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8680" yWindow="-120" windowWidth="20730" windowHeight="11760"/>
  </bookViews>
  <sheets>
    <sheet name="Pokyny pro vyplnění" sheetId="11" r:id="rId1"/>
    <sheet name="Stavba" sheetId="1" r:id="rId2"/>
    <sheet name="VzorPolozky" sheetId="10" state="hidden" r:id="rId3"/>
    <sheet name="0 00 Pol" sheetId="12" r:id="rId4"/>
    <sheet name="I SO 03 Pol" sheetId="13" r:id="rId5"/>
    <sheet name="II SO 01 Pol" sheetId="14" r:id="rId6"/>
    <sheet name="II SO 02 Pol" sheetId="15" r:id="rId7"/>
    <sheet name="II SO 03 Pol" sheetId="16" r:id="rId8"/>
  </sheets>
  <externalReferences>
    <externalReference r:id="rId9"/>
  </externalReferences>
  <definedNames>
    <definedName name="CelkemDPHVypocet" localSheetId="1">Stavba!$H$48</definedName>
    <definedName name="CenaCelkem">Stavba!$G$29</definedName>
    <definedName name="CenaCelkemBezDPH">Stavba!$G$28</definedName>
    <definedName name="CenaCelkemVypocet" localSheetId="1">Stavba!$I$48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 00 Pol'!$1:$7</definedName>
    <definedName name="_xlnm.Print_Titles" localSheetId="4">'I SO 03 Pol'!$1:$7</definedName>
    <definedName name="_xlnm.Print_Titles" localSheetId="5">'II SO 01 Pol'!$1:$7</definedName>
    <definedName name="_xlnm.Print_Titles" localSheetId="6">'II SO 02 Pol'!$1:$7</definedName>
    <definedName name="_xlnm.Print_Titles" localSheetId="7">'II SO 03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 00 Pol'!$A$1:$X$88</definedName>
    <definedName name="_xlnm.Print_Area" localSheetId="4">'I SO 03 Pol'!$A$1:$X$79</definedName>
    <definedName name="_xlnm.Print_Area" localSheetId="5">'II SO 01 Pol'!$A$1:$X$288</definedName>
    <definedName name="_xlnm.Print_Area" localSheetId="6">'II SO 02 Pol'!$A$1:$X$285</definedName>
    <definedName name="_xlnm.Print_Area" localSheetId="7">'II SO 03 Pol'!$A$1:$X$280</definedName>
    <definedName name="_xlnm.Print_Area" localSheetId="1">Stavba!$A$1:$J$79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Stavba!$F$48</definedName>
    <definedName name="ZakladDPHZakl">Stavba!$G$25</definedName>
    <definedName name="ZakladDPHZaklVypocet" localSheetId="1">Stavba!$G$48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451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8" i="1"/>
  <c r="I20" s="1"/>
  <c r="I77"/>
  <c r="I76"/>
  <c r="I75"/>
  <c r="I74"/>
  <c r="I73"/>
  <c r="I72"/>
  <c r="I71"/>
  <c r="I70"/>
  <c r="I69"/>
  <c r="I68"/>
  <c r="I67"/>
  <c r="I66"/>
  <c r="I65"/>
  <c r="I64"/>
  <c r="G47"/>
  <c r="F47"/>
  <c r="G46"/>
  <c r="H46" s="1"/>
  <c r="I46" s="1"/>
  <c r="F46"/>
  <c r="G45"/>
  <c r="F45"/>
  <c r="G44"/>
  <c r="F44"/>
  <c r="G43"/>
  <c r="F43"/>
  <c r="G42"/>
  <c r="F42"/>
  <c r="G41"/>
  <c r="F41"/>
  <c r="G40"/>
  <c r="F40"/>
  <c r="G39"/>
  <c r="F39"/>
  <c r="F48" s="1"/>
  <c r="G270" i="16"/>
  <c r="BA64"/>
  <c r="BA57"/>
  <c r="BA54"/>
  <c r="BA46"/>
  <c r="BA43"/>
  <c r="BA35"/>
  <c r="BA32"/>
  <c r="BA24"/>
  <c r="BA21"/>
  <c r="G9"/>
  <c r="M9" s="1"/>
  <c r="I9"/>
  <c r="I8" s="1"/>
  <c r="K9"/>
  <c r="K8" s="1"/>
  <c r="O9"/>
  <c r="O8" s="1"/>
  <c r="Q9"/>
  <c r="Q8" s="1"/>
  <c r="V9"/>
  <c r="V8" s="1"/>
  <c r="G15"/>
  <c r="I15"/>
  <c r="K15"/>
  <c r="M15"/>
  <c r="O15"/>
  <c r="Q15"/>
  <c r="V15"/>
  <c r="G26"/>
  <c r="I26"/>
  <c r="K26"/>
  <c r="M26"/>
  <c r="O26"/>
  <c r="Q26"/>
  <c r="V26"/>
  <c r="G37"/>
  <c r="I37"/>
  <c r="K37"/>
  <c r="M37"/>
  <c r="O37"/>
  <c r="Q37"/>
  <c r="V37"/>
  <c r="G48"/>
  <c r="M48" s="1"/>
  <c r="I48"/>
  <c r="K48"/>
  <c r="O48"/>
  <c r="Q48"/>
  <c r="V48"/>
  <c r="G59"/>
  <c r="M59" s="1"/>
  <c r="I59"/>
  <c r="K59"/>
  <c r="O59"/>
  <c r="Q59"/>
  <c r="V59"/>
  <c r="G68"/>
  <c r="I68"/>
  <c r="K68"/>
  <c r="M68"/>
  <c r="O68"/>
  <c r="Q68"/>
  <c r="V68"/>
  <c r="G76"/>
  <c r="M76" s="1"/>
  <c r="M75" s="1"/>
  <c r="I76"/>
  <c r="I75" s="1"/>
  <c r="K76"/>
  <c r="K75" s="1"/>
  <c r="O76"/>
  <c r="O75" s="1"/>
  <c r="Q76"/>
  <c r="Q75" s="1"/>
  <c r="V76"/>
  <c r="V75" s="1"/>
  <c r="G85"/>
  <c r="I85"/>
  <c r="K85"/>
  <c r="M85"/>
  <c r="O85"/>
  <c r="Q85"/>
  <c r="V85"/>
  <c r="G90"/>
  <c r="I90"/>
  <c r="K90"/>
  <c r="M90"/>
  <c r="O90"/>
  <c r="Q90"/>
  <c r="V90"/>
  <c r="G98"/>
  <c r="M98" s="1"/>
  <c r="I98"/>
  <c r="I97" s="1"/>
  <c r="K98"/>
  <c r="K97" s="1"/>
  <c r="O98"/>
  <c r="O97" s="1"/>
  <c r="Q98"/>
  <c r="Q97" s="1"/>
  <c r="V98"/>
  <c r="V97" s="1"/>
  <c r="G105"/>
  <c r="I105"/>
  <c r="K105"/>
  <c r="M105"/>
  <c r="O105"/>
  <c r="Q105"/>
  <c r="V105"/>
  <c r="G107"/>
  <c r="I107"/>
  <c r="K107"/>
  <c r="M107"/>
  <c r="O107"/>
  <c r="Q107"/>
  <c r="V107"/>
  <c r="G110"/>
  <c r="I110"/>
  <c r="K110"/>
  <c r="M110"/>
  <c r="O110"/>
  <c r="Q110"/>
  <c r="V110"/>
  <c r="G114"/>
  <c r="M114" s="1"/>
  <c r="I114"/>
  <c r="K114"/>
  <c r="O114"/>
  <c r="Q114"/>
  <c r="V114"/>
  <c r="G117"/>
  <c r="I117"/>
  <c r="K117"/>
  <c r="M117"/>
  <c r="O117"/>
  <c r="Q117"/>
  <c r="V117"/>
  <c r="G119"/>
  <c r="I119"/>
  <c r="K119"/>
  <c r="M119"/>
  <c r="O119"/>
  <c r="Q119"/>
  <c r="V119"/>
  <c r="G122"/>
  <c r="I122"/>
  <c r="K122"/>
  <c r="M122"/>
  <c r="O122"/>
  <c r="Q122"/>
  <c r="V122"/>
  <c r="G124"/>
  <c r="O124"/>
  <c r="G125"/>
  <c r="M125" s="1"/>
  <c r="M124" s="1"/>
  <c r="I125"/>
  <c r="I124" s="1"/>
  <c r="K125"/>
  <c r="K124" s="1"/>
  <c r="O125"/>
  <c r="Q125"/>
  <c r="Q124" s="1"/>
  <c r="V125"/>
  <c r="V124" s="1"/>
  <c r="G127"/>
  <c r="I127"/>
  <c r="I126" s="1"/>
  <c r="K127"/>
  <c r="M127"/>
  <c r="O127"/>
  <c r="Q127"/>
  <c r="Q126" s="1"/>
  <c r="V127"/>
  <c r="G130"/>
  <c r="M130" s="1"/>
  <c r="I130"/>
  <c r="K130"/>
  <c r="O130"/>
  <c r="O126" s="1"/>
  <c r="Q130"/>
  <c r="V130"/>
  <c r="G132"/>
  <c r="I132"/>
  <c r="K132"/>
  <c r="M132"/>
  <c r="O132"/>
  <c r="Q132"/>
  <c r="V132"/>
  <c r="G136"/>
  <c r="M136" s="1"/>
  <c r="I136"/>
  <c r="K136"/>
  <c r="K126" s="1"/>
  <c r="O136"/>
  <c r="Q136"/>
  <c r="V136"/>
  <c r="V126" s="1"/>
  <c r="G139"/>
  <c r="I139"/>
  <c r="K139"/>
  <c r="M139"/>
  <c r="O139"/>
  <c r="Q139"/>
  <c r="V139"/>
  <c r="G146"/>
  <c r="M146" s="1"/>
  <c r="I146"/>
  <c r="K146"/>
  <c r="O146"/>
  <c r="Q146"/>
  <c r="V146"/>
  <c r="G149"/>
  <c r="I149"/>
  <c r="K149"/>
  <c r="M149"/>
  <c r="O149"/>
  <c r="Q149"/>
  <c r="V149"/>
  <c r="G152"/>
  <c r="M152" s="1"/>
  <c r="I152"/>
  <c r="K152"/>
  <c r="O152"/>
  <c r="Q152"/>
  <c r="V152"/>
  <c r="G155"/>
  <c r="I155"/>
  <c r="K155"/>
  <c r="M155"/>
  <c r="O155"/>
  <c r="Q155"/>
  <c r="V155"/>
  <c r="G164"/>
  <c r="M164" s="1"/>
  <c r="I164"/>
  <c r="K164"/>
  <c r="O164"/>
  <c r="Q164"/>
  <c r="V164"/>
  <c r="G170"/>
  <c r="I170"/>
  <c r="K170"/>
  <c r="M170"/>
  <c r="O170"/>
  <c r="Q170"/>
  <c r="V170"/>
  <c r="G175"/>
  <c r="K175"/>
  <c r="O175"/>
  <c r="V175"/>
  <c r="G176"/>
  <c r="I176"/>
  <c r="I175" s="1"/>
  <c r="K176"/>
  <c r="M176"/>
  <c r="M175" s="1"/>
  <c r="O176"/>
  <c r="Q176"/>
  <c r="Q175" s="1"/>
  <c r="V176"/>
  <c r="G181"/>
  <c r="G182"/>
  <c r="I182"/>
  <c r="I181" s="1"/>
  <c r="K182"/>
  <c r="M182"/>
  <c r="O182"/>
  <c r="Q182"/>
  <c r="Q181" s="1"/>
  <c r="V182"/>
  <c r="G185"/>
  <c r="M185" s="1"/>
  <c r="I185"/>
  <c r="K185"/>
  <c r="K181" s="1"/>
  <c r="O185"/>
  <c r="Q185"/>
  <c r="V185"/>
  <c r="V181" s="1"/>
  <c r="G187"/>
  <c r="I187"/>
  <c r="K187"/>
  <c r="M187"/>
  <c r="O187"/>
  <c r="Q187"/>
  <c r="V187"/>
  <c r="G190"/>
  <c r="M190" s="1"/>
  <c r="I190"/>
  <c r="K190"/>
  <c r="O190"/>
  <c r="O181" s="1"/>
  <c r="Q190"/>
  <c r="V190"/>
  <c r="G192"/>
  <c r="I192"/>
  <c r="K192"/>
  <c r="M192"/>
  <c r="O192"/>
  <c r="Q192"/>
  <c r="V192"/>
  <c r="G197"/>
  <c r="M197" s="1"/>
  <c r="I197"/>
  <c r="K197"/>
  <c r="O197"/>
  <c r="Q197"/>
  <c r="V197"/>
  <c r="G199"/>
  <c r="I199"/>
  <c r="K199"/>
  <c r="M199"/>
  <c r="O199"/>
  <c r="Q199"/>
  <c r="V199"/>
  <c r="G201"/>
  <c r="M201" s="1"/>
  <c r="I201"/>
  <c r="K201"/>
  <c r="O201"/>
  <c r="Q201"/>
  <c r="V201"/>
  <c r="G204"/>
  <c r="I204"/>
  <c r="K204"/>
  <c r="M204"/>
  <c r="O204"/>
  <c r="Q204"/>
  <c r="V204"/>
  <c r="G207"/>
  <c r="M207" s="1"/>
  <c r="I207"/>
  <c r="K207"/>
  <c r="O207"/>
  <c r="Q207"/>
  <c r="V207"/>
  <c r="G209"/>
  <c r="M209" s="1"/>
  <c r="I209"/>
  <c r="K209"/>
  <c r="K208" s="1"/>
  <c r="O209"/>
  <c r="O208" s="1"/>
  <c r="Q209"/>
  <c r="V209"/>
  <c r="V208" s="1"/>
  <c r="G214"/>
  <c r="I214"/>
  <c r="I208" s="1"/>
  <c r="K214"/>
  <c r="M214"/>
  <c r="O214"/>
  <c r="Q214"/>
  <c r="Q208" s="1"/>
  <c r="V214"/>
  <c r="G219"/>
  <c r="M219" s="1"/>
  <c r="I219"/>
  <c r="K219"/>
  <c r="O219"/>
  <c r="Q219"/>
  <c r="V219"/>
  <c r="G224"/>
  <c r="I224"/>
  <c r="K224"/>
  <c r="M224"/>
  <c r="O224"/>
  <c r="Q224"/>
  <c r="V224"/>
  <c r="G229"/>
  <c r="M229" s="1"/>
  <c r="I229"/>
  <c r="K229"/>
  <c r="O229"/>
  <c r="Q229"/>
  <c r="V229"/>
  <c r="G238"/>
  <c r="I238"/>
  <c r="K238"/>
  <c r="M238"/>
  <c r="O238"/>
  <c r="Q238"/>
  <c r="V238"/>
  <c r="G241"/>
  <c r="M241" s="1"/>
  <c r="I241"/>
  <c r="K241"/>
  <c r="O241"/>
  <c r="Q241"/>
  <c r="V241"/>
  <c r="G248"/>
  <c r="I248"/>
  <c r="K248"/>
  <c r="M248"/>
  <c r="O248"/>
  <c r="Q248"/>
  <c r="V248"/>
  <c r="G250"/>
  <c r="M250" s="1"/>
  <c r="I250"/>
  <c r="K250"/>
  <c r="O250"/>
  <c r="Q250"/>
  <c r="V250"/>
  <c r="G255"/>
  <c r="I255"/>
  <c r="K255"/>
  <c r="M255"/>
  <c r="O255"/>
  <c r="Q255"/>
  <c r="V255"/>
  <c r="G256"/>
  <c r="K256"/>
  <c r="O256"/>
  <c r="V256"/>
  <c r="G257"/>
  <c r="I257"/>
  <c r="I256" s="1"/>
  <c r="K257"/>
  <c r="M257"/>
  <c r="M256" s="1"/>
  <c r="O257"/>
  <c r="Q257"/>
  <c r="Q256" s="1"/>
  <c r="V257"/>
  <c r="G258"/>
  <c r="G259"/>
  <c r="I259"/>
  <c r="I258" s="1"/>
  <c r="K259"/>
  <c r="M259"/>
  <c r="O259"/>
  <c r="Q259"/>
  <c r="Q258" s="1"/>
  <c r="V259"/>
  <c r="G260"/>
  <c r="M260" s="1"/>
  <c r="I260"/>
  <c r="K260"/>
  <c r="K258" s="1"/>
  <c r="O260"/>
  <c r="Q260"/>
  <c r="V260"/>
  <c r="V258" s="1"/>
  <c r="G262"/>
  <c r="I262"/>
  <c r="K262"/>
  <c r="M262"/>
  <c r="O262"/>
  <c r="Q262"/>
  <c r="V262"/>
  <c r="G263"/>
  <c r="M263" s="1"/>
  <c r="I263"/>
  <c r="K263"/>
  <c r="O263"/>
  <c r="O258" s="1"/>
  <c r="Q263"/>
  <c r="V263"/>
  <c r="G264"/>
  <c r="I264"/>
  <c r="K264"/>
  <c r="M264"/>
  <c r="O264"/>
  <c r="Q264"/>
  <c r="V264"/>
  <c r="G265"/>
  <c r="M265" s="1"/>
  <c r="I265"/>
  <c r="K265"/>
  <c r="O265"/>
  <c r="Q265"/>
  <c r="V265"/>
  <c r="G266"/>
  <c r="I266"/>
  <c r="K266"/>
  <c r="M266"/>
  <c r="O266"/>
  <c r="Q266"/>
  <c r="V266"/>
  <c r="G268"/>
  <c r="M268" s="1"/>
  <c r="I268"/>
  <c r="K268"/>
  <c r="O268"/>
  <c r="Q268"/>
  <c r="V268"/>
  <c r="AE270"/>
  <c r="AF270"/>
  <c r="G275" i="15"/>
  <c r="BA142"/>
  <c r="BA64"/>
  <c r="BA57"/>
  <c r="BA54"/>
  <c r="BA46"/>
  <c r="BA43"/>
  <c r="BA35"/>
  <c r="BA32"/>
  <c r="BA24"/>
  <c r="BA21"/>
  <c r="G9"/>
  <c r="I9"/>
  <c r="I8" s="1"/>
  <c r="K9"/>
  <c r="M9"/>
  <c r="O9"/>
  <c r="Q9"/>
  <c r="Q8" s="1"/>
  <c r="V9"/>
  <c r="G15"/>
  <c r="M15" s="1"/>
  <c r="I15"/>
  <c r="K15"/>
  <c r="O15"/>
  <c r="O8" s="1"/>
  <c r="Q15"/>
  <c r="V15"/>
  <c r="G26"/>
  <c r="I26"/>
  <c r="K26"/>
  <c r="M26"/>
  <c r="O26"/>
  <c r="Q26"/>
  <c r="V26"/>
  <c r="G37"/>
  <c r="M37" s="1"/>
  <c r="I37"/>
  <c r="K37"/>
  <c r="K8" s="1"/>
  <c r="O37"/>
  <c r="Q37"/>
  <c r="V37"/>
  <c r="V8" s="1"/>
  <c r="G48"/>
  <c r="I48"/>
  <c r="K48"/>
  <c r="M48"/>
  <c r="O48"/>
  <c r="Q48"/>
  <c r="V48"/>
  <c r="G59"/>
  <c r="M59" s="1"/>
  <c r="I59"/>
  <c r="K59"/>
  <c r="O59"/>
  <c r="Q59"/>
  <c r="V59"/>
  <c r="G68"/>
  <c r="I68"/>
  <c r="K68"/>
  <c r="M68"/>
  <c r="O68"/>
  <c r="Q68"/>
  <c r="V68"/>
  <c r="K75"/>
  <c r="V75"/>
  <c r="G76"/>
  <c r="I76"/>
  <c r="I75" s="1"/>
  <c r="K76"/>
  <c r="M76"/>
  <c r="O76"/>
  <c r="Q76"/>
  <c r="Q75" s="1"/>
  <c r="V76"/>
  <c r="G82"/>
  <c r="M82" s="1"/>
  <c r="I82"/>
  <c r="K82"/>
  <c r="O82"/>
  <c r="O75" s="1"/>
  <c r="Q82"/>
  <c r="V82"/>
  <c r="G87"/>
  <c r="I87"/>
  <c r="K87"/>
  <c r="M87"/>
  <c r="O87"/>
  <c r="Q87"/>
  <c r="V87"/>
  <c r="G95"/>
  <c r="I95"/>
  <c r="I94" s="1"/>
  <c r="K95"/>
  <c r="M95"/>
  <c r="O95"/>
  <c r="Q95"/>
  <c r="Q94" s="1"/>
  <c r="V95"/>
  <c r="G102"/>
  <c r="M102" s="1"/>
  <c r="I102"/>
  <c r="K102"/>
  <c r="O102"/>
  <c r="O94" s="1"/>
  <c r="Q102"/>
  <c r="V102"/>
  <c r="G104"/>
  <c r="I104"/>
  <c r="K104"/>
  <c r="M104"/>
  <c r="O104"/>
  <c r="Q104"/>
  <c r="V104"/>
  <c r="G107"/>
  <c r="M107" s="1"/>
  <c r="I107"/>
  <c r="K107"/>
  <c r="K94" s="1"/>
  <c r="O107"/>
  <c r="Q107"/>
  <c r="V107"/>
  <c r="V94" s="1"/>
  <c r="G111"/>
  <c r="I111"/>
  <c r="K111"/>
  <c r="M111"/>
  <c r="O111"/>
  <c r="Q111"/>
  <c r="V111"/>
  <c r="G114"/>
  <c r="M114" s="1"/>
  <c r="I114"/>
  <c r="K114"/>
  <c r="O114"/>
  <c r="Q114"/>
  <c r="V114"/>
  <c r="G116"/>
  <c r="I116"/>
  <c r="K116"/>
  <c r="M116"/>
  <c r="O116"/>
  <c r="Q116"/>
  <c r="V116"/>
  <c r="G119"/>
  <c r="M119" s="1"/>
  <c r="I119"/>
  <c r="K119"/>
  <c r="O119"/>
  <c r="Q119"/>
  <c r="V119"/>
  <c r="I121"/>
  <c r="Q121"/>
  <c r="G122"/>
  <c r="M122" s="1"/>
  <c r="M121" s="1"/>
  <c r="I122"/>
  <c r="K122"/>
  <c r="K121" s="1"/>
  <c r="O122"/>
  <c r="O121" s="1"/>
  <c r="Q122"/>
  <c r="V122"/>
  <c r="V121" s="1"/>
  <c r="G124"/>
  <c r="G123" s="1"/>
  <c r="I124"/>
  <c r="K124"/>
  <c r="K123" s="1"/>
  <c r="O124"/>
  <c r="O123" s="1"/>
  <c r="Q124"/>
  <c r="V124"/>
  <c r="V123" s="1"/>
  <c r="G127"/>
  <c r="I127"/>
  <c r="K127"/>
  <c r="M127"/>
  <c r="O127"/>
  <c r="Q127"/>
  <c r="V127"/>
  <c r="G129"/>
  <c r="M129" s="1"/>
  <c r="I129"/>
  <c r="K129"/>
  <c r="O129"/>
  <c r="Q129"/>
  <c r="V129"/>
  <c r="G133"/>
  <c r="I133"/>
  <c r="I123" s="1"/>
  <c r="K133"/>
  <c r="M133"/>
  <c r="O133"/>
  <c r="Q133"/>
  <c r="Q123" s="1"/>
  <c r="V133"/>
  <c r="G136"/>
  <c r="M136" s="1"/>
  <c r="I136"/>
  <c r="K136"/>
  <c r="O136"/>
  <c r="Q136"/>
  <c r="V136"/>
  <c r="G140"/>
  <c r="I140"/>
  <c r="K140"/>
  <c r="M140"/>
  <c r="O140"/>
  <c r="Q140"/>
  <c r="V140"/>
  <c r="G149"/>
  <c r="M149" s="1"/>
  <c r="I149"/>
  <c r="K149"/>
  <c r="O149"/>
  <c r="Q149"/>
  <c r="V149"/>
  <c r="G152"/>
  <c r="I152"/>
  <c r="K152"/>
  <c r="M152"/>
  <c r="O152"/>
  <c r="Q152"/>
  <c r="V152"/>
  <c r="G157"/>
  <c r="M157" s="1"/>
  <c r="I157"/>
  <c r="K157"/>
  <c r="O157"/>
  <c r="Q157"/>
  <c r="V157"/>
  <c r="G166"/>
  <c r="I166"/>
  <c r="K166"/>
  <c r="M166"/>
  <c r="O166"/>
  <c r="Q166"/>
  <c r="V166"/>
  <c r="G172"/>
  <c r="M172" s="1"/>
  <c r="I172"/>
  <c r="K172"/>
  <c r="O172"/>
  <c r="Q172"/>
  <c r="V172"/>
  <c r="I177"/>
  <c r="Q177"/>
  <c r="G178"/>
  <c r="G177" s="1"/>
  <c r="I178"/>
  <c r="K178"/>
  <c r="K177" s="1"/>
  <c r="O178"/>
  <c r="O177" s="1"/>
  <c r="Q178"/>
  <c r="V178"/>
  <c r="V177" s="1"/>
  <c r="G184"/>
  <c r="M184" s="1"/>
  <c r="I184"/>
  <c r="K184"/>
  <c r="K183" s="1"/>
  <c r="O184"/>
  <c r="O183" s="1"/>
  <c r="Q184"/>
  <c r="V184"/>
  <c r="V183" s="1"/>
  <c r="G187"/>
  <c r="I187"/>
  <c r="I183" s="1"/>
  <c r="K187"/>
  <c r="M187"/>
  <c r="O187"/>
  <c r="Q187"/>
  <c r="Q183" s="1"/>
  <c r="V187"/>
  <c r="G191"/>
  <c r="M191" s="1"/>
  <c r="I191"/>
  <c r="K191"/>
  <c r="O191"/>
  <c r="Q191"/>
  <c r="V191"/>
  <c r="G194"/>
  <c r="I194"/>
  <c r="K194"/>
  <c r="M194"/>
  <c r="O194"/>
  <c r="Q194"/>
  <c r="V194"/>
  <c r="G196"/>
  <c r="M196" s="1"/>
  <c r="I196"/>
  <c r="K196"/>
  <c r="O196"/>
  <c r="Q196"/>
  <c r="V196"/>
  <c r="G201"/>
  <c r="I201"/>
  <c r="K201"/>
  <c r="M201"/>
  <c r="O201"/>
  <c r="Q201"/>
  <c r="V201"/>
  <c r="G203"/>
  <c r="M203" s="1"/>
  <c r="I203"/>
  <c r="K203"/>
  <c r="O203"/>
  <c r="Q203"/>
  <c r="V203"/>
  <c r="G205"/>
  <c r="I205"/>
  <c r="K205"/>
  <c r="M205"/>
  <c r="O205"/>
  <c r="Q205"/>
  <c r="V205"/>
  <c r="G208"/>
  <c r="M208" s="1"/>
  <c r="I208"/>
  <c r="K208"/>
  <c r="O208"/>
  <c r="Q208"/>
  <c r="V208"/>
  <c r="G211"/>
  <c r="I211"/>
  <c r="K211"/>
  <c r="M211"/>
  <c r="O211"/>
  <c r="Q211"/>
  <c r="V211"/>
  <c r="G213"/>
  <c r="I213"/>
  <c r="I212" s="1"/>
  <c r="K213"/>
  <c r="M213"/>
  <c r="O213"/>
  <c r="Q213"/>
  <c r="Q212" s="1"/>
  <c r="V213"/>
  <c r="G218"/>
  <c r="M218" s="1"/>
  <c r="I218"/>
  <c r="K218"/>
  <c r="O218"/>
  <c r="O212" s="1"/>
  <c r="Q218"/>
  <c r="V218"/>
  <c r="G223"/>
  <c r="I223"/>
  <c r="K223"/>
  <c r="M223"/>
  <c r="O223"/>
  <c r="Q223"/>
  <c r="V223"/>
  <c r="G228"/>
  <c r="M228" s="1"/>
  <c r="I228"/>
  <c r="K228"/>
  <c r="K212" s="1"/>
  <c r="O228"/>
  <c r="Q228"/>
  <c r="V228"/>
  <c r="V212" s="1"/>
  <c r="G233"/>
  <c r="I233"/>
  <c r="K233"/>
  <c r="M233"/>
  <c r="O233"/>
  <c r="Q233"/>
  <c r="V233"/>
  <c r="G238"/>
  <c r="M238" s="1"/>
  <c r="I238"/>
  <c r="K238"/>
  <c r="O238"/>
  <c r="Q238"/>
  <c r="V238"/>
  <c r="G241"/>
  <c r="I241"/>
  <c r="K241"/>
  <c r="M241"/>
  <c r="O241"/>
  <c r="Q241"/>
  <c r="V241"/>
  <c r="G248"/>
  <c r="M248" s="1"/>
  <c r="I248"/>
  <c r="K248"/>
  <c r="O248"/>
  <c r="Q248"/>
  <c r="V248"/>
  <c r="G250"/>
  <c r="I250"/>
  <c r="K250"/>
  <c r="M250"/>
  <c r="O250"/>
  <c r="Q250"/>
  <c r="V250"/>
  <c r="G255"/>
  <c r="M255" s="1"/>
  <c r="I255"/>
  <c r="K255"/>
  <c r="O255"/>
  <c r="Q255"/>
  <c r="V255"/>
  <c r="I256"/>
  <c r="Q256"/>
  <c r="G257"/>
  <c r="G256" s="1"/>
  <c r="I257"/>
  <c r="K257"/>
  <c r="K256" s="1"/>
  <c r="O257"/>
  <c r="O256" s="1"/>
  <c r="Q257"/>
  <c r="V257"/>
  <c r="V256" s="1"/>
  <c r="G260"/>
  <c r="I260"/>
  <c r="K260"/>
  <c r="M260"/>
  <c r="O260"/>
  <c r="Q260"/>
  <c r="V260"/>
  <c r="G261"/>
  <c r="K261"/>
  <c r="O261"/>
  <c r="V261"/>
  <c r="G262"/>
  <c r="I262"/>
  <c r="I261" s="1"/>
  <c r="K262"/>
  <c r="M262"/>
  <c r="M261" s="1"/>
  <c r="O262"/>
  <c r="Q262"/>
  <c r="Q261" s="1"/>
  <c r="V262"/>
  <c r="G264"/>
  <c r="I264"/>
  <c r="I263" s="1"/>
  <c r="K264"/>
  <c r="M264"/>
  <c r="O264"/>
  <c r="Q264"/>
  <c r="Q263" s="1"/>
  <c r="V264"/>
  <c r="G265"/>
  <c r="M265" s="1"/>
  <c r="I265"/>
  <c r="K265"/>
  <c r="O265"/>
  <c r="O263" s="1"/>
  <c r="Q265"/>
  <c r="V265"/>
  <c r="G267"/>
  <c r="I267"/>
  <c r="K267"/>
  <c r="M267"/>
  <c r="O267"/>
  <c r="Q267"/>
  <c r="V267"/>
  <c r="G268"/>
  <c r="M268" s="1"/>
  <c r="I268"/>
  <c r="K268"/>
  <c r="K263" s="1"/>
  <c r="O268"/>
  <c r="Q268"/>
  <c r="V268"/>
  <c r="V263" s="1"/>
  <c r="G269"/>
  <c r="I269"/>
  <c r="K269"/>
  <c r="M269"/>
  <c r="O269"/>
  <c r="Q269"/>
  <c r="V269"/>
  <c r="G270"/>
  <c r="M270" s="1"/>
  <c r="I270"/>
  <c r="K270"/>
  <c r="O270"/>
  <c r="Q270"/>
  <c r="V270"/>
  <c r="G271"/>
  <c r="I271"/>
  <c r="K271"/>
  <c r="M271"/>
  <c r="O271"/>
  <c r="Q271"/>
  <c r="V271"/>
  <c r="G273"/>
  <c r="M273" s="1"/>
  <c r="I273"/>
  <c r="K273"/>
  <c r="O273"/>
  <c r="Q273"/>
  <c r="V273"/>
  <c r="AE275"/>
  <c r="G278" i="14"/>
  <c r="BA142"/>
  <c r="BA64"/>
  <c r="BA57"/>
  <c r="BA54"/>
  <c r="BA46"/>
  <c r="BA43"/>
  <c r="BA35"/>
  <c r="BA32"/>
  <c r="BA24"/>
  <c r="BA21"/>
  <c r="G9"/>
  <c r="G8" s="1"/>
  <c r="I9"/>
  <c r="I8" s="1"/>
  <c r="K9"/>
  <c r="K8" s="1"/>
  <c r="O9"/>
  <c r="O8" s="1"/>
  <c r="Q9"/>
  <c r="Q8" s="1"/>
  <c r="V9"/>
  <c r="G15"/>
  <c r="M15" s="1"/>
  <c r="I15"/>
  <c r="K15"/>
  <c r="O15"/>
  <c r="Q15"/>
  <c r="V15"/>
  <c r="V8" s="1"/>
  <c r="G26"/>
  <c r="I26"/>
  <c r="K26"/>
  <c r="M26"/>
  <c r="O26"/>
  <c r="Q26"/>
  <c r="V26"/>
  <c r="G37"/>
  <c r="I37"/>
  <c r="K37"/>
  <c r="M37"/>
  <c r="O37"/>
  <c r="Q37"/>
  <c r="V37"/>
  <c r="G48"/>
  <c r="M48" s="1"/>
  <c r="I48"/>
  <c r="K48"/>
  <c r="O48"/>
  <c r="Q48"/>
  <c r="V48"/>
  <c r="G59"/>
  <c r="M59" s="1"/>
  <c r="I59"/>
  <c r="K59"/>
  <c r="O59"/>
  <c r="Q59"/>
  <c r="V59"/>
  <c r="G68"/>
  <c r="I68"/>
  <c r="K68"/>
  <c r="M68"/>
  <c r="O68"/>
  <c r="Q68"/>
  <c r="V68"/>
  <c r="G76"/>
  <c r="G75" s="1"/>
  <c r="I76"/>
  <c r="I75" s="1"/>
  <c r="K76"/>
  <c r="O76"/>
  <c r="O75" s="1"/>
  <c r="Q76"/>
  <c r="Q75" s="1"/>
  <c r="V76"/>
  <c r="G82"/>
  <c r="M82" s="1"/>
  <c r="I82"/>
  <c r="K82"/>
  <c r="K75" s="1"/>
  <c r="O82"/>
  <c r="Q82"/>
  <c r="V82"/>
  <c r="V75" s="1"/>
  <c r="G87"/>
  <c r="I87"/>
  <c r="K87"/>
  <c r="M87"/>
  <c r="O87"/>
  <c r="Q87"/>
  <c r="V87"/>
  <c r="G95"/>
  <c r="G94" s="1"/>
  <c r="I95"/>
  <c r="I94" s="1"/>
  <c r="K95"/>
  <c r="O95"/>
  <c r="O94" s="1"/>
  <c r="Q95"/>
  <c r="Q94" s="1"/>
  <c r="V95"/>
  <c r="G102"/>
  <c r="M102" s="1"/>
  <c r="I102"/>
  <c r="K102"/>
  <c r="K94" s="1"/>
  <c r="O102"/>
  <c r="Q102"/>
  <c r="V102"/>
  <c r="V94" s="1"/>
  <c r="G104"/>
  <c r="I104"/>
  <c r="K104"/>
  <c r="M104"/>
  <c r="O104"/>
  <c r="Q104"/>
  <c r="V104"/>
  <c r="G107"/>
  <c r="I107"/>
  <c r="K107"/>
  <c r="M107"/>
  <c r="O107"/>
  <c r="Q107"/>
  <c r="V107"/>
  <c r="G111"/>
  <c r="M111" s="1"/>
  <c r="I111"/>
  <c r="K111"/>
  <c r="O111"/>
  <c r="Q111"/>
  <c r="V111"/>
  <c r="G114"/>
  <c r="M114" s="1"/>
  <c r="I114"/>
  <c r="K114"/>
  <c r="O114"/>
  <c r="Q114"/>
  <c r="V114"/>
  <c r="G116"/>
  <c r="I116"/>
  <c r="K116"/>
  <c r="M116"/>
  <c r="O116"/>
  <c r="Q116"/>
  <c r="V116"/>
  <c r="G119"/>
  <c r="I119"/>
  <c r="K119"/>
  <c r="M119"/>
  <c r="O119"/>
  <c r="Q119"/>
  <c r="V119"/>
  <c r="G121"/>
  <c r="O121"/>
  <c r="G122"/>
  <c r="M122" s="1"/>
  <c r="M121" s="1"/>
  <c r="I122"/>
  <c r="I121" s="1"/>
  <c r="K122"/>
  <c r="K121" s="1"/>
  <c r="O122"/>
  <c r="Q122"/>
  <c r="Q121" s="1"/>
  <c r="V122"/>
  <c r="V121" s="1"/>
  <c r="G124"/>
  <c r="G123" s="1"/>
  <c r="I124"/>
  <c r="I123" s="1"/>
  <c r="K124"/>
  <c r="M124"/>
  <c r="O124"/>
  <c r="O123" s="1"/>
  <c r="Q124"/>
  <c r="Q123" s="1"/>
  <c r="V124"/>
  <c r="G127"/>
  <c r="M127" s="1"/>
  <c r="I127"/>
  <c r="K127"/>
  <c r="O127"/>
  <c r="Q127"/>
  <c r="V127"/>
  <c r="G129"/>
  <c r="I129"/>
  <c r="K129"/>
  <c r="M129"/>
  <c r="O129"/>
  <c r="Q129"/>
  <c r="V129"/>
  <c r="G133"/>
  <c r="I133"/>
  <c r="K133"/>
  <c r="K123" s="1"/>
  <c r="M133"/>
  <c r="O133"/>
  <c r="Q133"/>
  <c r="V133"/>
  <c r="V123" s="1"/>
  <c r="G136"/>
  <c r="I136"/>
  <c r="K136"/>
  <c r="M136"/>
  <c r="O136"/>
  <c r="Q136"/>
  <c r="V136"/>
  <c r="G140"/>
  <c r="M140" s="1"/>
  <c r="I140"/>
  <c r="K140"/>
  <c r="O140"/>
  <c r="Q140"/>
  <c r="V140"/>
  <c r="G149"/>
  <c r="I149"/>
  <c r="K149"/>
  <c r="M149"/>
  <c r="O149"/>
  <c r="Q149"/>
  <c r="V149"/>
  <c r="G152"/>
  <c r="I152"/>
  <c r="K152"/>
  <c r="M152"/>
  <c r="O152"/>
  <c r="Q152"/>
  <c r="V152"/>
  <c r="G157"/>
  <c r="I157"/>
  <c r="K157"/>
  <c r="M157"/>
  <c r="O157"/>
  <c r="Q157"/>
  <c r="V157"/>
  <c r="G166"/>
  <c r="M166" s="1"/>
  <c r="I166"/>
  <c r="K166"/>
  <c r="O166"/>
  <c r="Q166"/>
  <c r="V166"/>
  <c r="G172"/>
  <c r="I172"/>
  <c r="K172"/>
  <c r="M172"/>
  <c r="O172"/>
  <c r="Q172"/>
  <c r="V172"/>
  <c r="K177"/>
  <c r="V177"/>
  <c r="G178"/>
  <c r="G177" s="1"/>
  <c r="I178"/>
  <c r="I177" s="1"/>
  <c r="K178"/>
  <c r="M178"/>
  <c r="M177" s="1"/>
  <c r="O178"/>
  <c r="O177" s="1"/>
  <c r="Q178"/>
  <c r="Q177" s="1"/>
  <c r="V178"/>
  <c r="G183"/>
  <c r="G184"/>
  <c r="I184"/>
  <c r="I183" s="1"/>
  <c r="K184"/>
  <c r="K183" s="1"/>
  <c r="M184"/>
  <c r="M183" s="1"/>
  <c r="O184"/>
  <c r="Q184"/>
  <c r="Q183" s="1"/>
  <c r="V184"/>
  <c r="V183" s="1"/>
  <c r="G187"/>
  <c r="I187"/>
  <c r="K187"/>
  <c r="M187"/>
  <c r="O187"/>
  <c r="Q187"/>
  <c r="V187"/>
  <c r="G191"/>
  <c r="I191"/>
  <c r="K191"/>
  <c r="M191"/>
  <c r="O191"/>
  <c r="Q191"/>
  <c r="V191"/>
  <c r="G194"/>
  <c r="M194" s="1"/>
  <c r="I194"/>
  <c r="K194"/>
  <c r="O194"/>
  <c r="O183" s="1"/>
  <c r="Q194"/>
  <c r="V194"/>
  <c r="G196"/>
  <c r="I196"/>
  <c r="K196"/>
  <c r="M196"/>
  <c r="O196"/>
  <c r="Q196"/>
  <c r="V196"/>
  <c r="G201"/>
  <c r="I201"/>
  <c r="K201"/>
  <c r="M201"/>
  <c r="O201"/>
  <c r="Q201"/>
  <c r="V201"/>
  <c r="G203"/>
  <c r="I203"/>
  <c r="K203"/>
  <c r="M203"/>
  <c r="O203"/>
  <c r="Q203"/>
  <c r="V203"/>
  <c r="G205"/>
  <c r="M205" s="1"/>
  <c r="I205"/>
  <c r="K205"/>
  <c r="O205"/>
  <c r="Q205"/>
  <c r="V205"/>
  <c r="G208"/>
  <c r="I208"/>
  <c r="K208"/>
  <c r="M208"/>
  <c r="O208"/>
  <c r="Q208"/>
  <c r="V208"/>
  <c r="G211"/>
  <c r="I211"/>
  <c r="K211"/>
  <c r="M211"/>
  <c r="O211"/>
  <c r="Q211"/>
  <c r="V211"/>
  <c r="G213"/>
  <c r="G212" s="1"/>
  <c r="I213"/>
  <c r="I212" s="1"/>
  <c r="K213"/>
  <c r="K212" s="1"/>
  <c r="O213"/>
  <c r="O212" s="1"/>
  <c r="Q213"/>
  <c r="Q212" s="1"/>
  <c r="V213"/>
  <c r="V212" s="1"/>
  <c r="G218"/>
  <c r="I218"/>
  <c r="K218"/>
  <c r="M218"/>
  <c r="O218"/>
  <c r="Q218"/>
  <c r="V218"/>
  <c r="G223"/>
  <c r="I223"/>
  <c r="K223"/>
  <c r="M223"/>
  <c r="O223"/>
  <c r="Q223"/>
  <c r="V223"/>
  <c r="G228"/>
  <c r="I228"/>
  <c r="K228"/>
  <c r="M228"/>
  <c r="O228"/>
  <c r="Q228"/>
  <c r="V228"/>
  <c r="G233"/>
  <c r="M233" s="1"/>
  <c r="I233"/>
  <c r="K233"/>
  <c r="O233"/>
  <c r="Q233"/>
  <c r="V233"/>
  <c r="G238"/>
  <c r="I238"/>
  <c r="K238"/>
  <c r="M238"/>
  <c r="O238"/>
  <c r="Q238"/>
  <c r="V238"/>
  <c r="G241"/>
  <c r="I241"/>
  <c r="K241"/>
  <c r="M241"/>
  <c r="O241"/>
  <c r="Q241"/>
  <c r="V241"/>
  <c r="G248"/>
  <c r="I248"/>
  <c r="K248"/>
  <c r="M248"/>
  <c r="O248"/>
  <c r="Q248"/>
  <c r="V248"/>
  <c r="G250"/>
  <c r="M250" s="1"/>
  <c r="I250"/>
  <c r="K250"/>
  <c r="O250"/>
  <c r="Q250"/>
  <c r="V250"/>
  <c r="G255"/>
  <c r="I255"/>
  <c r="K255"/>
  <c r="M255"/>
  <c r="O255"/>
  <c r="Q255"/>
  <c r="V255"/>
  <c r="K256"/>
  <c r="V256"/>
  <c r="G257"/>
  <c r="G256" s="1"/>
  <c r="I257"/>
  <c r="I256" s="1"/>
  <c r="K257"/>
  <c r="M257"/>
  <c r="O257"/>
  <c r="O256" s="1"/>
  <c r="Q257"/>
  <c r="Q256" s="1"/>
  <c r="V257"/>
  <c r="G260"/>
  <c r="M260" s="1"/>
  <c r="I260"/>
  <c r="K260"/>
  <c r="O260"/>
  <c r="Q260"/>
  <c r="V260"/>
  <c r="G263"/>
  <c r="I263"/>
  <c r="K263"/>
  <c r="M263"/>
  <c r="O263"/>
  <c r="Q263"/>
  <c r="V263"/>
  <c r="K264"/>
  <c r="V264"/>
  <c r="G265"/>
  <c r="G264" s="1"/>
  <c r="I265"/>
  <c r="I264" s="1"/>
  <c r="K265"/>
  <c r="M265"/>
  <c r="M264" s="1"/>
  <c r="O265"/>
  <c r="O264" s="1"/>
  <c r="Q265"/>
  <c r="Q264" s="1"/>
  <c r="V265"/>
  <c r="G267"/>
  <c r="I267"/>
  <c r="I266" s="1"/>
  <c r="K267"/>
  <c r="K266" s="1"/>
  <c r="M267"/>
  <c r="O267"/>
  <c r="Q267"/>
  <c r="Q266" s="1"/>
  <c r="V267"/>
  <c r="V266" s="1"/>
  <c r="G268"/>
  <c r="I268"/>
  <c r="K268"/>
  <c r="M268"/>
  <c r="O268"/>
  <c r="Q268"/>
  <c r="V268"/>
  <c r="G270"/>
  <c r="I270"/>
  <c r="K270"/>
  <c r="M270"/>
  <c r="O270"/>
  <c r="Q270"/>
  <c r="V270"/>
  <c r="G271"/>
  <c r="G266" s="1"/>
  <c r="I271"/>
  <c r="K271"/>
  <c r="O271"/>
  <c r="O266" s="1"/>
  <c r="Q271"/>
  <c r="V271"/>
  <c r="G272"/>
  <c r="I272"/>
  <c r="K272"/>
  <c r="M272"/>
  <c r="O272"/>
  <c r="Q272"/>
  <c r="V272"/>
  <c r="G273"/>
  <c r="I273"/>
  <c r="K273"/>
  <c r="M273"/>
  <c r="O273"/>
  <c r="Q273"/>
  <c r="V273"/>
  <c r="G275"/>
  <c r="I275"/>
  <c r="K275"/>
  <c r="M275"/>
  <c r="O275"/>
  <c r="Q275"/>
  <c r="V275"/>
  <c r="G276"/>
  <c r="M276" s="1"/>
  <c r="I276"/>
  <c r="K276"/>
  <c r="O276"/>
  <c r="Q276"/>
  <c r="V276"/>
  <c r="AE278"/>
  <c r="AF278"/>
  <c r="G69" i="13"/>
  <c r="G8"/>
  <c r="G9"/>
  <c r="M9" s="1"/>
  <c r="I9"/>
  <c r="I8" s="1"/>
  <c r="K9"/>
  <c r="K8" s="1"/>
  <c r="O9"/>
  <c r="Q9"/>
  <c r="Q8" s="1"/>
  <c r="V9"/>
  <c r="V8" s="1"/>
  <c r="G14"/>
  <c r="I14"/>
  <c r="K14"/>
  <c r="M14"/>
  <c r="O14"/>
  <c r="Q14"/>
  <c r="V14"/>
  <c r="G16"/>
  <c r="I16"/>
  <c r="K16"/>
  <c r="M16"/>
  <c r="O16"/>
  <c r="Q16"/>
  <c r="V16"/>
  <c r="G19"/>
  <c r="M19" s="1"/>
  <c r="I19"/>
  <c r="K19"/>
  <c r="O19"/>
  <c r="O8" s="1"/>
  <c r="Q19"/>
  <c r="V19"/>
  <c r="G21"/>
  <c r="M21" s="1"/>
  <c r="I21"/>
  <c r="K21"/>
  <c r="O21"/>
  <c r="Q21"/>
  <c r="V21"/>
  <c r="G24"/>
  <c r="I24"/>
  <c r="K24"/>
  <c r="M24"/>
  <c r="O24"/>
  <c r="Q24"/>
  <c r="V24"/>
  <c r="G26"/>
  <c r="I26"/>
  <c r="K26"/>
  <c r="M26"/>
  <c r="O26"/>
  <c r="Q26"/>
  <c r="V26"/>
  <c r="G29"/>
  <c r="M29" s="1"/>
  <c r="I29"/>
  <c r="K29"/>
  <c r="O29"/>
  <c r="Q29"/>
  <c r="V29"/>
  <c r="G31"/>
  <c r="I31"/>
  <c r="O31"/>
  <c r="Q31"/>
  <c r="G32"/>
  <c r="M32" s="1"/>
  <c r="M31" s="1"/>
  <c r="I32"/>
  <c r="K32"/>
  <c r="K31" s="1"/>
  <c r="O32"/>
  <c r="Q32"/>
  <c r="V32"/>
  <c r="V31" s="1"/>
  <c r="K40"/>
  <c r="V40"/>
  <c r="G41"/>
  <c r="M41" s="1"/>
  <c r="M40" s="1"/>
  <c r="I41"/>
  <c r="I40" s="1"/>
  <c r="K41"/>
  <c r="O41"/>
  <c r="O40" s="1"/>
  <c r="Q41"/>
  <c r="Q40" s="1"/>
  <c r="V41"/>
  <c r="G47"/>
  <c r="I47"/>
  <c r="K47"/>
  <c r="K46" s="1"/>
  <c r="M47"/>
  <c r="O47"/>
  <c r="Q47"/>
  <c r="V47"/>
  <c r="V46" s="1"/>
  <c r="G50"/>
  <c r="I50"/>
  <c r="K50"/>
  <c r="M50"/>
  <c r="O50"/>
  <c r="Q50"/>
  <c r="V50"/>
  <c r="G53"/>
  <c r="G46" s="1"/>
  <c r="I53"/>
  <c r="K53"/>
  <c r="O53"/>
  <c r="O46" s="1"/>
  <c r="Q53"/>
  <c r="V53"/>
  <c r="G56"/>
  <c r="M56" s="1"/>
  <c r="I56"/>
  <c r="I46" s="1"/>
  <c r="K56"/>
  <c r="O56"/>
  <c r="Q56"/>
  <c r="Q46" s="1"/>
  <c r="V56"/>
  <c r="G58"/>
  <c r="G57" s="1"/>
  <c r="I58"/>
  <c r="K58"/>
  <c r="M58"/>
  <c r="O58"/>
  <c r="O57" s="1"/>
  <c r="Q58"/>
  <c r="V58"/>
  <c r="G59"/>
  <c r="M59" s="1"/>
  <c r="I59"/>
  <c r="K59"/>
  <c r="O59"/>
  <c r="Q59"/>
  <c r="V59"/>
  <c r="G61"/>
  <c r="M61" s="1"/>
  <c r="I61"/>
  <c r="I57" s="1"/>
  <c r="K61"/>
  <c r="O61"/>
  <c r="Q61"/>
  <c r="Q57" s="1"/>
  <c r="V61"/>
  <c r="G62"/>
  <c r="M62" s="1"/>
  <c r="I62"/>
  <c r="K62"/>
  <c r="K57" s="1"/>
  <c r="O62"/>
  <c r="Q62"/>
  <c r="V62"/>
  <c r="V57" s="1"/>
  <c r="G63"/>
  <c r="I63"/>
  <c r="K63"/>
  <c r="M63"/>
  <c r="O63"/>
  <c r="Q63"/>
  <c r="V63"/>
  <c r="G64"/>
  <c r="M64" s="1"/>
  <c r="I64"/>
  <c r="K64"/>
  <c r="O64"/>
  <c r="Q64"/>
  <c r="V64"/>
  <c r="G65"/>
  <c r="M65" s="1"/>
  <c r="I65"/>
  <c r="K65"/>
  <c r="O65"/>
  <c r="Q65"/>
  <c r="V65"/>
  <c r="G67"/>
  <c r="M67" s="1"/>
  <c r="I67"/>
  <c r="K67"/>
  <c r="O67"/>
  <c r="Q67"/>
  <c r="V67"/>
  <c r="AE69"/>
  <c r="G78" i="12"/>
  <c r="BA76"/>
  <c r="BA69"/>
  <c r="BA65"/>
  <c r="BA64"/>
  <c r="BA63"/>
  <c r="BA62"/>
  <c r="BA61"/>
  <c r="BA57"/>
  <c r="BA52"/>
  <c r="BA51"/>
  <c r="BA50"/>
  <c r="BA47"/>
  <c r="BA46"/>
  <c r="BA44"/>
  <c r="BA38"/>
  <c r="BA37"/>
  <c r="BA35"/>
  <c r="BA34"/>
  <c r="BA33"/>
  <c r="BA32"/>
  <c r="BA30"/>
  <c r="BA29"/>
  <c r="BA28"/>
  <c r="BA27"/>
  <c r="BA25"/>
  <c r="BA24"/>
  <c r="BA23"/>
  <c r="BA18"/>
  <c r="BA17"/>
  <c r="BA15"/>
  <c r="BA14"/>
  <c r="BA13"/>
  <c r="BA12"/>
  <c r="BA11"/>
  <c r="G8"/>
  <c r="K8"/>
  <c r="O8"/>
  <c r="V8"/>
  <c r="G9"/>
  <c r="I9"/>
  <c r="I8" s="1"/>
  <c r="K9"/>
  <c r="M9"/>
  <c r="M8" s="1"/>
  <c r="O9"/>
  <c r="Q9"/>
  <c r="Q8" s="1"/>
  <c r="V9"/>
  <c r="G19"/>
  <c r="G20"/>
  <c r="I20"/>
  <c r="I19" s="1"/>
  <c r="K20"/>
  <c r="M20"/>
  <c r="O20"/>
  <c r="Q20"/>
  <c r="Q19" s="1"/>
  <c r="V20"/>
  <c r="G41"/>
  <c r="M41" s="1"/>
  <c r="I41"/>
  <c r="K41"/>
  <c r="K19" s="1"/>
  <c r="O41"/>
  <c r="Q41"/>
  <c r="V41"/>
  <c r="V19" s="1"/>
  <c r="G55"/>
  <c r="I55"/>
  <c r="K55"/>
  <c r="M55"/>
  <c r="O55"/>
  <c r="Q55"/>
  <c r="V55"/>
  <c r="G58"/>
  <c r="M58" s="1"/>
  <c r="I58"/>
  <c r="K58"/>
  <c r="O58"/>
  <c r="O19" s="1"/>
  <c r="Q58"/>
  <c r="V58"/>
  <c r="G67"/>
  <c r="I67"/>
  <c r="K67"/>
  <c r="M67"/>
  <c r="O67"/>
  <c r="Q67"/>
  <c r="V67"/>
  <c r="K70"/>
  <c r="V70"/>
  <c r="G71"/>
  <c r="I71"/>
  <c r="I70" s="1"/>
  <c r="K71"/>
  <c r="M71"/>
  <c r="O71"/>
  <c r="Q71"/>
  <c r="Q70" s="1"/>
  <c r="V71"/>
  <c r="G74"/>
  <c r="M74" s="1"/>
  <c r="I74"/>
  <c r="K74"/>
  <c r="O74"/>
  <c r="O70" s="1"/>
  <c r="Q74"/>
  <c r="V74"/>
  <c r="AE78"/>
  <c r="AF78"/>
  <c r="I19" i="1"/>
  <c r="I18"/>
  <c r="G48"/>
  <c r="G25" s="1"/>
  <c r="A25" s="1"/>
  <c r="H40"/>
  <c r="H41" l="1"/>
  <c r="I41" s="1"/>
  <c r="I17"/>
  <c r="I79"/>
  <c r="J67" s="1"/>
  <c r="I16"/>
  <c r="H47"/>
  <c r="I47" s="1"/>
  <c r="H45"/>
  <c r="I45" s="1"/>
  <c r="H44"/>
  <c r="I44" s="1"/>
  <c r="H43"/>
  <c r="I43" s="1"/>
  <c r="H42"/>
  <c r="I42" s="1"/>
  <c r="I40"/>
  <c r="A26"/>
  <c r="G26"/>
  <c r="G28"/>
  <c r="G23"/>
  <c r="H39"/>
  <c r="H48" s="1"/>
  <c r="M181" i="16"/>
  <c r="M126"/>
  <c r="M8"/>
  <c r="M258"/>
  <c r="M208"/>
  <c r="M97"/>
  <c r="G208"/>
  <c r="G97"/>
  <c r="G75"/>
  <c r="G8"/>
  <c r="G126"/>
  <c r="M263" i="15"/>
  <c r="M212"/>
  <c r="M183"/>
  <c r="M94"/>
  <c r="M75"/>
  <c r="M8"/>
  <c r="M257"/>
  <c r="M256" s="1"/>
  <c r="G183"/>
  <c r="M178"/>
  <c r="M177" s="1"/>
  <c r="M124"/>
  <c r="M123" s="1"/>
  <c r="G121"/>
  <c r="AF275"/>
  <c r="G263"/>
  <c r="G212"/>
  <c r="G94"/>
  <c r="G75"/>
  <c r="G8"/>
  <c r="M123" i="14"/>
  <c r="M256"/>
  <c r="M266"/>
  <c r="M271"/>
  <c r="M213"/>
  <c r="M212" s="1"/>
  <c r="M95"/>
  <c r="M94" s="1"/>
  <c r="M76"/>
  <c r="M75" s="1"/>
  <c r="M9"/>
  <c r="M8" s="1"/>
  <c r="M57" i="13"/>
  <c r="M8"/>
  <c r="G40"/>
  <c r="AF69"/>
  <c r="M53"/>
  <c r="M46" s="1"/>
  <c r="M19" i="12"/>
  <c r="M70"/>
  <c r="G70"/>
  <c r="J28" i="1"/>
  <c r="J26"/>
  <c r="G38"/>
  <c r="F38"/>
  <c r="J23"/>
  <c r="J24"/>
  <c r="J25"/>
  <c r="J27"/>
  <c r="E24"/>
  <c r="E26"/>
  <c r="I21" l="1"/>
  <c r="J73"/>
  <c r="J64"/>
  <c r="J66"/>
  <c r="J68"/>
  <c r="J65"/>
  <c r="J74"/>
  <c r="J71"/>
  <c r="J70"/>
  <c r="J75"/>
  <c r="J76"/>
  <c r="J78"/>
  <c r="J72"/>
  <c r="J77"/>
  <c r="J69"/>
  <c r="A23"/>
  <c r="I39"/>
  <c r="I48" s="1"/>
  <c r="J44" s="1"/>
  <c r="J79" l="1"/>
  <c r="J47"/>
  <c r="J46"/>
  <c r="G24"/>
  <c r="A27" s="1"/>
  <c r="A24"/>
  <c r="J45"/>
  <c r="J40"/>
  <c r="J43"/>
  <c r="J41"/>
  <c r="J39"/>
  <c r="J48" s="1"/>
  <c r="J42"/>
  <c r="A29" l="1"/>
  <c r="G29"/>
  <c r="G27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Martin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Martin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Martin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Martin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Martin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<sst xmlns="http://schemas.openxmlformats.org/spreadsheetml/2006/main" count="3389" uniqueCount="604">
  <si>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</si>
  <si>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</si>
  <si>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</si>
  <si>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</si>
  <si>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</si>
  <si>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</si>
  <si>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</si>
  <si>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</si>
  <si>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</si>
  <si>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</si>
  <si>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</si>
  <si>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</si>
  <si>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</si>
  <si>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</si>
  <si>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</si>
  <si>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</si>
  <si>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</si>
  <si>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</si>
  <si>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</si>
  <si>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</si>
  <si>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</si>
  <si>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</si>
  <si>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</si>
  <si>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</si>
  <si>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</si>
  <si>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</si>
  <si>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</si>
  <si>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</si>
  <si>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</si>
  <si>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</si>
  <si>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</si>
  <si>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</si>
  <si>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</si>
  <si>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</si>
  <si>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</si>
  <si>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</si>
  <si>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</si>
  <si>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</si>
  <si>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</si>
  <si>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</si>
  <si>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</si>
  <si>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</si>
  <si>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Ing. Martin Klec</t>
  </si>
  <si>
    <t>22-033</t>
  </si>
  <si>
    <t>Oprava věžiček na střeše budovy Žerotínovo náměstí 3, Brno (P.č. 341, k.ú. Brno - Veveří [610372])</t>
  </si>
  <si>
    <t>Stavba</t>
  </si>
  <si>
    <t>0</t>
  </si>
  <si>
    <t>Poznámky, vedlejší a ostatní náklady</t>
  </si>
  <si>
    <t>00</t>
  </si>
  <si>
    <t>I</t>
  </si>
  <si>
    <t>I. Etapa</t>
  </si>
  <si>
    <t>SO 03</t>
  </si>
  <si>
    <t xml:space="preserve">Hlavní rohová věžička </t>
  </si>
  <si>
    <t>II</t>
  </si>
  <si>
    <t>II. Etapa</t>
  </si>
  <si>
    <t>SO 01</t>
  </si>
  <si>
    <t>Věžička ulice Veveří</t>
  </si>
  <si>
    <t>SO 02</t>
  </si>
  <si>
    <t>Věžička Žerotínovo náměstí</t>
  </si>
  <si>
    <t>Celkem za stavbu</t>
  </si>
  <si>
    <t>CZK</t>
  </si>
  <si>
    <t>#POPS</t>
  </si>
  <si>
    <t>Popis stavby: 22-033 - Oprava věžiček na střeše budovy Žerotínovo náměstí 3, Brno (P.č. 341, k.ú. Brno - Veveří [610372])</t>
  </si>
  <si>
    <t>#POPO</t>
  </si>
  <si>
    <t>Popis objektu: 0 - Poznámky, vedlejší a ostatní náklady</t>
  </si>
  <si>
    <t>#POPR</t>
  </si>
  <si>
    <t>Popis rozpočtu: 00 - Poznámky, vedlejší a ostatní náklady</t>
  </si>
  <si>
    <t>Popis objektu: I - I. Etapa</t>
  </si>
  <si>
    <t xml:space="preserve">Popis rozpočtu: SO 03 - Hlavní rohová věžička </t>
  </si>
  <si>
    <t>Popis objektu: II - II. Etapa</t>
  </si>
  <si>
    <t>Popis rozpočtu: SO 01 - Věžička ulice Veveří</t>
  </si>
  <si>
    <t>Popis rozpočtu: SO 02 - Věžička Žerotínovo náměstí</t>
  </si>
  <si>
    <t>Rekapitulace dílů</t>
  </si>
  <si>
    <t>Typ dílu</t>
  </si>
  <si>
    <t>Poznámky</t>
  </si>
  <si>
    <t>3</t>
  </si>
  <si>
    <t>Svislé a kompletní konstrukce</t>
  </si>
  <si>
    <t>62</t>
  </si>
  <si>
    <t>Úpravy povrchů vnější</t>
  </si>
  <si>
    <t>94</t>
  </si>
  <si>
    <t>Lešení a stavební výtahy</t>
  </si>
  <si>
    <t>95</t>
  </si>
  <si>
    <t>Dokončovací kce na pozem.stav.</t>
  </si>
  <si>
    <t>96</t>
  </si>
  <si>
    <t>Bourání konstrukcí</t>
  </si>
  <si>
    <t>99</t>
  </si>
  <si>
    <t>Staveništní přesun hmot</t>
  </si>
  <si>
    <t>712</t>
  </si>
  <si>
    <t>Povlakové krytiny</t>
  </si>
  <si>
    <t>762</t>
  </si>
  <si>
    <t>Konstrukce tesařské</t>
  </si>
  <si>
    <t>764</t>
  </si>
  <si>
    <t>Konstrukce klempířské</t>
  </si>
  <si>
    <t>767</t>
  </si>
  <si>
    <t>Konstrukce zámečnické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</si>
  <si>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</si>
  <si>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</si>
  <si>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</si>
  <si>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</si>
  <si>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</si>
  <si>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</si>
  <si>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</si>
  <si>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</si>
  <si>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</si>
  <si>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</si>
  <si>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</si>
  <si>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</si>
  <si>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</si>
  <si>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</si>
  <si>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</si>
  <si>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</si>
  <si>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</si>
  <si>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</si>
  <si>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</si>
  <si>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</si>
  <si>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</si>
  <si>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</si>
  <si>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</si>
  <si>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</si>
  <si>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</si>
  <si>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</si>
  <si>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</si>
  <si>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</si>
  <si>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</si>
  <si>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</si>
  <si>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</si>
  <si>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</si>
  <si>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</si>
  <si>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</si>
  <si>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Vlastní</t>
  </si>
  <si>
    <t>Kalkul</t>
  </si>
  <si>
    <t>Práce</t>
  </si>
  <si>
    <t>POL1_</t>
  </si>
  <si>
    <t>a) Platí pro celou stavbu.</t>
  </si>
  <si>
    <t>POP</t>
  </si>
  <si>
    <t>615 00 Brno-Židenice, ČR)" v prosinci 2020. Pro sestavení SOUPISU PRACÍ v podrobnostech vymezených vyhláškou č. 169/2016 Sb. byla použita cenová soustava RTS, která obsahuje veškeré údaje nezbytné pro soupis prací. UCHAZEČ O VEŘEJNOU ZAKÁZKU JE POVINEN PŘI OCEŇOVÁNÍ SOUTĚŽNÍHO SOUPISU STAVEBNÍCH PRACÍ, DODÁVEK A SLUŽEB S VÝKAZEM VÝMĚR PROVÉST KONTROLU FUNKCE ARITMETICKÝCH VZORCŮ JEDNOTLIVÝCH SOUPISŮ VE VAZBĚ NA JEDNOTLIVÉ ODDÍLY, REKAPITULACE A KRYCÍ LIST. Technické a materiálové specifikace jednotlivých navržených materiálů, prvků a výrobků jsou uvedeny v samostatných částech této projektové dokumentace jako je VÝKRESOVÁ ČÁST, VÝPIS PRVKŮ PSV, SKLADBY KONSTRUKCÍ A TECHNICKÁ ZPRÁVA. Na základě těchto podkladů bude provedeno ocenění výše uvedených prací, dodávek a služeb. U veškerých dodávek budou v ceně zahrnuty náklady na doplňkový kotevní a spojovací materiál, zhotovení případné výrobní dokumentace nebo pořízení fyzických vzorků materiálů a vzorníků barev. Kde není výslovně uvedeno, bude pracovní postup a technologie provádění stanovena oprávněnou osobou zhotovitele. Dále je potřeba při stanovení ceny dle vykázané výměry započítat všechny předpokládané doplňkové prvky a činnosti s touto položkou související tak, aby cena byla kompletní a prvek funkční. TYTO PŘÍLOHY JSOU NEDÍLNOU SOUČÁSTÍ SOUTĚŽNÍHO SOUPISU STAVEBNÍCH PRACÍ, DODÁVEK A SLUŽEB S VÝKAZEM VÝMĚR.</t>
  </si>
  <si>
    <t>c) Součástí dodávky jsou i náklady na případná opatření související s ochranou stávajících sítí komunikací či staveb.</t>
  </si>
  <si>
    <t>d) Součástí jednotkových cen jsou i vícenáklady související s výstavbou v zimním období, průběžný úklid staveniště a přilehlých komunikací, likvidací odpadů, dočasná dopravní omezení, případné rozmístění šachet pro čerpání podzemní vody apod.</t>
  </si>
  <si>
    <t>f) Pokud není uvedeno jinak, jedná se o dodávku a montáž (D+M).</t>
  </si>
  <si>
    <t>g) V dokumentaci byly zvoleny doporučené referenční materiály, výrobky a systémy, které vykazují určité požadované stavebně-technické parametry - referenční standardy. Tyto výrobky, materiály a systémy mohou být nahrazeny jinými materiály, výrobky a systémy za předpokladu zachování požadovaných stavebně-technických parametrů těchto zvolených a doporučených referenčních standardů. Dodavatel je povinen v předstihu ke schválení předkládat vzorky materiálů a konstrukcí, které tvoří finální pohledové vrstvy.</t>
  </si>
  <si>
    <t>h) Před výrobou či dodávkou jednotlivých stavebních výrobků a komponentů je nutné provést jejich zaměření na stavbě.</t>
  </si>
  <si>
    <t>VN 01</t>
  </si>
  <si>
    <t xml:space="preserve">Náklady na zřízení, provoz, ochranu a likvidaci zařízení staveniště </t>
  </si>
  <si>
    <t>sada</t>
  </si>
  <si>
    <t>Indiv</t>
  </si>
  <si>
    <t>Poznámka k položce:</t>
  </si>
  <si>
    <t>Obsahuje náklady na:</t>
  </si>
  <si>
    <t>Terénní úpravy pro zařízení staveniště - náklady na hlavní terénní úpravy (příprava základové roviny pro uložení mobilních buněk, terénní úpravy pro zřízení provizorních komunikací apod.).Nejedná se o zemní práce pro chystanou stavbu.</t>
  </si>
  <si>
    <t>Stavební buňky - náklady na zřízení, demontáž a opotřebení nebo pronájem stavebních buněk (na kanceláře, stavební sklady, mobilní WC, umývárny, sprchy, apod.) Náleží sem i případy, kdy jsou pro tyto účely přizpůsobeny stávající objekty.</t>
  </si>
  <si>
    <t>Provizorní komunikace - jedná se o náklady související se zřízením provizorních silnic,chodníků,popř.jeřábových drah,zřízení provizorních lávek,můstků,schodišť,ramp apod. a to v jakémkoliv materiálovém provedení, přes jakékoliv konstrukce či překážky sloužících k vybavení staveniště.</t>
  </si>
  <si>
    <t>Náklady na provoz a údržbu vybavení staveniště - úklid staveniště po dobu realizace díla a před protokolárním předáním a převzetím díla.</t>
  </si>
  <si>
    <t>Provádění denního hrubého úklidu, po skončení prací každé z etap, případně části provedení čistého úklidu mokrou cestou.</t>
  </si>
  <si>
    <t>Provedení opatření proti vnikání prachu, nečistot a nadměrného hluku souvisejícího se stavbou do okolí.</t>
  </si>
  <si>
    <t>Energie pro zařízení staveniště - náklady na připojení zařízení staveniště na inženýrské sítě (elektro,voda,kanalizace, apod.) včetně elektroměrů, vodoměrů aj. a zřízení požadovaných odběrných míst, včetně nákladů na případné související výkopy. Zahrnuje i náklady na odebírané energie.</t>
  </si>
  <si>
    <t>Oplocení staveniště - zahrnuje náklady na oplocení staveniště.</t>
  </si>
  <si>
    <t>Opatření na ochranu pozemků sousedních se staveništěm - náklady na případná opatření na ochranu sousedních pozemků proti poškození a znečištění.</t>
  </si>
  <si>
    <t>Dopravní značení na staveništi - jeedná se o dopravní značení na staveništi a v jeho bezprostředním okolí, včetně značení staveniště pro probíhající provoz investora nebo třetích osob.</t>
  </si>
  <si>
    <t>Zajištění dopravního značení k dopravním omezením, jejich údržba, přemísťování po dobu realizace díla a následné odstranění po předání díla.</t>
  </si>
  <si>
    <t>Rozebrání, bourání a odvoz zařízení staveniště - postihuje náklady na rozebrání, bourání a odvoz veškerého zařízení staveniště,vč.přípojek energií a jejich odvoz, úklid ploch, na kterých bylo zařízení staveniště provozováno (jsou zde zahrnuty veškeré náklady této povahy mimo úpravu terénu do původního stavu).</t>
  </si>
  <si>
    <t>Úprava terénu po zrušení zařízení staveniště - jedná se o náklady za práce, jejichž smyslem je uvedení místa zařízení staveniště do původního stavu.</t>
  </si>
  <si>
    <t>Uvedení všech povrchů dotčených stavbou do původního stavu (komunikace,chodníky,zeleň,…)</t>
  </si>
  <si>
    <t>.</t>
  </si>
  <si>
    <t>VN 02</t>
  </si>
  <si>
    <t xml:space="preserve">Kompletační a koordinační činnost </t>
  </si>
  <si>
    <t>Jedná se o zajišťování:</t>
  </si>
  <si>
    <t>* činností souvisejících se zakázkou-tj.účastí všech zainteresovaných osob ve všech fázích přípravy,realizace i dokončení zakázky,komplexního vyzkoušení a měření, odstranění vad díla podléhajících záruční lhůtě.</t>
  </si>
  <si>
    <t>* poradenství (technická pomoc,aj.)</t>
  </si>
  <si>
    <t>* zpracování technologických postupů prováděných prací*podkladů (výkresů,rozpočtů,posudků,zkoušek,protokolů apod.) včetně zakreslování změn do výkresů, ke kterým došlo v průběhu výstavby.</t>
  </si>
  <si>
    <t>* účasti zástupců zainteresovaných stran na jednáních,zkouškách,odevzdávání a přebírání konstrukcí,objektů a celků.</t>
  </si>
  <si>
    <t>* kontroly činností na staveništi,výše uvedených činností i souvisejících správních činností.</t>
  </si>
  <si>
    <t>Předání záručních listů, popř. návodů k obsluze v českém jazyce.</t>
  </si>
  <si>
    <t>Zajištění a předání atestů a dokladů o požadovaných vlastnostech výrobků k předání předmětu veřejné zakázky ( vč.případných prohlášení o shodě dle zákona č. 22/1997 Sb. O technických požadavcích na výrobky).</t>
  </si>
  <si>
    <t>Zajištění a provedení všech nutných zkoušek dle norem ČSN případně jiných norem, revizí (vč.revizí a zkoušek pro profese:EL,VZT,ÚT,ZTI,MaR,přípojky,apod.) vztahujících se k prováděnému předmětu veřejné zakázky, vč. pořízení protokolů (např.odtrhové zkoušky,výtažné,únosnost podloží,apod.).</t>
  </si>
  <si>
    <t>Oznámení zahájení stavebních prací správcům sítí před zahájením prací v souladu s projektovou dokumentací, platnými rozhodnutími a vyjádřeními.</t>
  </si>
  <si>
    <t>Předložení dokladů o nezávadném zneškodňování odpadu.</t>
  </si>
  <si>
    <t>ROZSAH JE DÁN SMLUVNÍMI PODMÍNKAMI.</t>
  </si>
  <si>
    <t>VN 03</t>
  </si>
  <si>
    <t>Náklady na zpracování dílenské dokumentace</t>
  </si>
  <si>
    <t>Zpracování dílenských dokumentací (výkresy výztuže, interiér,ocelové k-ce,zámečnické a truhlářské výrobky apod.)-dle smlouvy o dílo.</t>
  </si>
  <si>
    <t>VN 04</t>
  </si>
  <si>
    <t>Náklady na zpracování dokumentace skutečného provedení stavby</t>
  </si>
  <si>
    <t>Dokumentace skutečného provedení bude provedena podle následujících zásad:</t>
  </si>
  <si>
    <t>Do projektové dokumentace pro provedení stavby všech stavebních objektů a provozních souborů budou zřetelně vyznačeny všechny změny, k nimž došlo v průběhu zhotovení díla.</t>
  </si>
  <si>
    <t>Ty části projektové dokumentace pro provedení stavby, u kterých nedošlo k žádným změnám, budou označeny nápisem "beze změn".</t>
  </si>
  <si>
    <t>Každý výkres dokumentace skutečného provedení stavby bude opatřen jménem a příjmením osoby, která změny zakreslila, jejím podpisem a razítkem zhotovitele.</t>
  </si>
  <si>
    <t>U výkresů obsahujících změnu proti projektu pro provedení stavby bude přiložen i doklad, ze kterého bude vyplývat projednání změny s odpovědnou osobou objednatele a její souhlasné stanovisko.</t>
  </si>
  <si>
    <t>Projektovou dokumentace skutečného provedení, se zakreslením změn, 2x v tištěné podobě, 1x v digitální podobě, která bude vytvořena ve formátu vektorové CAD grafiky DGN (BENTLEY MicroStation), DWG (AutoCAD Graphics Autodesk) a/nebo DXF (Data eXchange File). Textové části je možno vytvářet ve formátech RTF (Rich Text File) nebo DOC (Microsoft Word).</t>
  </si>
  <si>
    <t>DLE SMLOUVY O DÍLO  (vč.profesí).</t>
  </si>
  <si>
    <t>VN 05</t>
  </si>
  <si>
    <t>Plán BOZP na staveništi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</si>
  <si>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</si>
  <si>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ON 01</t>
  </si>
  <si>
    <t>Náklady související s publikační činností</t>
  </si>
  <si>
    <t>Obsahuje náklady na pořízení fotodokumentace způsobu provádění staveb.</t>
  </si>
  <si>
    <t>ON 02</t>
  </si>
  <si>
    <t>Nakládání s odpady</t>
  </si>
  <si>
    <t xml:space="preserve"> Likvidace, odvoz a uložení odpadů ze stavby na skládku v souladu s ustanoveními zákona č. 185/2001 Sb., o odpadech.</t>
  </si>
  <si>
    <t>SUM</t>
  </si>
  <si>
    <t>Poznámky uchazeče k zadání</t>
  </si>
  <si>
    <t>POPUZIV</t>
  </si>
  <si>
    <t>b) Nedílnou součástí výkazu výměr je projektová dokumentace v úrovni dokumentace pro stavební povolení (DSP) zpracovaná projekční kanceláří "UNIVERS projekt v.o.s. (Pechova 1595/5</t>
  </si>
  <si>
    <t>e) Veškeré práce budou fakturovány na základě skutečně provedených prací dle odsouhlasených zápisů ve stavebním deníku. případné vícepráce ( méněpráce ) budou účtovány v cenách kmenového rozpočtu.</t>
  </si>
  <si>
    <t>Skládky na staveništi.</t>
  </si>
  <si>
    <t>Osvětlení staveniště - náklady na osvětlení jsou řešeny podle rozsahu a charakteru staveniště (vč.rozvodných skříní).</t>
  </si>
  <si>
    <t>Pronájem ploch - zábory veřejných prostranství.</t>
  </si>
  <si>
    <t>END</t>
  </si>
  <si>
    <t>941941042R00</t>
  </si>
  <si>
    <t>Montáž lešení leh.řad.s podlahami,š.1,2 m, H 30 m</t>
  </si>
  <si>
    <t>m2</t>
  </si>
  <si>
    <t>RTS 22/ II</t>
  </si>
  <si>
    <t>- kalkulovat včetně nákladů na odsouhlasení způsobu kotvení lešení národním památkovým ústavem.</t>
  </si>
  <si>
    <t>25,2*33,2</t>
  </si>
  <si>
    <t>VV</t>
  </si>
  <si>
    <t>941941292R00</t>
  </si>
  <si>
    <t>Příplatek za každý měsíc použití lešení k pol.1042</t>
  </si>
  <si>
    <t>Odkaz na mn. položky pořadí 1 : 836,64000*2</t>
  </si>
  <si>
    <t>941941842R00</t>
  </si>
  <si>
    <t>Demontáž lešení leh.řad.s podlahami,š.1,2 m,H 30 m</t>
  </si>
  <si>
    <t xml:space="preserve">viz. příloha D.1.4, D.1.5 : </t>
  </si>
  <si>
    <t>Odkaz na mn. položky pořadí 1 : 836,64000</t>
  </si>
  <si>
    <t>944941103R00</t>
  </si>
  <si>
    <t>Ochranné zábradlí na leš.konstrukcích, dvoutyčové</t>
  </si>
  <si>
    <t>m</t>
  </si>
  <si>
    <t>25,2*18</t>
  </si>
  <si>
    <t>944944011R00</t>
  </si>
  <si>
    <t>Montáž ochranné sítě z umělých vláken</t>
  </si>
  <si>
    <t>944944031R00</t>
  </si>
  <si>
    <t>Příplatek za každý měsíc použití sítí k pol. 4011</t>
  </si>
  <si>
    <t>Odkaz na mn. položky pořadí 5 : 836,64000*2</t>
  </si>
  <si>
    <t>944944081R00</t>
  </si>
  <si>
    <t>Demontáž ochranné sítě z umělých vláken</t>
  </si>
  <si>
    <t>941955002R00</t>
  </si>
  <si>
    <t>Lešení lehké pomocné, výška podlahy do 1,9 m</t>
  </si>
  <si>
    <t>9,5</t>
  </si>
  <si>
    <t>962025151R0T</t>
  </si>
  <si>
    <t>Bourání dutých výdusků věžiček z umělého kamene</t>
  </si>
  <si>
    <t>m3</t>
  </si>
  <si>
    <t>RTS 21/ I</t>
  </si>
  <si>
    <t>- pro odebrání forem a tvarů okrasných prvků.</t>
  </si>
  <si>
    <t>dutý výdusek věžičky z umělého kamene - díl 1 - 3 ks : 3*(0,35/2,5)</t>
  </si>
  <si>
    <t>dutý výdusek věžičky z umělého kamene - díl 2 - 3 ks : 3*(0,45/2,5)</t>
  </si>
  <si>
    <t>dutý výdusek věžičky z umělého kamene - díl 3 - 3 ks : 3*(0,1/2,5)</t>
  </si>
  <si>
    <t>dutý výdusek věžičky z umělého kamene - díl 4 - 3 ks : 3*(1,8/2,5)</t>
  </si>
  <si>
    <t>Mezisoučet</t>
  </si>
  <si>
    <t>999281112R00</t>
  </si>
  <si>
    <t>Přesun hmot pro opravy a údržbu do výšky 36 m</t>
  </si>
  <si>
    <t>t</t>
  </si>
  <si>
    <t>Přesun hmot</t>
  </si>
  <si>
    <t>POL7_</t>
  </si>
  <si>
    <t>- včetně nákladů na stavební výtah;</t>
  </si>
  <si>
    <t>- kalkulovat včetně nákladů na odsouhlasení způsobu kotvení výtahu národním památkovým ústavem.</t>
  </si>
  <si>
    <t>762088113R00</t>
  </si>
  <si>
    <t>Zakrývání provizorní plachtou 12x15m,vč.odstranění</t>
  </si>
  <si>
    <t>kus</t>
  </si>
  <si>
    <t xml:space="preserve">dočasné zakrytí obnažených konstrukcí (erb+3 věžičky) : </t>
  </si>
  <si>
    <t>1</t>
  </si>
  <si>
    <t>763611221R00</t>
  </si>
  <si>
    <t>M.bednění střech z desek nad tl.18 mm,sraz,sponky</t>
  </si>
  <si>
    <t xml:space="preserve">zakrytí střechy/cesta od výtahu k věžičkám : </t>
  </si>
  <si>
    <t>2*(38,75+93,05)</t>
  </si>
  <si>
    <t>60725017R</t>
  </si>
  <si>
    <t xml:space="preserve">Deska dřevoštěpková OSB 3 N tl. 25 mm </t>
  </si>
  <si>
    <t>SPCM</t>
  </si>
  <si>
    <t>Specifikace</t>
  </si>
  <si>
    <t>POL3_</t>
  </si>
  <si>
    <t xml:space="preserve">ztratné kalkulováno 10% : </t>
  </si>
  <si>
    <t>290</t>
  </si>
  <si>
    <t>998762204R00</t>
  </si>
  <si>
    <t>Přesun hmot pro tesařské konstrukce, výšky do 36 m</t>
  </si>
  <si>
    <t>979082111R00</t>
  </si>
  <si>
    <t>Vnitrostaveništní doprava suti do 10 m</t>
  </si>
  <si>
    <t>Přesun suti</t>
  </si>
  <si>
    <t>POL8_</t>
  </si>
  <si>
    <t>979082121R00</t>
  </si>
  <si>
    <t>Příplatek k vnitrost. dopravě suti za dalších 5 m</t>
  </si>
  <si>
    <t>18*8,1</t>
  </si>
  <si>
    <t>979011311RTT</t>
  </si>
  <si>
    <t>Svislá doprava suti a vybouraných hmot stavebním výtahem s naložením do výtahu</t>
  </si>
  <si>
    <t>979087212R00</t>
  </si>
  <si>
    <t>Nakládání suti na dopravní prostředky</t>
  </si>
  <si>
    <t>979097012R00</t>
  </si>
  <si>
    <t>Pronájem kontejneru 7 t</t>
  </si>
  <si>
    <t xml:space="preserve">den   </t>
  </si>
  <si>
    <t>979081111RT2</t>
  </si>
  <si>
    <t>Odvoz suti a vybour. hmot na skládku do 1 km kontejnerem 4 t</t>
  </si>
  <si>
    <t>979081121RT2</t>
  </si>
  <si>
    <t>Příplatek k odvozu za každý další 1 km kontejnerem 4 t</t>
  </si>
  <si>
    <t>30*8,1</t>
  </si>
  <si>
    <t>979990107R00</t>
  </si>
  <si>
    <t>Poplatek za skládku suti - směs</t>
  </si>
  <si>
    <t>- kotvení lešení musí vyhovět nárokům národního památkového ústavu;</t>
  </si>
  <si>
    <t>- kotvení výtahu musí vyhovět nárokům národního památkového ústavu;</t>
  </si>
  <si>
    <t>319201311R00</t>
  </si>
  <si>
    <t>Vyrovnání povrchu zdiva maltou tl.do 3 cm</t>
  </si>
  <si>
    <t xml:space="preserve">maltové lože pod oplechování říms : </t>
  </si>
  <si>
    <t>pod oplechování ozn. K/3 : 0,24*(6,18+2,47+6,18)</t>
  </si>
  <si>
    <t>pod oplechování ozn. K/4 : 0,55*(6,18+2,47+6,18)</t>
  </si>
  <si>
    <t>pod oplechování ozn. K/5 : 0,51*(5,57+9,28+5,57+9,28)</t>
  </si>
  <si>
    <t>3-01.R</t>
  </si>
  <si>
    <t>D+M dutý výdusek z umělého kamene - díl 1 komplet výrobek podle výkresu č. D.2 - detail složení věžičky</t>
  </si>
  <si>
    <t>ks</t>
  </si>
  <si>
    <t>Poznámka k ceně:</t>
  </si>
  <si>
    <t/>
  </si>
  <si>
    <t>Bližší specifikace položky:</t>
  </si>
  <si>
    <t>- hmotnost dílu 350 kg;</t>
  </si>
  <si>
    <t>- materiál umělého kamene výdusku na bázi křemičitého písku, bílého cementu a opatřen silikátovým nátěrem;</t>
  </si>
  <si>
    <t>- barevnost nových prvků bude schodná s původními věžičkami a okolní fasádou;</t>
  </si>
  <si>
    <t>- jednotlivé spoje dílů budou promaltovány a zatíženy vlastní vahou;</t>
  </si>
  <si>
    <t>- do dutiny vůdusků budou vloženy ocelové trny pro armování věžičky (viz.dokument autorizované vyjádření statika).</t>
  </si>
  <si>
    <t>4</t>
  </si>
  <si>
    <t>3-02.R</t>
  </si>
  <si>
    <t>D+M dutý výdusek z umělého kamene - díl 2 komplet výrobek podle výkresu č. D.2 - detail složení věžičky</t>
  </si>
  <si>
    <t>- hmotnost dílu 450 kg;</t>
  </si>
  <si>
    <t>3-03.R</t>
  </si>
  <si>
    <t>D+M dutý výdusek z umělého kamene - díl 3 komplet výrobek podle výkresu č. D.2 - detail složení věžičky</t>
  </si>
  <si>
    <t>- hmotnost dílu 100 kg;</t>
  </si>
  <si>
    <t>3-04.R</t>
  </si>
  <si>
    <t>D+M dutý výdusek z umělého kamene - díl 4 komplet výrobek podle výkresu č. D.2 - detail složení věžičky</t>
  </si>
  <si>
    <t>- hmotnost dílu 1800 kg - předpoklad rozdělení výdusku do více dílů;</t>
  </si>
  <si>
    <t>3-05.R</t>
  </si>
  <si>
    <t>D+M okrasné zhlaví atiky tvořené výduskem z umělého kamene 250/250 mm</t>
  </si>
  <si>
    <t>- jednotlivé spoje dílů budou promaltovány a zatíženy vlastní vahou.</t>
  </si>
  <si>
    <t>6,18+2,47+6,18</t>
  </si>
  <si>
    <t>3-06.R</t>
  </si>
  <si>
    <t>D+M modelace římsy z románského cementu</t>
  </si>
  <si>
    <t>- průřez cca 70x80 mm (viz. Výkres "D.1.2. Dílčí detail oplechování").</t>
  </si>
  <si>
    <t>622421143R00</t>
  </si>
  <si>
    <t>Omítka vnější stěn, MVC, štuková, složitost 1-2</t>
  </si>
  <si>
    <t>- přesný typ nové omítky bude určen památkovým úřadem.</t>
  </si>
  <si>
    <t>1,7*(2,47+2*6,18)</t>
  </si>
  <si>
    <t>2,27*(2*6,18+2,47)</t>
  </si>
  <si>
    <t>622411121R00</t>
  </si>
  <si>
    <t>Barvení vnější omítky stěn, 2 x, do složitosti 3</t>
  </si>
  <si>
    <t>- odstín viz stávající (barevnost omítek nebude měněna).</t>
  </si>
  <si>
    <t xml:space="preserve">DTTO, 2 vrstvy : </t>
  </si>
  <si>
    <t>2*58,8751</t>
  </si>
  <si>
    <t>624601111R00</t>
  </si>
  <si>
    <t>Tmelení spár 2 x 2 cm, tmelem Butylplast</t>
  </si>
  <si>
    <t>příponka pro kotvení výrobků ozn. K/3 : 6,18+2,47+6,18</t>
  </si>
  <si>
    <t>příponka pro kotvení výrobků ozn. K/4 : 6,18+2,47+6,18</t>
  </si>
  <si>
    <t>příponka pro kotvení výrobků ozn. K/5 : 5,57+9,28+5,57+9,28</t>
  </si>
  <si>
    <t>kotvení hydroizolačního souvrství ozn. K/9 : 17,82</t>
  </si>
  <si>
    <t>rozhraní konec omítky/výdusek z umělého kamene : 2*(6,18+2,47+6,18)</t>
  </si>
  <si>
    <t>13*33,2</t>
  </si>
  <si>
    <t>26,2*7,2</t>
  </si>
  <si>
    <t>Odkaz na mn. položky pořadí 11 : 620,24000*5</t>
  </si>
  <si>
    <t>Odkaz na mn. položky pořadí 11 : 620,24000</t>
  </si>
  <si>
    <t>13*18</t>
  </si>
  <si>
    <t>26,2*4</t>
  </si>
  <si>
    <t>Odkaz na mn. položky pořadí 15 : 620,24000*5</t>
  </si>
  <si>
    <t>18,2</t>
  </si>
  <si>
    <t>95-01.R</t>
  </si>
  <si>
    <t>Zednické přípomoce zapravení apod., práce malého rozsahu</t>
  </si>
  <si>
    <t>hod</t>
  </si>
  <si>
    <t>POL1_1</t>
  </si>
  <si>
    <t>96-01</t>
  </si>
  <si>
    <t>Sonda paty zdiva atiky</t>
  </si>
  <si>
    <t>- bude provedeno po odstranění hydroizolačního souvrství.</t>
  </si>
  <si>
    <t>764421830R00</t>
  </si>
  <si>
    <t>Demontáž oplechování říms,rš od 100 do 200 mm</t>
  </si>
  <si>
    <t>oplechování ozn. K/10 : 9*0,525</t>
  </si>
  <si>
    <t>764421850R00</t>
  </si>
  <si>
    <t>Demontáž oplechování říms,rš od 250 do 330 mm</t>
  </si>
  <si>
    <t>oplechování ozn. K/2 : 6,18+2,47+6,18</t>
  </si>
  <si>
    <t>oplechování ozn. K/3 : 6,18+2,47+6,18</t>
  </si>
  <si>
    <t>764394840R00</t>
  </si>
  <si>
    <t>Demontáž příponky lemování z ploché oceli</t>
  </si>
  <si>
    <t xml:space="preserve">příponka pro kotvení výrobků K/2, K/3, K/4, K/5 : </t>
  </si>
  <si>
    <t>53</t>
  </si>
  <si>
    <t>978015291R00</t>
  </si>
  <si>
    <t>Otlučení omítek vnějších MVC v složit.1-4 do 100 %</t>
  </si>
  <si>
    <t>2,27*(2,47+2*6,18)</t>
  </si>
  <si>
    <t>962032231R00</t>
  </si>
  <si>
    <t>Bourání zdiva z cihel pálených na MVC</t>
  </si>
  <si>
    <t>- pata zdiva atiky tvořící zlom hydroizolačního souvrství bude odstraněna pouze při odhalení špatného technického stavu.</t>
  </si>
  <si>
    <t xml:space="preserve">vrchní líc zdiva atiky : </t>
  </si>
  <si>
    <t>0,2*0,18*(6,18+2,47+6,18)</t>
  </si>
  <si>
    <t xml:space="preserve">pata zdiva atiky tvořící zlom hydroizolačního souvrství : </t>
  </si>
  <si>
    <t>0,15*0,15*(2*6,18)</t>
  </si>
  <si>
    <t>711180101R00</t>
  </si>
  <si>
    <t>Odstr.izolace proti vlhkosti vodor.profil.fólie</t>
  </si>
  <si>
    <t xml:space="preserve"> předpoklad TPO folie</t>
  </si>
  <si>
    <t>19,71</t>
  </si>
  <si>
    <t>711180201R00</t>
  </si>
  <si>
    <t>Odstr.izolace proti vlhkosti svis.profil.fólie</t>
  </si>
  <si>
    <t>0,26*2,96</t>
  </si>
  <si>
    <t>2*2,63</t>
  </si>
  <si>
    <t>764396810R0T</t>
  </si>
  <si>
    <t>Demontáž oplechování příponek</t>
  </si>
  <si>
    <t xml:space="preserve">příponka pro kotvení hydroizolačního souvrství ozn. K/9 : </t>
  </si>
  <si>
    <t>17,82</t>
  </si>
  <si>
    <t xml:space="preserve">příponka pro kotvení výrobků K/3, K/4, K/5 : </t>
  </si>
  <si>
    <t>5,57+9,28+5,57+9,28</t>
  </si>
  <si>
    <t>dutý výdusek věžičky z umělého kamene - díl 1 - 4 ks : 4*(0,35/2,5)</t>
  </si>
  <si>
    <t>dutý výdusek věžičky z umělého kamene - díl 2 - 4 ks : 4*(0,45/2,5)</t>
  </si>
  <si>
    <t>dutý výdusek věžičky z umělého kamene - díl 3 - 4 ks : 4*(0,1/2,5)</t>
  </si>
  <si>
    <t>dutý výdusek věžičky z umělého kamene - díl 4 - 4 ks : 4*(1,8/2,5)</t>
  </si>
  <si>
    <t>764422810R00</t>
  </si>
  <si>
    <t>Demontáž oplechování říms,rš od 600 do 800 mm</t>
  </si>
  <si>
    <t>oplechování ozn. K/4 : 6,18+2,47+6,18</t>
  </si>
  <si>
    <t>oplechování ozn. K/5 : 5,57+9,28+5,57+9,28</t>
  </si>
  <si>
    <t>oplechování ozn. K/11 : 4*0,32</t>
  </si>
  <si>
    <t>712372111R00</t>
  </si>
  <si>
    <t>Krytina střech do 10° fólie, 4 kotvy/m2, na beton</t>
  </si>
  <si>
    <t>včetně ukotvení k podkladu hmoždinkami, svaření všech spojů a překrytí kotev fólií.</t>
  </si>
  <si>
    <t>712871801RT1</t>
  </si>
  <si>
    <t>Samostatné vytažení izolace, fólií PVC polož.volně 1 vrstva - folie ve specifikaci</t>
  </si>
  <si>
    <t>283220013R</t>
  </si>
  <si>
    <t>Fólie izolační DEKPLAN 76 tl. 1,8 mm š. 1600 mm PVC-P s PES výztuží, šedá</t>
  </si>
  <si>
    <t xml:space="preserve">ztratné a přesahy kalkulováno 15% : </t>
  </si>
  <si>
    <t>29,6</t>
  </si>
  <si>
    <t>712964703R00</t>
  </si>
  <si>
    <t>Zesílení koutů, rohů a hran fólií</t>
  </si>
  <si>
    <t>0,26*10+17,82</t>
  </si>
  <si>
    <t>712971801RT1</t>
  </si>
  <si>
    <t>Překrytí spár fólií PVC přitav.k podkladu rš.50 cm 1 vrstva - fólie ve specifikaci</t>
  </si>
  <si>
    <t xml:space="preserve">kalkulováno 1 bm/2m2 : </t>
  </si>
  <si>
    <t>plochy vodorovné : 19,71/2</t>
  </si>
  <si>
    <t>plochy svislé : (0,26*2,96+2*2,63)/2</t>
  </si>
  <si>
    <t>712378110R00</t>
  </si>
  <si>
    <t>Vnitřní rohová tvarovka Alkorplan</t>
  </si>
  <si>
    <t>včetně dodávky tvarovky</t>
  </si>
  <si>
    <t>712378111R00</t>
  </si>
  <si>
    <t>Vnější rohová tvarovka Alkorplan</t>
  </si>
  <si>
    <t>712378007R00</t>
  </si>
  <si>
    <t>Rohová lišta vnitřní VIPLANYL RŠ 100 mm</t>
  </si>
  <si>
    <t>Úprava délky a připevnění rohové lišty natloukacími hmoždinkami včetně dodávky lišty.</t>
  </si>
  <si>
    <t>0,26*6+17,82</t>
  </si>
  <si>
    <t>712378006R00</t>
  </si>
  <si>
    <t>Rohová lišta vnější VIPLANYL RŠ 100 mm</t>
  </si>
  <si>
    <t>0,26*4</t>
  </si>
  <si>
    <t>998712204R00</t>
  </si>
  <si>
    <t>Přesun hmot pro povlakové krytiny, výšky do 36 m</t>
  </si>
  <si>
    <t>764521290R0T</t>
  </si>
  <si>
    <t>Oplechování říms RŠ 670 mm, měď s patinou tl. 0,3 mm barva RAL 6000</t>
  </si>
  <si>
    <t>- výrobek podle výkresu č. 2 "výpis klempířských konstrukcí" ozn. K/4;</t>
  </si>
  <si>
    <t>- včetně zednické výpomoci.</t>
  </si>
  <si>
    <t>764521250R0T</t>
  </si>
  <si>
    <t>Oplechování říms RŠ 310 mm, měď s patinou tl. 0,3 mm barva RAL 6000</t>
  </si>
  <si>
    <t>- výrobek podle výkresu č. 2 "výpis klempířských konstrukcí" ozn. K/3;</t>
  </si>
  <si>
    <t>764521290R0X</t>
  </si>
  <si>
    <t>Oplechování říms RŠ 650 mm, měď s patinou tl. 0,3 mm barva RAL 6000</t>
  </si>
  <si>
    <t>- výrobek podle výkresu č. 2 "výpis klempířských konstrukcí" ozn. K/5;</t>
  </si>
  <si>
    <t>764521220R0T</t>
  </si>
  <si>
    <t>Oplechování říms RŠ 125 mm, měď s patinou tl. 0,3 mm barva RAL 6000</t>
  </si>
  <si>
    <t>- výrobek podle výkresu č. 2 "výpis klempířských konstrukcí" ozn. K/10;</t>
  </si>
  <si>
    <t>- včetně zednické výpomoci, maltového lože.</t>
  </si>
  <si>
    <t>9*0,525</t>
  </si>
  <si>
    <t>764522210RTS</t>
  </si>
  <si>
    <t>Oplechování, měď s patinou tl. 0,3 mm barva RAL 6000</t>
  </si>
  <si>
    <t>- výrobek podle výkresu č. 2 "výpis klempířských konstrukcí" ozn. K/11;</t>
  </si>
  <si>
    <t>4*0,32</t>
  </si>
  <si>
    <t>55326102RT</t>
  </si>
  <si>
    <t>Příponka pro kotvení hydroizolačního souvrství RŠ 60 mm, předpoklad hliník tl. 0,5 mm barva RAL 9007</t>
  </si>
  <si>
    <t>Bližší specifikace položky</t>
  </si>
  <si>
    <t>- výrobek podle výkresu č. 2 "výpis klempířských konstrukcí" ozn. K/9;</t>
  </si>
  <si>
    <t>764521210R0T</t>
  </si>
  <si>
    <t>Příponka pro kotvení výrobků RŠ 90 mm, měď s patinou tl. 0,3 mm barva RAL 6000</t>
  </si>
  <si>
    <t>- výrobek podle výkresu č. 2 "výpis klempířských konstrukcí" ozn. K/13;</t>
  </si>
  <si>
    <t>kotvení výrobků K/3 : 6,18+2,47+6,18</t>
  </si>
  <si>
    <t>kotvení výrobků K/4 : 6,18+2,47+6,18</t>
  </si>
  <si>
    <t>kotvení výrobků K/5 : 5,57+9,28+5,57+9,28</t>
  </si>
  <si>
    <t>764394290R00</t>
  </si>
  <si>
    <t>Montáž příponky z ploché oceli, pouze montáž - příponky ve specifikaci</t>
  </si>
  <si>
    <t>příponka ozn. K/6 : 53</t>
  </si>
  <si>
    <t>55348448.AR</t>
  </si>
  <si>
    <t>Příponka stojatá měděná</t>
  </si>
  <si>
    <t>100 ks</t>
  </si>
  <si>
    <t>- výrobek podle výkresu č. 2 "výpis klempířských konstrukcí" ozn. K/6.</t>
  </si>
  <si>
    <t xml:space="preserve">příponka ozn. K/6 pro kotvení výrobků K/3, K/4, K5 : </t>
  </si>
  <si>
    <t>56/100</t>
  </si>
  <si>
    <t>998764204R00</t>
  </si>
  <si>
    <t>Přesun hmot pro klempířské konstr., výšky do 36 m</t>
  </si>
  <si>
    <t>767-01</t>
  </si>
  <si>
    <t>D+M rozvodná skříň, rozměry (ŠxVxH) 750x750x425 mm komplet výrobek podle výkresu č.11 "výpis ostatních výrobků" ozn. OS/1</t>
  </si>
  <si>
    <t>- umístění na atice.</t>
  </si>
  <si>
    <t>767-02</t>
  </si>
  <si>
    <t>D+M ocelový stožár komplet výrobek podle výkresu č.11 "výpis ostatních výrobků" ozn. OS/2</t>
  </si>
  <si>
    <t>- umístěn na atice.</t>
  </si>
  <si>
    <t>998767204R00</t>
  </si>
  <si>
    <t>Přesun hmot pro zámečnické konstr., výšky do 36 m</t>
  </si>
  <si>
    <t>M21-01</t>
  </si>
  <si>
    <t>Narovnání zohýbaných prvků hromosvodu</t>
  </si>
  <si>
    <t>14*16,1355</t>
  </si>
  <si>
    <t>5*16,1355</t>
  </si>
  <si>
    <t>- viz příloha "Cenová nabídka na vytvoření výdusků a okrasných prvků" - položka č. 2.</t>
  </si>
  <si>
    <t>- viz příloha "Cenová nabídka na vytvoření výdusků a okrasných prvků" - položka č. 3.</t>
  </si>
  <si>
    <t>- viz příloha "Cenová nabídka na vytvoření výdusků a okrasných prvků" - položka č. 4.</t>
  </si>
  <si>
    <t>- viz příloha "Cenová nabídka na vytvoření výdusků a okrasných prvků" - položka č. 5.</t>
  </si>
  <si>
    <t>- viz příloha "Cenová nabídka na vytvoření výdusků a okrasných prvků" - položka č. 6.</t>
  </si>
  <si>
    <t>- viz příloha "Cenová nabídka na vytvoření výdusků a okrasných prvků" - položka č. 7.</t>
  </si>
  <si>
    <t>pod oplechování ozn. K/3 : 0,24*(6,21+2,46+6,21)</t>
  </si>
  <si>
    <t>pod oplechování ozn. K/4 : 0,55*(6,21+2,46+6,21)</t>
  </si>
  <si>
    <t>pod oplechování ozn. K/5 : 0,51*(5,56+9,31+5,56+9,31)</t>
  </si>
  <si>
    <t>6,21+2,46+6,21</t>
  </si>
  <si>
    <t>1,7*(2,46+2*6,21)</t>
  </si>
  <si>
    <t>2,27*(2,46+2*6,21)</t>
  </si>
  <si>
    <t>2*59,0736</t>
  </si>
  <si>
    <t>příponka pro kotvení výrobků ozn. K/3 : 6,21+2,46+6,21</t>
  </si>
  <si>
    <t>příponka pro kotvení výrobků ozn. K/4 : 6,21+2,46+6,21</t>
  </si>
  <si>
    <t>příponka pro kotvení výrobků ozn. K/5 : 5,56+9,31+5,56+9,31</t>
  </si>
  <si>
    <t>kotvení hydroizolačního souvrství ozn. K/9 : 17,88</t>
  </si>
  <si>
    <t>rozhraní konec omítky/výdusek z umělého kamene : 2*(6,21+2,46+6,21)</t>
  </si>
  <si>
    <t>13,4*33,2</t>
  </si>
  <si>
    <t>29,5*7,2</t>
  </si>
  <si>
    <t>Odkaz na mn. položky pořadí 11 : 657,28000*5</t>
  </si>
  <si>
    <t>Odkaz na mn. položky pořadí 11 : 657,28000</t>
  </si>
  <si>
    <t>13,4*18</t>
  </si>
  <si>
    <t>29,5*4</t>
  </si>
  <si>
    <t>Odkaz na mn. položky pořadí 15 : 657,28000*5</t>
  </si>
  <si>
    <t>oplechování ozn. K/10 : 10*0,525</t>
  </si>
  <si>
    <t>oplechování ozn. K/2 : 6,21+2,46+6,21</t>
  </si>
  <si>
    <t>oplechování ozn. K/3 : 6,21+2,46+6,21</t>
  </si>
  <si>
    <t>60</t>
  </si>
  <si>
    <t>1,73*(6,21+2,46+6,21)</t>
  </si>
  <si>
    <t>2,27*(6,21+2,46+6,21)</t>
  </si>
  <si>
    <t xml:space="preserve">vrchní líc atikového zdiva : </t>
  </si>
  <si>
    <t>0,2*0,18*(6,21+2,46+6,21)</t>
  </si>
  <si>
    <t>0,15*0,15*(2*6,21)</t>
  </si>
  <si>
    <t>0,23*2,46</t>
  </si>
  <si>
    <t>2*2,61</t>
  </si>
  <si>
    <t>17,88</t>
  </si>
  <si>
    <t>5,56+9,31+5,56+9,31</t>
  </si>
  <si>
    <t>oplechování ozn. K/4 : 6,21+2,46+6,21</t>
  </si>
  <si>
    <t>oplechování ozn. K/5 : 5,56+9,31+5,56+9,31</t>
  </si>
  <si>
    <t>29,3</t>
  </si>
  <si>
    <t>0,26*10+17,88</t>
  </si>
  <si>
    <t>plochy svislé : (0,23*3,06+2*2,61)/2</t>
  </si>
  <si>
    <t>0,26*6+17,88</t>
  </si>
  <si>
    <t>10*0,525</t>
  </si>
  <si>
    <t>kotvení výrobků K/3 : 6,21+2,46+6,21</t>
  </si>
  <si>
    <t>kotvení výrobků K/4 : 6,21+2,46+6,21</t>
  </si>
  <si>
    <t>kotvení výrobků K/5 : 5,56+9,31+5,56+9,31</t>
  </si>
  <si>
    <t>příponka ozn. K/6 : 60</t>
  </si>
  <si>
    <t xml:space="preserve">příponka ozn. K/6 pro kotvení výrobků  K/3, K/4, K5 : </t>
  </si>
  <si>
    <t>60/100</t>
  </si>
  <si>
    <t>767-03</t>
  </si>
  <si>
    <t>D+M anténa - ocelový profil 110 x 110 mm, včetně dvou vodorovných ztužidel komplet výrobek podle výkresu č.11 "výpis ostatních výrobků" ozn. OS/3</t>
  </si>
  <si>
    <t>29*16,18261</t>
  </si>
  <si>
    <t>5*16,18261</t>
  </si>
  <si>
    <t>pod oplechování ozn. K/3 : 0,24*(6,1+2,46+2,46+2,46+2,46+6,1)</t>
  </si>
  <si>
    <t>pod oplechování ozn. K/4 : 0,55*(6,1+2,46+2,46+2,46+2,46+6,1)</t>
  </si>
  <si>
    <t>pod oplechování ozn. K/5 : 0,51*(1,05+9,2+5,56+1,26+3,29+1,26+5,56+9,2+1,05)</t>
  </si>
  <si>
    <t>- do dutiny vůdusků budou vloženy ocelové trny pro armování věžičky (viz.dokument autorizované vyjádření statika);</t>
  </si>
  <si>
    <t>8</t>
  </si>
  <si>
    <t>6,1+2,46+2,46+2,46+2,46+6,1</t>
  </si>
  <si>
    <t>1,52*(2,46+2,46)</t>
  </si>
  <si>
    <t>2,09*(6,1+2,46+2,46+2,46+2,46+6,1)</t>
  </si>
  <si>
    <t>2*6,1*((1,52+1,78)/2)</t>
  </si>
  <si>
    <t>2*2,46*((1,52+1,62)/2)</t>
  </si>
  <si>
    <t>2*88,8748</t>
  </si>
  <si>
    <t>příponka pro kotvení výrobků ozn. K/3 : 6,1+2,46+2,46+2,46+2,46+6,1</t>
  </si>
  <si>
    <t>příponka pro kotvení výrobků ozn. K/4 : 6,1+2,46+2,46+2,46+2,46+6,1</t>
  </si>
  <si>
    <t>příponka pro kotvení výrobků ozn. K/5 : 1,05+9,2+5,56+1,26+3,29+1,26+5,56+9,2+1,05</t>
  </si>
  <si>
    <t>kotvení hydroizolačního souvrství ozn. K/9 : 32,58</t>
  </si>
  <si>
    <t>rozhraní konec omítky/výdusek z umělého kamene : 2*(6,1+2,46+2,46+2,46+2,46+6,1)</t>
  </si>
  <si>
    <t>26*7,2</t>
  </si>
  <si>
    <t>Odkaz na mn. položky pořadí 11 : 1023,84000*5</t>
  </si>
  <si>
    <t>Odkaz na mn. položky pořadí 11 : 1023,84000</t>
  </si>
  <si>
    <t>26*4</t>
  </si>
  <si>
    <t>Odkaz na mn. položky pořadí 15 : 1023,84000*5</t>
  </si>
  <si>
    <t>36</t>
  </si>
  <si>
    <t>oplechování ozn. K/10 : 13*0,525</t>
  </si>
  <si>
    <t>oplechování ozn. K/2 : 6,1+2,46+2,46+2,46+2,46+6,1</t>
  </si>
  <si>
    <t>oplechování ozn. K/3 : 6,1+2,46+2,46+2,46+2,46+6,1</t>
  </si>
  <si>
    <t>84</t>
  </si>
  <si>
    <t>0,2*0,18*(6,1+2,46+2,46+2,46+2,46+6,1)</t>
  </si>
  <si>
    <t>37,18</t>
  </si>
  <si>
    <t>0,26*32,17</t>
  </si>
  <si>
    <t>32,15</t>
  </si>
  <si>
    <t>1,05+9,2+5,56+1,26+3,29+1,26+5,56+9,2+1,05</t>
  </si>
  <si>
    <t>dutý výdusek věžičky z umělého kamene - díl 1 - 5 ks : 5*(0,35/2,5)</t>
  </si>
  <si>
    <t>dutý výdusek věžičky z umělého kamene - díl 2 - 5 ks : 5*(0,45/2,5)</t>
  </si>
  <si>
    <t>dutý výdusek věžičky z umělého kamene - díl 3 - 5 ks : 5*(0,1/2,5)</t>
  </si>
  <si>
    <t>dutý výdusek věžičky z umělého kamene - díl 4 - 5 ks : 5*(1,8/2,5)</t>
  </si>
  <si>
    <t>oplechování ozn. K/4 : 6,1+2,46+2,46+2,46+2,46+6,1</t>
  </si>
  <si>
    <t>oplechování ozn. K/5 : 1,05+9,2+5,56+1,26+3,29+1,26+5,56+9,2+1,05</t>
  </si>
  <si>
    <t>52,4</t>
  </si>
  <si>
    <t>0,26*28+32,17</t>
  </si>
  <si>
    <t>plochy vodorovné : 37,18/2</t>
  </si>
  <si>
    <t>plochy svislé : (0,26*32,17)/2</t>
  </si>
  <si>
    <t>0,26*14+37,18</t>
  </si>
  <si>
    <t>0,26*14</t>
  </si>
  <si>
    <t>13*0,525</t>
  </si>
  <si>
    <t>- výrobek podle výkresu č. 2 "výpis klempířských konstrukcí" ozn. K/7, K/8, K/11, K12;</t>
  </si>
  <si>
    <t>oplechování ozn. K/7 : 1,83</t>
  </si>
  <si>
    <t>oplechování ozn. K/8 : 5,59</t>
  </si>
  <si>
    <t>oplechování ozn. K/12 : 0,42</t>
  </si>
  <si>
    <t>kotvení výrobků K/3 : 6,1+2,46+2,46+2,46+2,46+6,1</t>
  </si>
  <si>
    <t>kotvení výrobků K/4 : 6,1+2,46+2,46+2,46+2,46+6,1</t>
  </si>
  <si>
    <t>kotvení výrobků K/5 : 1,05+9,2+5,56+1,26+3,29+1,26+5,56+9,2+1,05</t>
  </si>
  <si>
    <t>příponka ozn. K/6 : 84</t>
  </si>
  <si>
    <t>84/100</t>
  </si>
  <si>
    <t>18*20,74289</t>
  </si>
  <si>
    <t>5*20,74289</t>
  </si>
  <si>
    <t xml:space="preserve">Oprava věžiček na střeše budovy Žerotínovo náměstí 3, Brno </t>
  </si>
  <si>
    <t>Místo:</t>
  </si>
  <si>
    <t>P.č. 341, k.ú. Brno - Veveří [610372]</t>
  </si>
  <si>
    <t>Zadavatel</t>
  </si>
  <si>
    <t>Jihomoravský kraj</t>
  </si>
  <si>
    <t>Žerotínovo náměstí 449/3</t>
  </si>
  <si>
    <t>CZ70888337</t>
  </si>
  <si>
    <t xml:space="preserve">601 82 </t>
  </si>
  <si>
    <t>Brno</t>
  </si>
</sst>
</file>

<file path=xl/styles.xml><?xml version="1.0" encoding="utf-8"?>
<styleSheet xmlns="http://schemas.openxmlformats.org/spreadsheetml/2006/main">
  <numFmts count="1">
    <numFmt numFmtId="164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6" fillId="3" borderId="18" xfId="0" applyNumberFormat="1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4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8" fillId="0" borderId="0" xfId="0" applyNumberFormat="1" applyFont="1" applyAlignment="1">
      <alignment wrapText="1"/>
    </xf>
    <xf numFmtId="0" fontId="17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9" fillId="0" borderId="0" xfId="0" quotePrefix="1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0" fillId="0" borderId="8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/>
    <xf numFmtId="0" fontId="0" fillId="0" borderId="1" xfId="0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0" borderId="2" xfId="0" applyBorder="1"/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8" xfId="0" applyBorder="1"/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1" xfId="0" applyFill="1" applyBorder="1" applyAlignment="1">
      <alignment horizontal="left" vertical="center" inden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0" borderId="18" xfId="0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tabSelected="1" workbookViewId="0">
      <selection activeCell="A2" sqref="A2:G2"/>
    </sheetView>
  </sheetViews>
  <sheetFormatPr defaultRowHeight="12.75"/>
  <sheetData>
    <row r="1" spans="1:7">
      <c r="A1" s="21" t="s">
        <v>39</v>
      </c>
    </row>
    <row r="2" spans="1:7" ht="57.75" customHeight="1">
      <c r="A2" s="74" t="s">
        <v>40</v>
      </c>
      <c r="B2" s="74"/>
      <c r="C2" s="74"/>
      <c r="D2" s="74"/>
      <c r="E2" s="74"/>
      <c r="F2" s="74"/>
      <c r="G2" s="74"/>
    </row>
  </sheetData>
  <sheetProtection password="C613" sheet="1" objects="1" scenarios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82"/>
  <sheetViews>
    <sheetView showGridLines="0" topLeftCell="B1" zoomScaleSheetLayoutView="75" workbookViewId="0">
      <selection activeCell="E20" sqref="E20:F20"/>
    </sheetView>
  </sheetViews>
  <sheetFormatPr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37</v>
      </c>
      <c r="B1" s="75" t="s">
        <v>4</v>
      </c>
      <c r="C1" s="76"/>
      <c r="D1" s="76"/>
      <c r="E1" s="76"/>
      <c r="F1" s="76"/>
      <c r="G1" s="76"/>
      <c r="H1" s="76"/>
      <c r="I1" s="76"/>
      <c r="J1" s="77"/>
    </row>
    <row r="2" spans="1:15" ht="36" customHeight="1">
      <c r="A2" s="2"/>
      <c r="B2" s="287" t="s">
        <v>23</v>
      </c>
      <c r="C2" s="275"/>
      <c r="D2" s="111" t="s">
        <v>595</v>
      </c>
      <c r="E2" s="84"/>
      <c r="F2" s="84"/>
      <c r="G2" s="84"/>
      <c r="H2" s="84"/>
      <c r="I2" s="84"/>
      <c r="J2" s="85"/>
      <c r="O2" s="1"/>
    </row>
    <row r="3" spans="1:15" ht="27" hidden="1" customHeight="1">
      <c r="A3" s="2"/>
      <c r="B3" s="288"/>
      <c r="C3" s="275"/>
      <c r="D3" s="274"/>
      <c r="E3" s="112"/>
      <c r="F3" s="113"/>
      <c r="G3" s="113"/>
      <c r="H3" s="113"/>
      <c r="I3" s="113"/>
      <c r="J3" s="114"/>
    </row>
    <row r="4" spans="1:15" ht="23.25" customHeight="1">
      <c r="A4" s="2"/>
      <c r="B4" s="289" t="s">
        <v>596</v>
      </c>
      <c r="C4" s="290"/>
      <c r="D4" s="115" t="s">
        <v>597</v>
      </c>
      <c r="E4" s="271"/>
      <c r="F4" s="271"/>
      <c r="G4" s="271"/>
      <c r="H4" s="271"/>
      <c r="I4" s="271"/>
      <c r="J4" s="270"/>
    </row>
    <row r="5" spans="1:15" ht="24" customHeight="1">
      <c r="A5" s="2"/>
      <c r="B5" s="273" t="s">
        <v>598</v>
      </c>
      <c r="C5" s="272"/>
      <c r="D5" s="92" t="s">
        <v>599</v>
      </c>
      <c r="E5" s="93"/>
      <c r="F5" s="93"/>
      <c r="G5" s="93"/>
      <c r="H5" s="277" t="s">
        <v>41</v>
      </c>
      <c r="I5" s="278">
        <v>70888337</v>
      </c>
      <c r="J5" s="276"/>
    </row>
    <row r="6" spans="1:15" ht="15.75" customHeight="1">
      <c r="A6" s="2"/>
      <c r="B6" s="281"/>
      <c r="C6" s="285"/>
      <c r="D6" s="86" t="s">
        <v>600</v>
      </c>
      <c r="E6" s="94"/>
      <c r="F6" s="94"/>
      <c r="G6" s="94"/>
      <c r="H6" s="277" t="s">
        <v>35</v>
      </c>
      <c r="I6" s="278" t="s">
        <v>601</v>
      </c>
      <c r="J6" s="276"/>
    </row>
    <row r="7" spans="1:15" ht="15.75" customHeight="1">
      <c r="A7" s="2"/>
      <c r="B7" s="282"/>
      <c r="C7" s="286"/>
      <c r="D7" s="284" t="s">
        <v>602</v>
      </c>
      <c r="E7" s="95" t="s">
        <v>603</v>
      </c>
      <c r="F7" s="96"/>
      <c r="G7" s="96"/>
      <c r="H7" s="280"/>
      <c r="I7" s="279"/>
      <c r="J7" s="283"/>
    </row>
    <row r="8" spans="1:15" ht="24" hidden="1" customHeight="1">
      <c r="A8" s="2"/>
      <c r="B8" s="31" t="s">
        <v>21</v>
      </c>
      <c r="D8" s="51"/>
      <c r="H8" s="18" t="s">
        <v>41</v>
      </c>
      <c r="I8" s="22"/>
      <c r="J8" s="8"/>
    </row>
    <row r="9" spans="1:15" ht="15.75" hidden="1" customHeight="1">
      <c r="A9" s="2"/>
      <c r="B9" s="2"/>
      <c r="D9" s="51"/>
      <c r="H9" s="18" t="s">
        <v>35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20</v>
      </c>
      <c r="D11" s="116"/>
      <c r="E11" s="116"/>
      <c r="F11" s="116"/>
      <c r="G11" s="116"/>
      <c r="H11" s="18" t="s">
        <v>41</v>
      </c>
      <c r="I11" s="121"/>
      <c r="J11" s="8"/>
    </row>
    <row r="12" spans="1:15" ht="15.75" customHeight="1">
      <c r="A12" s="2"/>
      <c r="B12" s="28"/>
      <c r="C12" s="55"/>
      <c r="D12" s="117"/>
      <c r="E12" s="117"/>
      <c r="F12" s="117"/>
      <c r="G12" s="117"/>
      <c r="H12" s="18" t="s">
        <v>35</v>
      </c>
      <c r="I12" s="121"/>
      <c r="J12" s="8"/>
    </row>
    <row r="13" spans="1:15" ht="15.75" customHeight="1">
      <c r="A13" s="2"/>
      <c r="B13" s="29"/>
      <c r="C13" s="56"/>
      <c r="D13" s="120"/>
      <c r="E13" s="118"/>
      <c r="F13" s="119"/>
      <c r="G13" s="119"/>
      <c r="H13" s="19"/>
      <c r="I13" s="23"/>
      <c r="J13" s="34"/>
    </row>
    <row r="14" spans="1:15" ht="24" customHeight="1">
      <c r="A14" s="2"/>
      <c r="B14" s="43" t="s">
        <v>22</v>
      </c>
      <c r="C14" s="58"/>
      <c r="D14" s="291" t="s">
        <v>42</v>
      </c>
      <c r="E14" s="84"/>
      <c r="F14" s="44"/>
      <c r="G14" s="44"/>
      <c r="H14" s="45"/>
      <c r="I14" s="44"/>
      <c r="J14" s="46"/>
    </row>
    <row r="15" spans="1:15" ht="32.25" customHeight="1">
      <c r="A15" s="2"/>
      <c r="B15" s="35" t="s">
        <v>33</v>
      </c>
      <c r="C15" s="59"/>
      <c r="D15" s="54"/>
      <c r="E15" s="87"/>
      <c r="F15" s="87"/>
      <c r="G15" s="88"/>
      <c r="H15" s="88"/>
      <c r="I15" s="88" t="s">
        <v>30</v>
      </c>
      <c r="J15" s="89"/>
    </row>
    <row r="16" spans="1:15" ht="23.25" customHeight="1">
      <c r="A16" s="183" t="s">
        <v>25</v>
      </c>
      <c r="B16" s="38" t="s">
        <v>25</v>
      </c>
      <c r="C16" s="60"/>
      <c r="D16" s="61"/>
      <c r="E16" s="81"/>
      <c r="F16" s="82"/>
      <c r="G16" s="81"/>
      <c r="H16" s="82"/>
      <c r="I16" s="81">
        <f>SUMIF(F64:F78,A16,I64:I78)+SUMIF(F64:F78,"PSU",I64:I78)</f>
        <v>0</v>
      </c>
      <c r="J16" s="83"/>
    </row>
    <row r="17" spans="1:10" ht="23.25" customHeight="1">
      <c r="A17" s="183" t="s">
        <v>26</v>
      </c>
      <c r="B17" s="38" t="s">
        <v>26</v>
      </c>
      <c r="C17" s="60"/>
      <c r="D17" s="61"/>
      <c r="E17" s="81"/>
      <c r="F17" s="82"/>
      <c r="G17" s="81"/>
      <c r="H17" s="82"/>
      <c r="I17" s="81">
        <f>SUMIF(F64:F78,A17,I64:I78)</f>
        <v>0</v>
      </c>
      <c r="J17" s="83"/>
    </row>
    <row r="18" spans="1:10" ht="23.25" customHeight="1">
      <c r="A18" s="183" t="s">
        <v>27</v>
      </c>
      <c r="B18" s="38" t="s">
        <v>27</v>
      </c>
      <c r="C18" s="60"/>
      <c r="D18" s="61"/>
      <c r="E18" s="81"/>
      <c r="F18" s="82"/>
      <c r="G18" s="81"/>
      <c r="H18" s="82"/>
      <c r="I18" s="81">
        <f>SUMIF(F64:F78,A18,I64:I78)</f>
        <v>0</v>
      </c>
      <c r="J18" s="83"/>
    </row>
    <row r="19" spans="1:10" ht="23.25" customHeight="1">
      <c r="A19" s="183" t="s">
        <v>100</v>
      </c>
      <c r="B19" s="38" t="s">
        <v>28</v>
      </c>
      <c r="C19" s="60"/>
      <c r="D19" s="61"/>
      <c r="E19" s="81"/>
      <c r="F19" s="82"/>
      <c r="G19" s="81"/>
      <c r="H19" s="82"/>
      <c r="I19" s="81">
        <f>SUMIF(F64:F78,A19,I64:I78)</f>
        <v>0</v>
      </c>
      <c r="J19" s="83"/>
    </row>
    <row r="20" spans="1:10" ht="23.25" customHeight="1">
      <c r="A20" s="183" t="s">
        <v>101</v>
      </c>
      <c r="B20" s="38" t="s">
        <v>29</v>
      </c>
      <c r="C20" s="60"/>
      <c r="D20" s="61"/>
      <c r="E20" s="81"/>
      <c r="F20" s="82"/>
      <c r="G20" s="81"/>
      <c r="H20" s="82"/>
      <c r="I20" s="81">
        <f>SUMIF(F64:F78,A20,I64:I78)</f>
        <v>0</v>
      </c>
      <c r="J20" s="83"/>
    </row>
    <row r="21" spans="1:10" ht="23.25" customHeight="1">
      <c r="A21" s="2"/>
      <c r="B21" s="48" t="s">
        <v>30</v>
      </c>
      <c r="C21" s="62"/>
      <c r="D21" s="63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>
      <c r="A22" s="2"/>
      <c r="B22" s="42" t="s">
        <v>34</v>
      </c>
      <c r="C22" s="60"/>
      <c r="D22" s="61"/>
      <c r="E22" s="64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13</v>
      </c>
      <c r="C23" s="60"/>
      <c r="D23" s="61"/>
      <c r="E23" s="65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14</v>
      </c>
      <c r="C24" s="60"/>
      <c r="D24" s="61"/>
      <c r="E24" s="65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15</v>
      </c>
      <c r="C25" s="60"/>
      <c r="D25" s="61"/>
      <c r="E25" s="65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16</v>
      </c>
      <c r="C26" s="66"/>
      <c r="D26" s="54"/>
      <c r="E26" s="67">
        <f>SazbaDPH2</f>
        <v>21</v>
      </c>
      <c r="F26" s="30" t="s">
        <v>0</v>
      </c>
      <c r="G26" s="78">
        <f>A25</f>
        <v>0</v>
      </c>
      <c r="H26" s="79"/>
      <c r="I26" s="79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5</v>
      </c>
      <c r="C27" s="68"/>
      <c r="D27" s="69"/>
      <c r="E27" s="68"/>
      <c r="F27" s="16"/>
      <c r="G27" s="80">
        <f>CenaCelkem-(ZakladDPHSni+DPHSni+ZakladDPHZakl+DPHZakl)</f>
        <v>0</v>
      </c>
      <c r="H27" s="80"/>
      <c r="I27" s="80"/>
      <c r="J27" s="41" t="str">
        <f t="shared" si="0"/>
        <v>CZK</v>
      </c>
    </row>
    <row r="28" spans="1:10" ht="27.75" hidden="1" customHeight="1" thickBot="1">
      <c r="A28" s="2"/>
      <c r="B28" s="153" t="s">
        <v>24</v>
      </c>
      <c r="C28" s="154"/>
      <c r="D28" s="154"/>
      <c r="E28" s="155"/>
      <c r="F28" s="156"/>
      <c r="G28" s="157">
        <f>ZakladDPHSniVypocet+ZakladDPHZaklVypocet</f>
        <v>0</v>
      </c>
      <c r="H28" s="157"/>
      <c r="I28" s="157"/>
      <c r="J28" s="158" t="str">
        <f t="shared" si="0"/>
        <v>CZK</v>
      </c>
    </row>
    <row r="29" spans="1:10" ht="27.75" customHeight="1" thickBot="1">
      <c r="A29" s="2">
        <f>(A27-INT(A27))*100</f>
        <v>0</v>
      </c>
      <c r="B29" s="153" t="s">
        <v>36</v>
      </c>
      <c r="C29" s="159"/>
      <c r="D29" s="159"/>
      <c r="E29" s="159"/>
      <c r="F29" s="160"/>
      <c r="G29" s="161">
        <f>A27</f>
        <v>0</v>
      </c>
      <c r="H29" s="161"/>
      <c r="I29" s="161"/>
      <c r="J29" s="162" t="s">
        <v>60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0" t="s">
        <v>12</v>
      </c>
      <c r="D32" s="71"/>
      <c r="E32" s="71"/>
      <c r="F32" s="15" t="s">
        <v>11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2"/>
      <c r="D34" s="103"/>
      <c r="E34" s="104"/>
      <c r="G34" s="105"/>
      <c r="H34" s="106"/>
      <c r="I34" s="106"/>
      <c r="J34" s="25"/>
    </row>
    <row r="35" spans="1:10" ht="12.75" customHeight="1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>
      <c r="A36" s="11"/>
      <c r="B36" s="11"/>
      <c r="C36" s="73"/>
      <c r="D36" s="73"/>
      <c r="E36" s="73"/>
      <c r="F36" s="12"/>
      <c r="G36" s="12"/>
      <c r="H36" s="12"/>
      <c r="I36" s="12"/>
      <c r="J36" s="13"/>
    </row>
    <row r="37" spans="1:10" ht="27" customHeight="1">
      <c r="B37" s="125" t="s">
        <v>17</v>
      </c>
      <c r="C37" s="126"/>
      <c r="D37" s="126"/>
      <c r="E37" s="126"/>
      <c r="F37" s="127"/>
      <c r="G37" s="127"/>
      <c r="H37" s="127"/>
      <c r="I37" s="127"/>
      <c r="J37" s="128"/>
    </row>
    <row r="38" spans="1:10" ht="25.5" customHeight="1">
      <c r="A38" s="124" t="s">
        <v>38</v>
      </c>
      <c r="B38" s="129" t="s">
        <v>18</v>
      </c>
      <c r="C38" s="130" t="s">
        <v>6</v>
      </c>
      <c r="D38" s="130"/>
      <c r="E38" s="130"/>
      <c r="F38" s="131" t="str">
        <f>B23</f>
        <v>Základ pro sníženou DPH</v>
      </c>
      <c r="G38" s="131" t="str">
        <f>B25</f>
        <v>Základ pro základní DPH</v>
      </c>
      <c r="H38" s="132" t="s">
        <v>19</v>
      </c>
      <c r="I38" s="132" t="s">
        <v>1</v>
      </c>
      <c r="J38" s="133" t="s">
        <v>0</v>
      </c>
    </row>
    <row r="39" spans="1:10" ht="25.5" hidden="1" customHeight="1">
      <c r="A39" s="124">
        <v>1</v>
      </c>
      <c r="B39" s="134" t="s">
        <v>45</v>
      </c>
      <c r="C39" s="135"/>
      <c r="D39" s="135"/>
      <c r="E39" s="135"/>
      <c r="F39" s="136">
        <f>'0 00 Pol'!AE78+'I SO 03 Pol'!AE69+'II SO 01 Pol'!AE278+'II SO 02 Pol'!AE275+'II SO 03 Pol'!AE270</f>
        <v>0</v>
      </c>
      <c r="G39" s="137">
        <f>'0 00 Pol'!AF78+'I SO 03 Pol'!AF69+'II SO 01 Pol'!AF278+'II SO 02 Pol'!AF275+'II SO 03 Pol'!AF270</f>
        <v>0</v>
      </c>
      <c r="H39" s="138">
        <f>(F39*SazbaDPH1/100)+(G39*SazbaDPH2/100)</f>
        <v>0</v>
      </c>
      <c r="I39" s="138">
        <f>F39+G39+H39</f>
        <v>0</v>
      </c>
      <c r="J39" s="139" t="str">
        <f>IF(CenaCelkemVypocet=0,"",I39/CenaCelkemVypocet*100)</f>
        <v/>
      </c>
    </row>
    <row r="40" spans="1:10" ht="25.5" customHeight="1">
      <c r="A40" s="124">
        <v>2</v>
      </c>
      <c r="B40" s="140" t="s">
        <v>46</v>
      </c>
      <c r="C40" s="141" t="s">
        <v>47</v>
      </c>
      <c r="D40" s="141"/>
      <c r="E40" s="141"/>
      <c r="F40" s="142">
        <f>'0 00 Pol'!AE78</f>
        <v>0</v>
      </c>
      <c r="G40" s="143">
        <f>'0 00 Pol'!AF78</f>
        <v>0</v>
      </c>
      <c r="H40" s="143">
        <f>(F40*SazbaDPH1/100)+(G40*SazbaDPH2/100)</f>
        <v>0</v>
      </c>
      <c r="I40" s="143">
        <f>F40+G40+H40</f>
        <v>0</v>
      </c>
      <c r="J40" s="144" t="str">
        <f>IF(CenaCelkemVypocet=0,"",I40/CenaCelkemVypocet*100)</f>
        <v/>
      </c>
    </row>
    <row r="41" spans="1:10" ht="25.5" customHeight="1">
      <c r="A41" s="124">
        <v>3</v>
      </c>
      <c r="B41" s="145" t="s">
        <v>48</v>
      </c>
      <c r="C41" s="135" t="s">
        <v>47</v>
      </c>
      <c r="D41" s="135"/>
      <c r="E41" s="135"/>
      <c r="F41" s="146">
        <f>'0 00 Pol'!AE78</f>
        <v>0</v>
      </c>
      <c r="G41" s="138">
        <f>'0 00 Pol'!AF78</f>
        <v>0</v>
      </c>
      <c r="H41" s="138">
        <f>(F41*SazbaDPH1/100)+(G41*SazbaDPH2/100)</f>
        <v>0</v>
      </c>
      <c r="I41" s="138">
        <f>F41+G41+H41</f>
        <v>0</v>
      </c>
      <c r="J41" s="139" t="str">
        <f>IF(CenaCelkemVypocet=0,"",I41/CenaCelkemVypocet*100)</f>
        <v/>
      </c>
    </row>
    <row r="42" spans="1:10" ht="25.5" customHeight="1">
      <c r="A42" s="124">
        <v>2</v>
      </c>
      <c r="B42" s="140" t="s">
        <v>49</v>
      </c>
      <c r="C42" s="141" t="s">
        <v>50</v>
      </c>
      <c r="D42" s="141"/>
      <c r="E42" s="141"/>
      <c r="F42" s="142">
        <f>'I SO 03 Pol'!AE69</f>
        <v>0</v>
      </c>
      <c r="G42" s="143">
        <f>'I SO 03 Pol'!AF69</f>
        <v>0</v>
      </c>
      <c r="H42" s="143">
        <f>(F42*SazbaDPH1/100)+(G42*SazbaDPH2/100)</f>
        <v>0</v>
      </c>
      <c r="I42" s="143">
        <f>F42+G42+H42</f>
        <v>0</v>
      </c>
      <c r="J42" s="144" t="str">
        <f>IF(CenaCelkemVypocet=0,"",I42/CenaCelkemVypocet*100)</f>
        <v/>
      </c>
    </row>
    <row r="43" spans="1:10" ht="25.5" customHeight="1">
      <c r="A43" s="124">
        <v>3</v>
      </c>
      <c r="B43" s="145" t="s">
        <v>51</v>
      </c>
      <c r="C43" s="135" t="s">
        <v>52</v>
      </c>
      <c r="D43" s="135"/>
      <c r="E43" s="135"/>
      <c r="F43" s="146">
        <f>'I SO 03 Pol'!AE69</f>
        <v>0</v>
      </c>
      <c r="G43" s="138">
        <f>'I SO 03 Pol'!AF69</f>
        <v>0</v>
      </c>
      <c r="H43" s="138">
        <f>(F43*SazbaDPH1/100)+(G43*SazbaDPH2/100)</f>
        <v>0</v>
      </c>
      <c r="I43" s="138">
        <f>F43+G43+H43</f>
        <v>0</v>
      </c>
      <c r="J43" s="139" t="str">
        <f>IF(CenaCelkemVypocet=0,"",I43/CenaCelkemVypocet*100)</f>
        <v/>
      </c>
    </row>
    <row r="44" spans="1:10" ht="25.5" customHeight="1">
      <c r="A44" s="124">
        <v>2</v>
      </c>
      <c r="B44" s="140" t="s">
        <v>53</v>
      </c>
      <c r="C44" s="141" t="s">
        <v>54</v>
      </c>
      <c r="D44" s="141"/>
      <c r="E44" s="141"/>
      <c r="F44" s="142">
        <f>'II SO 01 Pol'!AE278+'II SO 02 Pol'!AE275+'II SO 03 Pol'!AE270</f>
        <v>0</v>
      </c>
      <c r="G44" s="143">
        <f>'II SO 01 Pol'!AF278+'II SO 02 Pol'!AF275+'II SO 03 Pol'!AF270</f>
        <v>0</v>
      </c>
      <c r="H44" s="143">
        <f>(F44*SazbaDPH1/100)+(G44*SazbaDPH2/100)</f>
        <v>0</v>
      </c>
      <c r="I44" s="143">
        <f>F44+G44+H44</f>
        <v>0</v>
      </c>
      <c r="J44" s="144" t="str">
        <f>IF(CenaCelkemVypocet=0,"",I44/CenaCelkemVypocet*100)</f>
        <v/>
      </c>
    </row>
    <row r="45" spans="1:10" ht="25.5" customHeight="1">
      <c r="A45" s="124">
        <v>3</v>
      </c>
      <c r="B45" s="145" t="s">
        <v>55</v>
      </c>
      <c r="C45" s="135" t="s">
        <v>56</v>
      </c>
      <c r="D45" s="135"/>
      <c r="E45" s="135"/>
      <c r="F45" s="146">
        <f>'II SO 01 Pol'!AE278</f>
        <v>0</v>
      </c>
      <c r="G45" s="138">
        <f>'II SO 01 Pol'!AF278</f>
        <v>0</v>
      </c>
      <c r="H45" s="138">
        <f>(F45*SazbaDPH1/100)+(G45*SazbaDPH2/100)</f>
        <v>0</v>
      </c>
      <c r="I45" s="138">
        <f>F45+G45+H45</f>
        <v>0</v>
      </c>
      <c r="J45" s="139" t="str">
        <f>IF(CenaCelkemVypocet=0,"",I45/CenaCelkemVypocet*100)</f>
        <v/>
      </c>
    </row>
    <row r="46" spans="1:10" ht="25.5" customHeight="1">
      <c r="A46" s="124">
        <v>3</v>
      </c>
      <c r="B46" s="145" t="s">
        <v>57</v>
      </c>
      <c r="C46" s="135" t="s">
        <v>58</v>
      </c>
      <c r="D46" s="135"/>
      <c r="E46" s="135"/>
      <c r="F46" s="146">
        <f>'II SO 02 Pol'!AE275</f>
        <v>0</v>
      </c>
      <c r="G46" s="138">
        <f>'II SO 02 Pol'!AF275</f>
        <v>0</v>
      </c>
      <c r="H46" s="138">
        <f>(F46*SazbaDPH1/100)+(G46*SazbaDPH2/100)</f>
        <v>0</v>
      </c>
      <c r="I46" s="138">
        <f>F46+G46+H46</f>
        <v>0</v>
      </c>
      <c r="J46" s="139" t="str">
        <f>IF(CenaCelkemVypocet=0,"",I46/CenaCelkemVypocet*100)</f>
        <v/>
      </c>
    </row>
    <row r="47" spans="1:10" ht="25.5" customHeight="1">
      <c r="A47" s="124">
        <v>3</v>
      </c>
      <c r="B47" s="145" t="s">
        <v>51</v>
      </c>
      <c r="C47" s="135" t="s">
        <v>52</v>
      </c>
      <c r="D47" s="135"/>
      <c r="E47" s="135"/>
      <c r="F47" s="146">
        <f>'II SO 03 Pol'!AE270</f>
        <v>0</v>
      </c>
      <c r="G47" s="138">
        <f>'II SO 03 Pol'!AF270</f>
        <v>0</v>
      </c>
      <c r="H47" s="138">
        <f>(F47*SazbaDPH1/100)+(G47*SazbaDPH2/100)</f>
        <v>0</v>
      </c>
      <c r="I47" s="138">
        <f>F47+G47+H47</f>
        <v>0</v>
      </c>
      <c r="J47" s="139" t="str">
        <f>IF(CenaCelkemVypocet=0,"",I47/CenaCelkemVypocet*100)</f>
        <v/>
      </c>
    </row>
    <row r="48" spans="1:10" ht="25.5" customHeight="1">
      <c r="A48" s="124"/>
      <c r="B48" s="147" t="s">
        <v>59</v>
      </c>
      <c r="C48" s="148"/>
      <c r="D48" s="148"/>
      <c r="E48" s="149"/>
      <c r="F48" s="150">
        <f>SUMIF(A39:A47,"=1",F39:F47)</f>
        <v>0</v>
      </c>
      <c r="G48" s="151">
        <f>SUMIF(A39:A47,"=1",G39:G47)</f>
        <v>0</v>
      </c>
      <c r="H48" s="151">
        <f>SUMIF(A39:A47,"=1",H39:H47)</f>
        <v>0</v>
      </c>
      <c r="I48" s="151">
        <f>SUMIF(A39:A47,"=1",I39:I47)</f>
        <v>0</v>
      </c>
      <c r="J48" s="152">
        <f>SUMIF(A39:A47,"=1",J39:J47)</f>
        <v>0</v>
      </c>
    </row>
    <row r="49" spans="1:10" hidden="1"/>
    <row r="50" spans="1:10" hidden="1">
      <c r="A50" t="s">
        <v>61</v>
      </c>
      <c r="B50" t="s">
        <v>62</v>
      </c>
    </row>
    <row r="51" spans="1:10" hidden="1">
      <c r="A51" t="s">
        <v>63</v>
      </c>
      <c r="B51" t="s">
        <v>64</v>
      </c>
    </row>
    <row r="52" spans="1:10" hidden="1">
      <c r="A52" t="s">
        <v>65</v>
      </c>
      <c r="B52" t="s">
        <v>66</v>
      </c>
    </row>
    <row r="53" spans="1:10" hidden="1">
      <c r="A53" t="s">
        <v>63</v>
      </c>
      <c r="B53" t="s">
        <v>67</v>
      </c>
    </row>
    <row r="54" spans="1:10" hidden="1">
      <c r="A54" t="s">
        <v>65</v>
      </c>
      <c r="B54" t="s">
        <v>68</v>
      </c>
    </row>
    <row r="55" spans="1:10" hidden="1">
      <c r="A55" t="s">
        <v>63</v>
      </c>
      <c r="B55" t="s">
        <v>69</v>
      </c>
    </row>
    <row r="56" spans="1:10" hidden="1">
      <c r="A56" t="s">
        <v>65</v>
      </c>
      <c r="B56" t="s">
        <v>70</v>
      </c>
    </row>
    <row r="57" spans="1:10" hidden="1">
      <c r="A57" t="s">
        <v>65</v>
      </c>
      <c r="B57" t="s">
        <v>71</v>
      </c>
    </row>
    <row r="58" spans="1:10" hidden="1">
      <c r="A58" t="s">
        <v>65</v>
      </c>
      <c r="B58" t="s">
        <v>68</v>
      </c>
    </row>
    <row r="61" spans="1:10" ht="15.75">
      <c r="B61" s="163" t="s">
        <v>72</v>
      </c>
    </row>
    <row r="63" spans="1:10" ht="25.5" customHeight="1">
      <c r="A63" s="165"/>
      <c r="B63" s="168" t="s">
        <v>18</v>
      </c>
      <c r="C63" s="168" t="s">
        <v>6</v>
      </c>
      <c r="D63" s="169"/>
      <c r="E63" s="169"/>
      <c r="F63" s="170" t="s">
        <v>73</v>
      </c>
      <c r="G63" s="170"/>
      <c r="H63" s="170"/>
      <c r="I63" s="170" t="s">
        <v>30</v>
      </c>
      <c r="J63" s="170" t="s">
        <v>0</v>
      </c>
    </row>
    <row r="64" spans="1:10" ht="36.75" customHeight="1">
      <c r="A64" s="166"/>
      <c r="B64" s="171" t="s">
        <v>46</v>
      </c>
      <c r="C64" s="172" t="s">
        <v>74</v>
      </c>
      <c r="D64" s="173"/>
      <c r="E64" s="173"/>
      <c r="F64" s="179" t="s">
        <v>25</v>
      </c>
      <c r="G64" s="180"/>
      <c r="H64" s="180"/>
      <c r="I64" s="180">
        <f>'0 00 Pol'!G8</f>
        <v>0</v>
      </c>
      <c r="J64" s="177" t="str">
        <f>IF(I79=0,"",I64/I79*100)</f>
        <v/>
      </c>
    </row>
    <row r="65" spans="1:10" ht="36.75" customHeight="1">
      <c r="A65" s="166"/>
      <c r="B65" s="171" t="s">
        <v>75</v>
      </c>
      <c r="C65" s="172" t="s">
        <v>76</v>
      </c>
      <c r="D65" s="173"/>
      <c r="E65" s="173"/>
      <c r="F65" s="179" t="s">
        <v>25</v>
      </c>
      <c r="G65" s="180"/>
      <c r="H65" s="180"/>
      <c r="I65" s="180">
        <f>'II SO 01 Pol'!G8+'II SO 02 Pol'!G8+'II SO 03 Pol'!G8</f>
        <v>0</v>
      </c>
      <c r="J65" s="177" t="str">
        <f>IF(I79=0,"",I65/I79*100)</f>
        <v/>
      </c>
    </row>
    <row r="66" spans="1:10" ht="36.75" customHeight="1">
      <c r="A66" s="166"/>
      <c r="B66" s="171" t="s">
        <v>77</v>
      </c>
      <c r="C66" s="172" t="s">
        <v>78</v>
      </c>
      <c r="D66" s="173"/>
      <c r="E66" s="173"/>
      <c r="F66" s="179" t="s">
        <v>25</v>
      </c>
      <c r="G66" s="180"/>
      <c r="H66" s="180"/>
      <c r="I66" s="180">
        <f>'II SO 01 Pol'!G75+'II SO 02 Pol'!G75+'II SO 03 Pol'!G75</f>
        <v>0</v>
      </c>
      <c r="J66" s="177" t="str">
        <f>IF(I79=0,"",I66/I79*100)</f>
        <v/>
      </c>
    </row>
    <row r="67" spans="1:10" ht="36.75" customHeight="1">
      <c r="A67" s="166"/>
      <c r="B67" s="171" t="s">
        <v>79</v>
      </c>
      <c r="C67" s="172" t="s">
        <v>80</v>
      </c>
      <c r="D67" s="173"/>
      <c r="E67" s="173"/>
      <c r="F67" s="179" t="s">
        <v>25</v>
      </c>
      <c r="G67" s="180"/>
      <c r="H67" s="180"/>
      <c r="I67" s="180">
        <f>'I SO 03 Pol'!G8+'II SO 01 Pol'!G94+'II SO 02 Pol'!G94+'II SO 03 Pol'!G97</f>
        <v>0</v>
      </c>
      <c r="J67" s="177" t="str">
        <f>IF(I79=0,"",I67/I79*100)</f>
        <v/>
      </c>
    </row>
    <row r="68" spans="1:10" ht="36.75" customHeight="1">
      <c r="A68" s="166"/>
      <c r="B68" s="171" t="s">
        <v>81</v>
      </c>
      <c r="C68" s="172" t="s">
        <v>82</v>
      </c>
      <c r="D68" s="173"/>
      <c r="E68" s="173"/>
      <c r="F68" s="179" t="s">
        <v>25</v>
      </c>
      <c r="G68" s="180"/>
      <c r="H68" s="180"/>
      <c r="I68" s="180">
        <f>'II SO 01 Pol'!G121+'II SO 02 Pol'!G121+'II SO 03 Pol'!G124</f>
        <v>0</v>
      </c>
      <c r="J68" s="177" t="str">
        <f>IF(I79=0,"",I68/I79*100)</f>
        <v/>
      </c>
    </row>
    <row r="69" spans="1:10" ht="36.75" customHeight="1">
      <c r="A69" s="166"/>
      <c r="B69" s="171" t="s">
        <v>83</v>
      </c>
      <c r="C69" s="172" t="s">
        <v>84</v>
      </c>
      <c r="D69" s="173"/>
      <c r="E69" s="173"/>
      <c r="F69" s="179" t="s">
        <v>25</v>
      </c>
      <c r="G69" s="180"/>
      <c r="H69" s="180"/>
      <c r="I69" s="180">
        <f>'I SO 03 Pol'!G31+'II SO 01 Pol'!G123+'II SO 02 Pol'!G123+'II SO 03 Pol'!G126</f>
        <v>0</v>
      </c>
      <c r="J69" s="177" t="str">
        <f>IF(I79=0,"",I69/I79*100)</f>
        <v/>
      </c>
    </row>
    <row r="70" spans="1:10" ht="36.75" customHeight="1">
      <c r="A70" s="166"/>
      <c r="B70" s="171" t="s">
        <v>85</v>
      </c>
      <c r="C70" s="172" t="s">
        <v>86</v>
      </c>
      <c r="D70" s="173"/>
      <c r="E70" s="173"/>
      <c r="F70" s="179" t="s">
        <v>25</v>
      </c>
      <c r="G70" s="180"/>
      <c r="H70" s="180"/>
      <c r="I70" s="180">
        <f>'I SO 03 Pol'!G40+'II SO 01 Pol'!G177+'II SO 02 Pol'!G177+'II SO 03 Pol'!G175</f>
        <v>0</v>
      </c>
      <c r="J70" s="177" t="str">
        <f>IF(I79=0,"",I70/I79*100)</f>
        <v/>
      </c>
    </row>
    <row r="71" spans="1:10" ht="36.75" customHeight="1">
      <c r="A71" s="166"/>
      <c r="B71" s="171" t="s">
        <v>87</v>
      </c>
      <c r="C71" s="172" t="s">
        <v>88</v>
      </c>
      <c r="D71" s="173"/>
      <c r="E71" s="173"/>
      <c r="F71" s="179" t="s">
        <v>26</v>
      </c>
      <c r="G71" s="180"/>
      <c r="H71" s="180"/>
      <c r="I71" s="180">
        <f>'II SO 01 Pol'!G183+'II SO 02 Pol'!G183+'II SO 03 Pol'!G181</f>
        <v>0</v>
      </c>
      <c r="J71" s="177" t="str">
        <f>IF(I79=0,"",I71/I79*100)</f>
        <v/>
      </c>
    </row>
    <row r="72" spans="1:10" ht="36.75" customHeight="1">
      <c r="A72" s="166"/>
      <c r="B72" s="171" t="s">
        <v>89</v>
      </c>
      <c r="C72" s="172" t="s">
        <v>90</v>
      </c>
      <c r="D72" s="173"/>
      <c r="E72" s="173"/>
      <c r="F72" s="179" t="s">
        <v>26</v>
      </c>
      <c r="G72" s="180"/>
      <c r="H72" s="180"/>
      <c r="I72" s="180">
        <f>'I SO 03 Pol'!G46</f>
        <v>0</v>
      </c>
      <c r="J72" s="177" t="str">
        <f>IF(I79=0,"",I72/I79*100)</f>
        <v/>
      </c>
    </row>
    <row r="73" spans="1:10" ht="36.75" customHeight="1">
      <c r="A73" s="166"/>
      <c r="B73" s="171" t="s">
        <v>91</v>
      </c>
      <c r="C73" s="172" t="s">
        <v>92</v>
      </c>
      <c r="D73" s="173"/>
      <c r="E73" s="173"/>
      <c r="F73" s="179" t="s">
        <v>26</v>
      </c>
      <c r="G73" s="180"/>
      <c r="H73" s="180"/>
      <c r="I73" s="180">
        <f>'II SO 01 Pol'!G212+'II SO 02 Pol'!G212+'II SO 03 Pol'!G208</f>
        <v>0</v>
      </c>
      <c r="J73" s="177" t="str">
        <f>IF(I79=0,"",I73/I79*100)</f>
        <v/>
      </c>
    </row>
    <row r="74" spans="1:10" ht="36.75" customHeight="1">
      <c r="A74" s="166"/>
      <c r="B74" s="171" t="s">
        <v>93</v>
      </c>
      <c r="C74" s="172" t="s">
        <v>94</v>
      </c>
      <c r="D74" s="173"/>
      <c r="E74" s="173"/>
      <c r="F74" s="179" t="s">
        <v>26</v>
      </c>
      <c r="G74" s="180"/>
      <c r="H74" s="180"/>
      <c r="I74" s="180">
        <f>'II SO 01 Pol'!G256+'II SO 02 Pol'!G256</f>
        <v>0</v>
      </c>
      <c r="J74" s="177" t="str">
        <f>IF(I79=0,"",I74/I79*100)</f>
        <v/>
      </c>
    </row>
    <row r="75" spans="1:10" ht="36.75" customHeight="1">
      <c r="A75" s="166"/>
      <c r="B75" s="171" t="s">
        <v>95</v>
      </c>
      <c r="C75" s="172" t="s">
        <v>96</v>
      </c>
      <c r="D75" s="173"/>
      <c r="E75" s="173"/>
      <c r="F75" s="179" t="s">
        <v>27</v>
      </c>
      <c r="G75" s="180"/>
      <c r="H75" s="180"/>
      <c r="I75" s="180">
        <f>'II SO 01 Pol'!G264+'II SO 02 Pol'!G261+'II SO 03 Pol'!G256</f>
        <v>0</v>
      </c>
      <c r="J75" s="177" t="str">
        <f>IF(I79=0,"",I75/I79*100)</f>
        <v/>
      </c>
    </row>
    <row r="76" spans="1:10" ht="36.75" customHeight="1">
      <c r="A76" s="166"/>
      <c r="B76" s="171" t="s">
        <v>97</v>
      </c>
      <c r="C76" s="172" t="s">
        <v>98</v>
      </c>
      <c r="D76" s="173"/>
      <c r="E76" s="173"/>
      <c r="F76" s="179" t="s">
        <v>99</v>
      </c>
      <c r="G76" s="180"/>
      <c r="H76" s="180"/>
      <c r="I76" s="180">
        <f>'I SO 03 Pol'!G57+'II SO 01 Pol'!G266+'II SO 02 Pol'!G263+'II SO 03 Pol'!G258</f>
        <v>0</v>
      </c>
      <c r="J76" s="177" t="str">
        <f>IF(I79=0,"",I76/I79*100)</f>
        <v/>
      </c>
    </row>
    <row r="77" spans="1:10" ht="36.75" customHeight="1">
      <c r="A77" s="166"/>
      <c r="B77" s="171" t="s">
        <v>100</v>
      </c>
      <c r="C77" s="172" t="s">
        <v>28</v>
      </c>
      <c r="D77" s="173"/>
      <c r="E77" s="173"/>
      <c r="F77" s="179" t="s">
        <v>100</v>
      </c>
      <c r="G77" s="180"/>
      <c r="H77" s="180"/>
      <c r="I77" s="180">
        <f>'0 00 Pol'!G19</f>
        <v>0</v>
      </c>
      <c r="J77" s="177" t="str">
        <f>IF(I79=0,"",I77/I79*100)</f>
        <v/>
      </c>
    </row>
    <row r="78" spans="1:10" ht="36.75" customHeight="1">
      <c r="A78" s="166"/>
      <c r="B78" s="171" t="s">
        <v>101</v>
      </c>
      <c r="C78" s="172" t="s">
        <v>29</v>
      </c>
      <c r="D78" s="173"/>
      <c r="E78" s="173"/>
      <c r="F78" s="179" t="s">
        <v>101</v>
      </c>
      <c r="G78" s="180"/>
      <c r="H78" s="180"/>
      <c r="I78" s="180">
        <f>'0 00 Pol'!G70</f>
        <v>0</v>
      </c>
      <c r="J78" s="177" t="str">
        <f>IF(I79=0,"",I78/I79*100)</f>
        <v/>
      </c>
    </row>
    <row r="79" spans="1:10" ht="25.5" customHeight="1">
      <c r="A79" s="167"/>
      <c r="B79" s="174" t="s">
        <v>1</v>
      </c>
      <c r="C79" s="175"/>
      <c r="D79" s="176"/>
      <c r="E79" s="176"/>
      <c r="F79" s="181"/>
      <c r="G79" s="182"/>
      <c r="H79" s="182"/>
      <c r="I79" s="182">
        <f>SUM(I64:I78)</f>
        <v>0</v>
      </c>
      <c r="J79" s="178">
        <f>SUM(J64:J78)</f>
        <v>0</v>
      </c>
    </row>
    <row r="80" spans="1:10">
      <c r="F80" s="122"/>
      <c r="G80" s="122"/>
      <c r="H80" s="122"/>
      <c r="I80" s="122"/>
      <c r="J80" s="123"/>
    </row>
    <row r="81" spans="6:10">
      <c r="F81" s="122"/>
      <c r="G81" s="122"/>
      <c r="H81" s="122"/>
      <c r="I81" s="122"/>
      <c r="J81" s="123"/>
    </row>
    <row r="82" spans="6:10">
      <c r="F82" s="122"/>
      <c r="G82" s="122"/>
      <c r="H82" s="122"/>
      <c r="I82" s="122"/>
      <c r="J82" s="123"/>
    </row>
  </sheetData>
  <sheetProtection password="C613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D2:J2"/>
    <mergeCell ref="D4:J4"/>
    <mergeCell ref="D5:G5"/>
    <mergeCell ref="D6:G6"/>
    <mergeCell ref="E7:G7"/>
    <mergeCell ref="E3:J3"/>
    <mergeCell ref="C74:E74"/>
    <mergeCell ref="C75:E75"/>
    <mergeCell ref="C76:E76"/>
    <mergeCell ref="C77:E77"/>
    <mergeCell ref="C78:E78"/>
    <mergeCell ref="C69:E69"/>
    <mergeCell ref="C70:E70"/>
    <mergeCell ref="C71:E71"/>
    <mergeCell ref="C72:E72"/>
    <mergeCell ref="C73:E73"/>
    <mergeCell ref="C64:E64"/>
    <mergeCell ref="C65:E65"/>
    <mergeCell ref="C66:E66"/>
    <mergeCell ref="C67:E67"/>
    <mergeCell ref="C68:E68"/>
    <mergeCell ref="C44:E44"/>
    <mergeCell ref="C45:E45"/>
    <mergeCell ref="C46:E46"/>
    <mergeCell ref="C47:E47"/>
    <mergeCell ref="B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G16:H16"/>
    <mergeCell ref="G17:H17"/>
    <mergeCell ref="E16:F16"/>
    <mergeCell ref="E13:G13"/>
    <mergeCell ref="D14:E14"/>
    <mergeCell ref="B1:J1"/>
    <mergeCell ref="G26:I26"/>
    <mergeCell ref="G27:I27"/>
    <mergeCell ref="G18:H18"/>
    <mergeCell ref="I17:J17"/>
    <mergeCell ref="I18:J18"/>
    <mergeCell ref="E18:F18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>
      <c r="A4" s="50" t="s">
        <v>10</v>
      </c>
      <c r="B4" s="49"/>
      <c r="C4" s="109"/>
      <c r="D4" s="109"/>
      <c r="E4" s="109"/>
      <c r="F4" s="109"/>
      <c r="G4" s="110"/>
    </row>
    <row r="5" spans="1:7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64" customWidth="1"/>
    <col min="3" max="3" width="38.28515625" style="16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184" t="s">
        <v>7</v>
      </c>
      <c r="B1" s="184"/>
      <c r="C1" s="184"/>
      <c r="D1" s="184"/>
      <c r="E1" s="184"/>
      <c r="F1" s="184"/>
      <c r="G1" s="184"/>
      <c r="AG1" t="s">
        <v>102</v>
      </c>
    </row>
    <row r="2" spans="1:60" ht="24.95" customHeight="1">
      <c r="A2" s="185" t="s">
        <v>8</v>
      </c>
      <c r="B2" s="49" t="s">
        <v>43</v>
      </c>
      <c r="C2" s="188" t="s">
        <v>44</v>
      </c>
      <c r="D2" s="186"/>
      <c r="E2" s="186"/>
      <c r="F2" s="186"/>
      <c r="G2" s="187"/>
      <c r="AG2" t="s">
        <v>103</v>
      </c>
    </row>
    <row r="3" spans="1:60" ht="24.95" customHeight="1">
      <c r="A3" s="185" t="s">
        <v>9</v>
      </c>
      <c r="B3" s="49" t="s">
        <v>46</v>
      </c>
      <c r="C3" s="188" t="s">
        <v>47</v>
      </c>
      <c r="D3" s="186"/>
      <c r="E3" s="186"/>
      <c r="F3" s="186"/>
      <c r="G3" s="187"/>
      <c r="AC3" s="164" t="s">
        <v>103</v>
      </c>
      <c r="AG3" t="s">
        <v>104</v>
      </c>
    </row>
    <row r="4" spans="1:60" ht="24.95" customHeight="1">
      <c r="A4" s="189" t="s">
        <v>10</v>
      </c>
      <c r="B4" s="190" t="s">
        <v>48</v>
      </c>
      <c r="C4" s="191" t="s">
        <v>47</v>
      </c>
      <c r="D4" s="192"/>
      <c r="E4" s="192"/>
      <c r="F4" s="192"/>
      <c r="G4" s="193"/>
      <c r="AG4" t="s">
        <v>105</v>
      </c>
    </row>
    <row r="5" spans="1:60">
      <c r="D5" s="10"/>
    </row>
    <row r="6" spans="1:60" ht="38.25">
      <c r="A6" s="195" t="s">
        <v>106</v>
      </c>
      <c r="B6" s="197" t="s">
        <v>107</v>
      </c>
      <c r="C6" s="197" t="s">
        <v>108</v>
      </c>
      <c r="D6" s="196" t="s">
        <v>109</v>
      </c>
      <c r="E6" s="195" t="s">
        <v>110</v>
      </c>
      <c r="F6" s="194" t="s">
        <v>111</v>
      </c>
      <c r="G6" s="195" t="s">
        <v>30</v>
      </c>
      <c r="H6" s="198" t="s">
        <v>31</v>
      </c>
      <c r="I6" s="198" t="s">
        <v>112</v>
      </c>
      <c r="J6" s="198" t="s">
        <v>32</v>
      </c>
      <c r="K6" s="198" t="s">
        <v>113</v>
      </c>
      <c r="L6" s="198" t="s">
        <v>114</v>
      </c>
      <c r="M6" s="198" t="s">
        <v>115</v>
      </c>
      <c r="N6" s="198" t="s">
        <v>116</v>
      </c>
      <c r="O6" s="198" t="s">
        <v>117</v>
      </c>
      <c r="P6" s="198" t="s">
        <v>118</v>
      </c>
      <c r="Q6" s="198" t="s">
        <v>119</v>
      </c>
      <c r="R6" s="198" t="s">
        <v>120</v>
      </c>
      <c r="S6" s="198" t="s">
        <v>121</v>
      </c>
      <c r="T6" s="198" t="s">
        <v>122</v>
      </c>
      <c r="U6" s="198" t="s">
        <v>123</v>
      </c>
      <c r="V6" s="198" t="s">
        <v>124</v>
      </c>
      <c r="W6" s="198" t="s">
        <v>125</v>
      </c>
      <c r="X6" s="198" t="s">
        <v>126</v>
      </c>
    </row>
    <row r="7" spans="1:60" hidden="1">
      <c r="A7" s="3"/>
      <c r="B7" s="4"/>
      <c r="C7" s="4"/>
      <c r="D7" s="6"/>
      <c r="E7" s="200"/>
      <c r="F7" s="201"/>
      <c r="G7" s="201"/>
      <c r="H7" s="201"/>
      <c r="I7" s="201"/>
      <c r="J7" s="201"/>
      <c r="K7" s="201"/>
      <c r="L7" s="201"/>
      <c r="M7" s="201"/>
      <c r="N7" s="200"/>
      <c r="O7" s="200"/>
      <c r="P7" s="200"/>
      <c r="Q7" s="200"/>
      <c r="R7" s="201"/>
      <c r="S7" s="201"/>
      <c r="T7" s="201"/>
      <c r="U7" s="201"/>
      <c r="V7" s="201"/>
      <c r="W7" s="201"/>
      <c r="X7" s="201"/>
    </row>
    <row r="8" spans="1:60">
      <c r="A8" s="227" t="s">
        <v>127</v>
      </c>
      <c r="B8" s="228" t="s">
        <v>46</v>
      </c>
      <c r="C8" s="243" t="s">
        <v>74</v>
      </c>
      <c r="D8" s="229"/>
      <c r="E8" s="230"/>
      <c r="F8" s="231"/>
      <c r="G8" s="232">
        <f>SUMIF(AG9:AG18,"&lt;&gt;NOR",G9:G18)</f>
        <v>0</v>
      </c>
      <c r="H8" s="226"/>
      <c r="I8" s="226">
        <f>SUM(I9:I18)</f>
        <v>0</v>
      </c>
      <c r="J8" s="226"/>
      <c r="K8" s="226">
        <f>SUM(K9:K18)</f>
        <v>0</v>
      </c>
      <c r="L8" s="226"/>
      <c r="M8" s="226">
        <f>SUM(M9:M18)</f>
        <v>0</v>
      </c>
      <c r="N8" s="225"/>
      <c r="O8" s="225">
        <f>SUM(O9:O18)</f>
        <v>0</v>
      </c>
      <c r="P8" s="225"/>
      <c r="Q8" s="225">
        <f>SUM(Q9:Q18)</f>
        <v>0</v>
      </c>
      <c r="R8" s="226"/>
      <c r="S8" s="226"/>
      <c r="T8" s="226"/>
      <c r="U8" s="226"/>
      <c r="V8" s="226">
        <f>SUM(V9:V18)</f>
        <v>0</v>
      </c>
      <c r="W8" s="226"/>
      <c r="X8" s="226"/>
      <c r="AG8" t="s">
        <v>128</v>
      </c>
    </row>
    <row r="9" spans="1:60" outlineLevel="1">
      <c r="A9" s="234">
        <v>1</v>
      </c>
      <c r="B9" s="235" t="s">
        <v>48</v>
      </c>
      <c r="C9" s="244" t="s">
        <v>74</v>
      </c>
      <c r="D9" s="236"/>
      <c r="E9" s="237">
        <v>0</v>
      </c>
      <c r="F9" s="238"/>
      <c r="G9" s="239">
        <f>ROUND(E9*F9,2)</f>
        <v>0</v>
      </c>
      <c r="H9" s="221"/>
      <c r="I9" s="220">
        <f>ROUND(E9*H9,2)</f>
        <v>0</v>
      </c>
      <c r="J9" s="221"/>
      <c r="K9" s="220">
        <f>ROUND(E9*J9,2)</f>
        <v>0</v>
      </c>
      <c r="L9" s="220">
        <v>21</v>
      </c>
      <c r="M9" s="220">
        <f>G9*(1+L9/100)</f>
        <v>0</v>
      </c>
      <c r="N9" s="219">
        <v>0</v>
      </c>
      <c r="O9" s="219">
        <f>ROUND(E9*N9,2)</f>
        <v>0</v>
      </c>
      <c r="P9" s="219">
        <v>0</v>
      </c>
      <c r="Q9" s="219">
        <f>ROUND(E9*P9,2)</f>
        <v>0</v>
      </c>
      <c r="R9" s="220"/>
      <c r="S9" s="220" t="s">
        <v>129</v>
      </c>
      <c r="T9" s="220" t="s">
        <v>130</v>
      </c>
      <c r="U9" s="220">
        <v>0</v>
      </c>
      <c r="V9" s="220">
        <f>ROUND(E9*U9,2)</f>
        <v>0</v>
      </c>
      <c r="W9" s="220"/>
      <c r="X9" s="220" t="s">
        <v>131</v>
      </c>
      <c r="Y9" s="199"/>
      <c r="Z9" s="199"/>
      <c r="AA9" s="199"/>
      <c r="AB9" s="199"/>
      <c r="AC9" s="199"/>
      <c r="AD9" s="199"/>
      <c r="AE9" s="199"/>
      <c r="AF9" s="199"/>
      <c r="AG9" s="199" t="s">
        <v>132</v>
      </c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</row>
    <row r="10" spans="1:60" outlineLevel="1">
      <c r="A10" s="216"/>
      <c r="B10" s="217"/>
      <c r="C10" s="245" t="s">
        <v>133</v>
      </c>
      <c r="D10" s="240"/>
      <c r="E10" s="240"/>
      <c r="F10" s="240"/>
      <c r="G10" s="240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199"/>
      <c r="Z10" s="199"/>
      <c r="AA10" s="199"/>
      <c r="AB10" s="199"/>
      <c r="AC10" s="199"/>
      <c r="AD10" s="199"/>
      <c r="AE10" s="199"/>
      <c r="AF10" s="199"/>
      <c r="AG10" s="199" t="s">
        <v>134</v>
      </c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</row>
    <row r="11" spans="1:60" ht="22.5" outlineLevel="1">
      <c r="A11" s="216"/>
      <c r="B11" s="217"/>
      <c r="C11" s="246" t="s">
        <v>200</v>
      </c>
      <c r="D11" s="242"/>
      <c r="E11" s="242"/>
      <c r="F11" s="242"/>
      <c r="G11" s="242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199"/>
      <c r="Z11" s="199"/>
      <c r="AA11" s="199"/>
      <c r="AB11" s="199"/>
      <c r="AC11" s="199"/>
      <c r="AD11" s="199"/>
      <c r="AE11" s="199"/>
      <c r="AF11" s="199"/>
      <c r="AG11" s="199" t="s">
        <v>134</v>
      </c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241" t="str">
        <f>C11</f>
        <v>b) Nedílnou součástí výkazu výměr je projektová dokumentace v úrovni dokumentace pro stavební povolení (DSP) zpracovaná projekční kanceláří "UNIVERS projekt v.o.s. (Pechova 1595/5</v>
      </c>
      <c r="BB11" s="199"/>
      <c r="BC11" s="199"/>
      <c r="BD11" s="199"/>
      <c r="BE11" s="199"/>
      <c r="BF11" s="199"/>
      <c r="BG11" s="199"/>
      <c r="BH11" s="199"/>
    </row>
    <row r="12" spans="1:60" ht="146.25" outlineLevel="1">
      <c r="A12" s="216"/>
      <c r="B12" s="217"/>
      <c r="C12" s="246" t="s">
        <v>135</v>
      </c>
      <c r="D12" s="242"/>
      <c r="E12" s="242"/>
      <c r="F12" s="242"/>
      <c r="G12" s="242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199"/>
      <c r="Z12" s="199"/>
      <c r="AA12" s="199"/>
      <c r="AB12" s="199"/>
      <c r="AC12" s="199"/>
      <c r="AD12" s="199"/>
      <c r="AE12" s="199"/>
      <c r="AF12" s="199"/>
      <c r="AG12" s="199" t="s">
        <v>134</v>
      </c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241" t="str">
        <f>C12</f>
        <v>615 00 Brno-Židenice, ČR)" v prosinci 2020. Pro sestavení SOUPISU PRACÍ v podrobnostech vymezených vyhláškou č. 169/2016 Sb. byla použita cenová soustava RTS, která obsahuje veškeré údaje nezbytné pro soupis prací. UCHAZEČ O VEŘEJNOU ZAKÁZKU JE POVINEN PŘI OCEŇOVÁNÍ SOUTĚŽNÍHO SOUPISU STAVEBNÍCH PRACÍ, DODÁVEK A SLUŽEB S VÝKAZEM VÝMĚR PROVÉST KONTROLU FUNKCE ARITMETICKÝCH VZORCŮ JEDNOTLIVÝCH SOUPISŮ VE VAZBĚ NA JEDNOTLIVÉ ODDÍLY, REKAPITULACE A KRYCÍ LIST. Technické a materiálové specifikace jednotlivých navržených materiálů, prvků a výrobků jsou uvedeny v samostatných částech této projektové dokumentace jako je VÝKRESOVÁ ČÁST, VÝPIS PRVKŮ PSV, SKLADBY KONSTRUKCÍ A TECHNICKÁ ZPRÁVA. Na základě těchto podkladů bude provedeno ocenění výše uvedených prací, dodávek a služeb. U veškerých dodávek budou v ceně zahrnuty náklady na doplňkový kotevní a spojovací materiál, zhotovení případné výrobní dokumentace nebo pořízení fyzických vzorků materiálů a vzorníků barev. Kde není výslovně uvedeno, bude pracovní postup a technologie provádění stanovena oprávněnou osobou zhotovitele. Dále je potřeba při stanovení ceny dle vykázané výměry započítat všechny předpokládané doplňkové prvky a činnosti s touto položkou související tak, aby cena byla kompletní a prvek funkční. TYTO PŘÍLOHY JSOU NEDÍLNOU SOUČÁSTÍ SOUTĚŽNÍHO SOUPISU STAVEBNÍCH PRACÍ, DODÁVEK A SLUŽEB S VÝKAZEM VÝMĚR.</v>
      </c>
      <c r="BB12" s="199"/>
      <c r="BC12" s="199"/>
      <c r="BD12" s="199"/>
      <c r="BE12" s="199"/>
      <c r="BF12" s="199"/>
      <c r="BG12" s="199"/>
      <c r="BH12" s="199"/>
    </row>
    <row r="13" spans="1:60" ht="22.5" outlineLevel="1">
      <c r="A13" s="216"/>
      <c r="B13" s="217"/>
      <c r="C13" s="246" t="s">
        <v>136</v>
      </c>
      <c r="D13" s="242"/>
      <c r="E13" s="242"/>
      <c r="F13" s="242"/>
      <c r="G13" s="242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199"/>
      <c r="Z13" s="199"/>
      <c r="AA13" s="199"/>
      <c r="AB13" s="199"/>
      <c r="AC13" s="199"/>
      <c r="AD13" s="199"/>
      <c r="AE13" s="199"/>
      <c r="AF13" s="199"/>
      <c r="AG13" s="199" t="s">
        <v>134</v>
      </c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241" t="str">
        <f>C13</f>
        <v>c) Součástí dodávky jsou i náklady na případná opatření související s ochranou stávajících sítí komunikací či staveb.</v>
      </c>
      <c r="BB13" s="199"/>
      <c r="BC13" s="199"/>
      <c r="BD13" s="199"/>
      <c r="BE13" s="199"/>
      <c r="BF13" s="199"/>
      <c r="BG13" s="199"/>
      <c r="BH13" s="199"/>
    </row>
    <row r="14" spans="1:60" ht="33.75" outlineLevel="1">
      <c r="A14" s="216"/>
      <c r="B14" s="217"/>
      <c r="C14" s="246" t="s">
        <v>137</v>
      </c>
      <c r="D14" s="242"/>
      <c r="E14" s="242"/>
      <c r="F14" s="242"/>
      <c r="G14" s="242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199"/>
      <c r="Z14" s="199"/>
      <c r="AA14" s="199"/>
      <c r="AB14" s="199"/>
      <c r="AC14" s="199"/>
      <c r="AD14" s="199"/>
      <c r="AE14" s="199"/>
      <c r="AF14" s="199"/>
      <c r="AG14" s="199" t="s">
        <v>134</v>
      </c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241" t="str">
        <f>C14</f>
        <v>d) Součástí jednotkových cen jsou i vícenáklady související s výstavbou v zimním období, průběžný úklid staveniště a přilehlých komunikací, likvidací odpadů, dočasná dopravní omezení, případné rozmístění šachet pro čerpání podzemní vody apod.</v>
      </c>
      <c r="BB14" s="199"/>
      <c r="BC14" s="199"/>
      <c r="BD14" s="199"/>
      <c r="BE14" s="199"/>
      <c r="BF14" s="199"/>
      <c r="BG14" s="199"/>
      <c r="BH14" s="199"/>
    </row>
    <row r="15" spans="1:60" ht="33.75" outlineLevel="1">
      <c r="A15" s="216"/>
      <c r="B15" s="217"/>
      <c r="C15" s="246" t="s">
        <v>201</v>
      </c>
      <c r="D15" s="242"/>
      <c r="E15" s="242"/>
      <c r="F15" s="242"/>
      <c r="G15" s="242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199"/>
      <c r="Z15" s="199"/>
      <c r="AA15" s="199"/>
      <c r="AB15" s="199"/>
      <c r="AC15" s="199"/>
      <c r="AD15" s="199"/>
      <c r="AE15" s="199"/>
      <c r="AF15" s="199"/>
      <c r="AG15" s="199" t="s">
        <v>134</v>
      </c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241" t="str">
        <f>C15</f>
        <v>e) Veškeré práce budou fakturovány na základě skutečně provedených prací dle odsouhlasených zápisů ve stavebním deníku. případné vícepráce ( méněpráce ) budou účtovány v cenách kmenového rozpočtu.</v>
      </c>
      <c r="BB15" s="199"/>
      <c r="BC15" s="199"/>
      <c r="BD15" s="199"/>
      <c r="BE15" s="199"/>
      <c r="BF15" s="199"/>
      <c r="BG15" s="199"/>
      <c r="BH15" s="199"/>
    </row>
    <row r="16" spans="1:60" outlineLevel="1">
      <c r="A16" s="216"/>
      <c r="B16" s="217"/>
      <c r="C16" s="246" t="s">
        <v>138</v>
      </c>
      <c r="D16" s="242"/>
      <c r="E16" s="242"/>
      <c r="F16" s="242"/>
      <c r="G16" s="242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199"/>
      <c r="Z16" s="199"/>
      <c r="AA16" s="199"/>
      <c r="AB16" s="199"/>
      <c r="AC16" s="199"/>
      <c r="AD16" s="199"/>
      <c r="AE16" s="199"/>
      <c r="AF16" s="199"/>
      <c r="AG16" s="199" t="s">
        <v>134</v>
      </c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</row>
    <row r="17" spans="1:60" ht="67.5" outlineLevel="1">
      <c r="A17" s="216"/>
      <c r="B17" s="217"/>
      <c r="C17" s="246" t="s">
        <v>139</v>
      </c>
      <c r="D17" s="242"/>
      <c r="E17" s="242"/>
      <c r="F17" s="242"/>
      <c r="G17" s="242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199"/>
      <c r="Z17" s="199"/>
      <c r="AA17" s="199"/>
      <c r="AB17" s="199"/>
      <c r="AC17" s="199"/>
      <c r="AD17" s="199"/>
      <c r="AE17" s="199"/>
      <c r="AF17" s="199"/>
      <c r="AG17" s="199" t="s">
        <v>134</v>
      </c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241" t="str">
        <f>C17</f>
        <v>g) V dokumentaci byly zvoleny doporučené referenční materiály, výrobky a systémy, které vykazují určité požadované stavebně-technické parametry - referenční standardy. Tyto výrobky, materiály a systémy mohou být nahrazeny jinými materiály, výrobky a systémy za předpokladu zachování požadovaných stavebně-technických parametrů těchto zvolených a doporučených referenčních standardů. Dodavatel je povinen v předstihu ke schválení předkládat vzorky materiálů a konstrukcí, které tvoří finální pohledové vrstvy.</v>
      </c>
      <c r="BB17" s="199"/>
      <c r="BC17" s="199"/>
      <c r="BD17" s="199"/>
      <c r="BE17" s="199"/>
      <c r="BF17" s="199"/>
      <c r="BG17" s="199"/>
      <c r="BH17" s="199"/>
    </row>
    <row r="18" spans="1:60" ht="22.5" outlineLevel="1">
      <c r="A18" s="216"/>
      <c r="B18" s="217"/>
      <c r="C18" s="246" t="s">
        <v>140</v>
      </c>
      <c r="D18" s="242"/>
      <c r="E18" s="242"/>
      <c r="F18" s="242"/>
      <c r="G18" s="242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199"/>
      <c r="Z18" s="199"/>
      <c r="AA18" s="199"/>
      <c r="AB18" s="199"/>
      <c r="AC18" s="199"/>
      <c r="AD18" s="199"/>
      <c r="AE18" s="199"/>
      <c r="AF18" s="199"/>
      <c r="AG18" s="199" t="s">
        <v>134</v>
      </c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241" t="str">
        <f>C18</f>
        <v>h) Před výrobou či dodávkou jednotlivých stavebních výrobků a komponentů je nutné provést jejich zaměření na stavbě.</v>
      </c>
      <c r="BB18" s="199"/>
      <c r="BC18" s="199"/>
      <c r="BD18" s="199"/>
      <c r="BE18" s="199"/>
      <c r="BF18" s="199"/>
      <c r="BG18" s="199"/>
      <c r="BH18" s="199"/>
    </row>
    <row r="19" spans="1:60">
      <c r="A19" s="227" t="s">
        <v>127</v>
      </c>
      <c r="B19" s="228" t="s">
        <v>100</v>
      </c>
      <c r="C19" s="243" t="s">
        <v>28</v>
      </c>
      <c r="D19" s="229"/>
      <c r="E19" s="230"/>
      <c r="F19" s="231"/>
      <c r="G19" s="232">
        <f>SUMIF(AG20:AG69,"&lt;&gt;NOR",G20:G69)</f>
        <v>0</v>
      </c>
      <c r="H19" s="226"/>
      <c r="I19" s="226">
        <f>SUM(I20:I69)</f>
        <v>0</v>
      </c>
      <c r="J19" s="226"/>
      <c r="K19" s="226">
        <f>SUM(K20:K69)</f>
        <v>0</v>
      </c>
      <c r="L19" s="226"/>
      <c r="M19" s="226">
        <f>SUM(M20:M69)</f>
        <v>0</v>
      </c>
      <c r="N19" s="225"/>
      <c r="O19" s="225">
        <f>SUM(O20:O69)</f>
        <v>0</v>
      </c>
      <c r="P19" s="225"/>
      <c r="Q19" s="225">
        <f>SUM(Q20:Q69)</f>
        <v>0</v>
      </c>
      <c r="R19" s="226"/>
      <c r="S19" s="226"/>
      <c r="T19" s="226"/>
      <c r="U19" s="226"/>
      <c r="V19" s="226">
        <f>SUM(V20:V69)</f>
        <v>0</v>
      </c>
      <c r="W19" s="226"/>
      <c r="X19" s="226"/>
      <c r="AG19" t="s">
        <v>128</v>
      </c>
    </row>
    <row r="20" spans="1:60" ht="22.5" outlineLevel="1">
      <c r="A20" s="234">
        <v>2</v>
      </c>
      <c r="B20" s="235" t="s">
        <v>141</v>
      </c>
      <c r="C20" s="244" t="s">
        <v>142</v>
      </c>
      <c r="D20" s="236" t="s">
        <v>143</v>
      </c>
      <c r="E20" s="237">
        <v>1</v>
      </c>
      <c r="F20" s="238"/>
      <c r="G20" s="239">
        <f>ROUND(E20*F20,2)</f>
        <v>0</v>
      </c>
      <c r="H20" s="221"/>
      <c r="I20" s="220">
        <f>ROUND(E20*H20,2)</f>
        <v>0</v>
      </c>
      <c r="J20" s="221"/>
      <c r="K20" s="220">
        <f>ROUND(E20*J20,2)</f>
        <v>0</v>
      </c>
      <c r="L20" s="220">
        <v>21</v>
      </c>
      <c r="M20" s="220">
        <f>G20*(1+L20/100)</f>
        <v>0</v>
      </c>
      <c r="N20" s="219">
        <v>0</v>
      </c>
      <c r="O20" s="219">
        <f>ROUND(E20*N20,2)</f>
        <v>0</v>
      </c>
      <c r="P20" s="219">
        <v>0</v>
      </c>
      <c r="Q20" s="219">
        <f>ROUND(E20*P20,2)</f>
        <v>0</v>
      </c>
      <c r="R20" s="220"/>
      <c r="S20" s="220" t="s">
        <v>129</v>
      </c>
      <c r="T20" s="220" t="s">
        <v>144</v>
      </c>
      <c r="U20" s="220">
        <v>0</v>
      </c>
      <c r="V20" s="220">
        <f>ROUND(E20*U20,2)</f>
        <v>0</v>
      </c>
      <c r="W20" s="220"/>
      <c r="X20" s="220" t="s">
        <v>131</v>
      </c>
      <c r="Y20" s="199"/>
      <c r="Z20" s="199"/>
      <c r="AA20" s="199"/>
      <c r="AB20" s="199"/>
      <c r="AC20" s="199"/>
      <c r="AD20" s="199"/>
      <c r="AE20" s="199"/>
      <c r="AF20" s="199"/>
      <c r="AG20" s="199" t="s">
        <v>132</v>
      </c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</row>
    <row r="21" spans="1:60" outlineLevel="1">
      <c r="A21" s="216"/>
      <c r="B21" s="217"/>
      <c r="C21" s="245" t="s">
        <v>145</v>
      </c>
      <c r="D21" s="240"/>
      <c r="E21" s="240"/>
      <c r="F21" s="240"/>
      <c r="G21" s="24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199"/>
      <c r="Z21" s="199"/>
      <c r="AA21" s="199"/>
      <c r="AB21" s="199"/>
      <c r="AC21" s="199"/>
      <c r="AD21" s="199"/>
      <c r="AE21" s="199"/>
      <c r="AF21" s="199"/>
      <c r="AG21" s="199" t="s">
        <v>134</v>
      </c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</row>
    <row r="22" spans="1:60" outlineLevel="1">
      <c r="A22" s="216"/>
      <c r="B22" s="217"/>
      <c r="C22" s="246" t="s">
        <v>146</v>
      </c>
      <c r="D22" s="242"/>
      <c r="E22" s="242"/>
      <c r="F22" s="242"/>
      <c r="G22" s="242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199"/>
      <c r="Z22" s="199"/>
      <c r="AA22" s="199"/>
      <c r="AB22" s="199"/>
      <c r="AC22" s="199"/>
      <c r="AD22" s="199"/>
      <c r="AE22" s="199"/>
      <c r="AF22" s="199"/>
      <c r="AG22" s="199" t="s">
        <v>134</v>
      </c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</row>
    <row r="23" spans="1:60" ht="33.75" outlineLevel="1">
      <c r="A23" s="216"/>
      <c r="B23" s="217"/>
      <c r="C23" s="246" t="s">
        <v>147</v>
      </c>
      <c r="D23" s="242"/>
      <c r="E23" s="242"/>
      <c r="F23" s="242"/>
      <c r="G23" s="242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199"/>
      <c r="Z23" s="199"/>
      <c r="AA23" s="199"/>
      <c r="AB23" s="199"/>
      <c r="AC23" s="199"/>
      <c r="AD23" s="199"/>
      <c r="AE23" s="199"/>
      <c r="AF23" s="199"/>
      <c r="AG23" s="199" t="s">
        <v>134</v>
      </c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241" t="str">
        <f>C23</f>
        <v>Terénní úpravy pro zařízení staveniště - náklady na hlavní terénní úpravy (příprava základové roviny pro uložení mobilních buněk, terénní úpravy pro zřízení provizorních komunikací apod.).Nejedná se o zemní práce pro chystanou stavbu.</v>
      </c>
      <c r="BB23" s="199"/>
      <c r="BC23" s="199"/>
      <c r="BD23" s="199"/>
      <c r="BE23" s="199"/>
      <c r="BF23" s="199"/>
      <c r="BG23" s="199"/>
      <c r="BH23" s="199"/>
    </row>
    <row r="24" spans="1:60" ht="33.75" outlineLevel="1">
      <c r="A24" s="216"/>
      <c r="B24" s="217"/>
      <c r="C24" s="246" t="s">
        <v>148</v>
      </c>
      <c r="D24" s="242"/>
      <c r="E24" s="242"/>
      <c r="F24" s="242"/>
      <c r="G24" s="242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199"/>
      <c r="Z24" s="199"/>
      <c r="AA24" s="199"/>
      <c r="AB24" s="199"/>
      <c r="AC24" s="199"/>
      <c r="AD24" s="199"/>
      <c r="AE24" s="199"/>
      <c r="AF24" s="199"/>
      <c r="AG24" s="199" t="s">
        <v>134</v>
      </c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241" t="str">
        <f>C24</f>
        <v>Stavební buňky - náklady na zřízení, demontáž a opotřebení nebo pronájem stavebních buněk (na kanceláře, stavební sklady, mobilní WC, umývárny, sprchy, apod.) Náleží sem i případy, kdy jsou pro tyto účely přizpůsobeny stávající objekty.</v>
      </c>
      <c r="BB24" s="199"/>
      <c r="BC24" s="199"/>
      <c r="BD24" s="199"/>
      <c r="BE24" s="199"/>
      <c r="BF24" s="199"/>
      <c r="BG24" s="199"/>
      <c r="BH24" s="199"/>
    </row>
    <row r="25" spans="1:60" ht="45" outlineLevel="1">
      <c r="A25" s="216"/>
      <c r="B25" s="217"/>
      <c r="C25" s="246" t="s">
        <v>149</v>
      </c>
      <c r="D25" s="242"/>
      <c r="E25" s="242"/>
      <c r="F25" s="242"/>
      <c r="G25" s="242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199"/>
      <c r="Z25" s="199"/>
      <c r="AA25" s="199"/>
      <c r="AB25" s="199"/>
      <c r="AC25" s="199"/>
      <c r="AD25" s="199"/>
      <c r="AE25" s="199"/>
      <c r="AF25" s="199"/>
      <c r="AG25" s="199" t="s">
        <v>134</v>
      </c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241" t="str">
        <f>C25</f>
        <v>Provizorní komunikace - jedná se o náklady související se zřízením provizorních silnic,chodníků,popř.jeřábových drah,zřízení provizorních lávek,můstků,schodišť,ramp apod. a to v jakémkoliv materiálovém provedení, přes jakékoliv konstrukce či překážky sloužících k vybavení staveniště.</v>
      </c>
      <c r="BB25" s="199"/>
      <c r="BC25" s="199"/>
      <c r="BD25" s="199"/>
      <c r="BE25" s="199"/>
      <c r="BF25" s="199"/>
      <c r="BG25" s="199"/>
      <c r="BH25" s="199"/>
    </row>
    <row r="26" spans="1:60" outlineLevel="1">
      <c r="A26" s="216"/>
      <c r="B26" s="217"/>
      <c r="C26" s="246" t="s">
        <v>202</v>
      </c>
      <c r="D26" s="242"/>
      <c r="E26" s="242"/>
      <c r="F26" s="242"/>
      <c r="G26" s="242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199"/>
      <c r="Z26" s="199"/>
      <c r="AA26" s="199"/>
      <c r="AB26" s="199"/>
      <c r="AC26" s="199"/>
      <c r="AD26" s="199"/>
      <c r="AE26" s="199"/>
      <c r="AF26" s="199"/>
      <c r="AG26" s="199" t="s">
        <v>134</v>
      </c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</row>
    <row r="27" spans="1:60" ht="22.5" outlineLevel="1">
      <c r="A27" s="216"/>
      <c r="B27" s="217"/>
      <c r="C27" s="246" t="s">
        <v>150</v>
      </c>
      <c r="D27" s="242"/>
      <c r="E27" s="242"/>
      <c r="F27" s="242"/>
      <c r="G27" s="242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199"/>
      <c r="Z27" s="199"/>
      <c r="AA27" s="199"/>
      <c r="AB27" s="199"/>
      <c r="AC27" s="199"/>
      <c r="AD27" s="199"/>
      <c r="AE27" s="199"/>
      <c r="AF27" s="199"/>
      <c r="AG27" s="199" t="s">
        <v>134</v>
      </c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241" t="str">
        <f>C27</f>
        <v>Náklady na provoz a údržbu vybavení staveniště - úklid staveniště po dobu realizace díla a před protokolárním předáním a převzetím díla.</v>
      </c>
      <c r="BB27" s="199"/>
      <c r="BC27" s="199"/>
      <c r="BD27" s="199"/>
      <c r="BE27" s="199"/>
      <c r="BF27" s="199"/>
      <c r="BG27" s="199"/>
      <c r="BH27" s="199"/>
    </row>
    <row r="28" spans="1:60" ht="22.5" outlineLevel="1">
      <c r="A28" s="216"/>
      <c r="B28" s="217"/>
      <c r="C28" s="246" t="s">
        <v>151</v>
      </c>
      <c r="D28" s="242"/>
      <c r="E28" s="242"/>
      <c r="F28" s="242"/>
      <c r="G28" s="242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199"/>
      <c r="Z28" s="199"/>
      <c r="AA28" s="199"/>
      <c r="AB28" s="199"/>
      <c r="AC28" s="199"/>
      <c r="AD28" s="199"/>
      <c r="AE28" s="199"/>
      <c r="AF28" s="199"/>
      <c r="AG28" s="199" t="s">
        <v>134</v>
      </c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241" t="str">
        <f>C28</f>
        <v>Provádění denního hrubého úklidu, po skončení prací každé z etap, případně části provedení čistého úklidu mokrou cestou.</v>
      </c>
      <c r="BB28" s="199"/>
      <c r="BC28" s="199"/>
      <c r="BD28" s="199"/>
      <c r="BE28" s="199"/>
      <c r="BF28" s="199"/>
      <c r="BG28" s="199"/>
      <c r="BH28" s="199"/>
    </row>
    <row r="29" spans="1:60" ht="22.5" outlineLevel="1">
      <c r="A29" s="216"/>
      <c r="B29" s="217"/>
      <c r="C29" s="246" t="s">
        <v>152</v>
      </c>
      <c r="D29" s="242"/>
      <c r="E29" s="242"/>
      <c r="F29" s="242"/>
      <c r="G29" s="242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199"/>
      <c r="Z29" s="199"/>
      <c r="AA29" s="199"/>
      <c r="AB29" s="199"/>
      <c r="AC29" s="199"/>
      <c r="AD29" s="199"/>
      <c r="AE29" s="199"/>
      <c r="AF29" s="199"/>
      <c r="AG29" s="199" t="s">
        <v>134</v>
      </c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241" t="str">
        <f>C29</f>
        <v>Provedení opatření proti vnikání prachu, nečistot a nadměrného hluku souvisejícího se stavbou do okolí.</v>
      </c>
      <c r="BB29" s="199"/>
      <c r="BC29" s="199"/>
      <c r="BD29" s="199"/>
      <c r="BE29" s="199"/>
      <c r="BF29" s="199"/>
      <c r="BG29" s="199"/>
      <c r="BH29" s="199"/>
    </row>
    <row r="30" spans="1:60" ht="33.75" outlineLevel="1">
      <c r="A30" s="216"/>
      <c r="B30" s="217"/>
      <c r="C30" s="246" t="s">
        <v>153</v>
      </c>
      <c r="D30" s="242"/>
      <c r="E30" s="242"/>
      <c r="F30" s="242"/>
      <c r="G30" s="242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199"/>
      <c r="Z30" s="199"/>
      <c r="AA30" s="199"/>
      <c r="AB30" s="199"/>
      <c r="AC30" s="199"/>
      <c r="AD30" s="199"/>
      <c r="AE30" s="199"/>
      <c r="AF30" s="199"/>
      <c r="AG30" s="199" t="s">
        <v>134</v>
      </c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241" t="str">
        <f>C30</f>
        <v>Energie pro zařízení staveniště - náklady na připojení zařízení staveniště na inženýrské sítě (elektro,voda,kanalizace, apod.) včetně elektroměrů, vodoměrů aj. a zřízení požadovaných odběrných míst, včetně nákladů na případné související výkopy. Zahrnuje i náklady na odebírané energie.</v>
      </c>
      <c r="BB30" s="199"/>
      <c r="BC30" s="199"/>
      <c r="BD30" s="199"/>
      <c r="BE30" s="199"/>
      <c r="BF30" s="199"/>
      <c r="BG30" s="199"/>
      <c r="BH30" s="199"/>
    </row>
    <row r="31" spans="1:60" outlineLevel="1">
      <c r="A31" s="216"/>
      <c r="B31" s="217"/>
      <c r="C31" s="246" t="s">
        <v>154</v>
      </c>
      <c r="D31" s="242"/>
      <c r="E31" s="242"/>
      <c r="F31" s="242"/>
      <c r="G31" s="242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199"/>
      <c r="Z31" s="199"/>
      <c r="AA31" s="199"/>
      <c r="AB31" s="199"/>
      <c r="AC31" s="199"/>
      <c r="AD31" s="199"/>
      <c r="AE31" s="199"/>
      <c r="AF31" s="199"/>
      <c r="AG31" s="199" t="s">
        <v>134</v>
      </c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</row>
    <row r="32" spans="1:60" ht="22.5" outlineLevel="1">
      <c r="A32" s="216"/>
      <c r="B32" s="217"/>
      <c r="C32" s="246" t="s">
        <v>155</v>
      </c>
      <c r="D32" s="242"/>
      <c r="E32" s="242"/>
      <c r="F32" s="242"/>
      <c r="G32" s="242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199"/>
      <c r="Z32" s="199"/>
      <c r="AA32" s="199"/>
      <c r="AB32" s="199"/>
      <c r="AC32" s="199"/>
      <c r="AD32" s="199"/>
      <c r="AE32" s="199"/>
      <c r="AF32" s="199"/>
      <c r="AG32" s="199" t="s">
        <v>134</v>
      </c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241" t="str">
        <f>C32</f>
        <v>Opatření na ochranu pozemků sousedních se staveništěm - náklady na případná opatření na ochranu sousedních pozemků proti poškození a znečištění.</v>
      </c>
      <c r="BB32" s="199"/>
      <c r="BC32" s="199"/>
      <c r="BD32" s="199"/>
      <c r="BE32" s="199"/>
      <c r="BF32" s="199"/>
      <c r="BG32" s="199"/>
      <c r="BH32" s="199"/>
    </row>
    <row r="33" spans="1:60" ht="22.5" outlineLevel="1">
      <c r="A33" s="216"/>
      <c r="B33" s="217"/>
      <c r="C33" s="246" t="s">
        <v>156</v>
      </c>
      <c r="D33" s="242"/>
      <c r="E33" s="242"/>
      <c r="F33" s="242"/>
      <c r="G33" s="242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199"/>
      <c r="Z33" s="199"/>
      <c r="AA33" s="199"/>
      <c r="AB33" s="199"/>
      <c r="AC33" s="199"/>
      <c r="AD33" s="199"/>
      <c r="AE33" s="199"/>
      <c r="AF33" s="199"/>
      <c r="AG33" s="199" t="s">
        <v>134</v>
      </c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241" t="str">
        <f>C33</f>
        <v>Dopravní značení na staveništi - jeedná se o dopravní značení na staveništi a v jeho bezprostředním okolí, včetně značení staveniště pro probíhající provoz investora nebo třetích osob.</v>
      </c>
      <c r="BB33" s="199"/>
      <c r="BC33" s="199"/>
      <c r="BD33" s="199"/>
      <c r="BE33" s="199"/>
      <c r="BF33" s="199"/>
      <c r="BG33" s="199"/>
      <c r="BH33" s="199"/>
    </row>
    <row r="34" spans="1:60" ht="22.5" outlineLevel="1">
      <c r="A34" s="216"/>
      <c r="B34" s="217"/>
      <c r="C34" s="246" t="s">
        <v>157</v>
      </c>
      <c r="D34" s="242"/>
      <c r="E34" s="242"/>
      <c r="F34" s="242"/>
      <c r="G34" s="242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199"/>
      <c r="Z34" s="199"/>
      <c r="AA34" s="199"/>
      <c r="AB34" s="199"/>
      <c r="AC34" s="199"/>
      <c r="AD34" s="199"/>
      <c r="AE34" s="199"/>
      <c r="AF34" s="199"/>
      <c r="AG34" s="199" t="s">
        <v>134</v>
      </c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241" t="str">
        <f>C34</f>
        <v>Zajištění dopravního značení k dopravním omezením, jejich údržba, přemísťování po dobu realizace díla a následné odstranění po předání díla.</v>
      </c>
      <c r="BB34" s="199"/>
      <c r="BC34" s="199"/>
      <c r="BD34" s="199"/>
      <c r="BE34" s="199"/>
      <c r="BF34" s="199"/>
      <c r="BG34" s="199"/>
      <c r="BH34" s="199"/>
    </row>
    <row r="35" spans="1:60" ht="22.5" outlineLevel="1">
      <c r="A35" s="216"/>
      <c r="B35" s="217"/>
      <c r="C35" s="246" t="s">
        <v>203</v>
      </c>
      <c r="D35" s="242"/>
      <c r="E35" s="242"/>
      <c r="F35" s="242"/>
      <c r="G35" s="242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199"/>
      <c r="Z35" s="199"/>
      <c r="AA35" s="199"/>
      <c r="AB35" s="199"/>
      <c r="AC35" s="199"/>
      <c r="AD35" s="199"/>
      <c r="AE35" s="199"/>
      <c r="AF35" s="199"/>
      <c r="AG35" s="199" t="s">
        <v>134</v>
      </c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241" t="str">
        <f>C35</f>
        <v>Osvětlení staveniště - náklady na osvětlení jsou řešeny podle rozsahu a charakteru staveniště (vč.rozvodných skříní).</v>
      </c>
      <c r="BB35" s="199"/>
      <c r="BC35" s="199"/>
      <c r="BD35" s="199"/>
      <c r="BE35" s="199"/>
      <c r="BF35" s="199"/>
      <c r="BG35" s="199"/>
      <c r="BH35" s="199"/>
    </row>
    <row r="36" spans="1:60" outlineLevel="1">
      <c r="A36" s="216"/>
      <c r="B36" s="217"/>
      <c r="C36" s="246" t="s">
        <v>204</v>
      </c>
      <c r="D36" s="242"/>
      <c r="E36" s="242"/>
      <c r="F36" s="242"/>
      <c r="G36" s="242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199"/>
      <c r="Z36" s="199"/>
      <c r="AA36" s="199"/>
      <c r="AB36" s="199"/>
      <c r="AC36" s="199"/>
      <c r="AD36" s="199"/>
      <c r="AE36" s="199"/>
      <c r="AF36" s="199"/>
      <c r="AG36" s="199" t="s">
        <v>134</v>
      </c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</row>
    <row r="37" spans="1:60" ht="45" outlineLevel="1">
      <c r="A37" s="216"/>
      <c r="B37" s="217"/>
      <c r="C37" s="246" t="s">
        <v>158</v>
      </c>
      <c r="D37" s="242"/>
      <c r="E37" s="242"/>
      <c r="F37" s="242"/>
      <c r="G37" s="242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199"/>
      <c r="Z37" s="199"/>
      <c r="AA37" s="199"/>
      <c r="AB37" s="199"/>
      <c r="AC37" s="199"/>
      <c r="AD37" s="199"/>
      <c r="AE37" s="199"/>
      <c r="AF37" s="199"/>
      <c r="AG37" s="199" t="s">
        <v>134</v>
      </c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241" t="str">
        <f>C37</f>
        <v>Rozebrání, bourání a odvoz zařízení staveniště - postihuje náklady na rozebrání, bourání a odvoz veškerého zařízení staveniště,vč.přípojek energií a jejich odvoz, úklid ploch, na kterých bylo zařízení staveniště provozováno (jsou zde zahrnuty veškeré náklady této povahy mimo úpravu terénu do původního stavu).</v>
      </c>
      <c r="BB37" s="199"/>
      <c r="BC37" s="199"/>
      <c r="BD37" s="199"/>
      <c r="BE37" s="199"/>
      <c r="BF37" s="199"/>
      <c r="BG37" s="199"/>
      <c r="BH37" s="199"/>
    </row>
    <row r="38" spans="1:60" ht="22.5" outlineLevel="1">
      <c r="A38" s="216"/>
      <c r="B38" s="217"/>
      <c r="C38" s="246" t="s">
        <v>159</v>
      </c>
      <c r="D38" s="242"/>
      <c r="E38" s="242"/>
      <c r="F38" s="242"/>
      <c r="G38" s="242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199"/>
      <c r="Z38" s="199"/>
      <c r="AA38" s="199"/>
      <c r="AB38" s="199"/>
      <c r="AC38" s="199"/>
      <c r="AD38" s="199"/>
      <c r="AE38" s="199"/>
      <c r="AF38" s="199"/>
      <c r="AG38" s="199" t="s">
        <v>134</v>
      </c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241" t="str">
        <f>C38</f>
        <v>Úprava terénu po zrušení zařízení staveniště - jedná se o náklady za práce, jejichž smyslem je uvedení místa zařízení staveniště do původního stavu.</v>
      </c>
      <c r="BB38" s="199"/>
      <c r="BC38" s="199"/>
      <c r="BD38" s="199"/>
      <c r="BE38" s="199"/>
      <c r="BF38" s="199"/>
      <c r="BG38" s="199"/>
      <c r="BH38" s="199"/>
    </row>
    <row r="39" spans="1:60" outlineLevel="1">
      <c r="A39" s="216"/>
      <c r="B39" s="217"/>
      <c r="C39" s="246" t="s">
        <v>160</v>
      </c>
      <c r="D39" s="242"/>
      <c r="E39" s="242"/>
      <c r="F39" s="242"/>
      <c r="G39" s="242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199"/>
      <c r="Z39" s="199"/>
      <c r="AA39" s="199"/>
      <c r="AB39" s="199"/>
      <c r="AC39" s="199"/>
      <c r="AD39" s="199"/>
      <c r="AE39" s="199"/>
      <c r="AF39" s="199"/>
      <c r="AG39" s="199" t="s">
        <v>134</v>
      </c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</row>
    <row r="40" spans="1:60" outlineLevel="1">
      <c r="A40" s="216"/>
      <c r="B40" s="217"/>
      <c r="C40" s="246" t="s">
        <v>161</v>
      </c>
      <c r="D40" s="242"/>
      <c r="E40" s="242"/>
      <c r="F40" s="242"/>
      <c r="G40" s="242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199"/>
      <c r="Z40" s="199"/>
      <c r="AA40" s="199"/>
      <c r="AB40" s="199"/>
      <c r="AC40" s="199"/>
      <c r="AD40" s="199"/>
      <c r="AE40" s="199"/>
      <c r="AF40" s="199"/>
      <c r="AG40" s="199" t="s">
        <v>134</v>
      </c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</row>
    <row r="41" spans="1:60" outlineLevel="1">
      <c r="A41" s="234">
        <v>3</v>
      </c>
      <c r="B41" s="235" t="s">
        <v>162</v>
      </c>
      <c r="C41" s="244" t="s">
        <v>163</v>
      </c>
      <c r="D41" s="236" t="s">
        <v>143</v>
      </c>
      <c r="E41" s="237">
        <v>1</v>
      </c>
      <c r="F41" s="238"/>
      <c r="G41" s="239">
        <f>ROUND(E41*F41,2)</f>
        <v>0</v>
      </c>
      <c r="H41" s="221"/>
      <c r="I41" s="220">
        <f>ROUND(E41*H41,2)</f>
        <v>0</v>
      </c>
      <c r="J41" s="221"/>
      <c r="K41" s="220">
        <f>ROUND(E41*J41,2)</f>
        <v>0</v>
      </c>
      <c r="L41" s="220">
        <v>21</v>
      </c>
      <c r="M41" s="220">
        <f>G41*(1+L41/100)</f>
        <v>0</v>
      </c>
      <c r="N41" s="219">
        <v>0</v>
      </c>
      <c r="O41" s="219">
        <f>ROUND(E41*N41,2)</f>
        <v>0</v>
      </c>
      <c r="P41" s="219">
        <v>0</v>
      </c>
      <c r="Q41" s="219">
        <f>ROUND(E41*P41,2)</f>
        <v>0</v>
      </c>
      <c r="R41" s="220"/>
      <c r="S41" s="220" t="s">
        <v>129</v>
      </c>
      <c r="T41" s="220" t="s">
        <v>144</v>
      </c>
      <c r="U41" s="220">
        <v>0</v>
      </c>
      <c r="V41" s="220">
        <f>ROUND(E41*U41,2)</f>
        <v>0</v>
      </c>
      <c r="W41" s="220"/>
      <c r="X41" s="220" t="s">
        <v>131</v>
      </c>
      <c r="Y41" s="199"/>
      <c r="Z41" s="199"/>
      <c r="AA41" s="199"/>
      <c r="AB41" s="199"/>
      <c r="AC41" s="199"/>
      <c r="AD41" s="199"/>
      <c r="AE41" s="199"/>
      <c r="AF41" s="199"/>
      <c r="AG41" s="199" t="s">
        <v>132</v>
      </c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</row>
    <row r="42" spans="1:60" outlineLevel="1">
      <c r="A42" s="216"/>
      <c r="B42" s="217"/>
      <c r="C42" s="245" t="s">
        <v>145</v>
      </c>
      <c r="D42" s="240"/>
      <c r="E42" s="240"/>
      <c r="F42" s="240"/>
      <c r="G42" s="24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199"/>
      <c r="Z42" s="199"/>
      <c r="AA42" s="199"/>
      <c r="AB42" s="199"/>
      <c r="AC42" s="199"/>
      <c r="AD42" s="199"/>
      <c r="AE42" s="199"/>
      <c r="AF42" s="199"/>
      <c r="AG42" s="199" t="s">
        <v>134</v>
      </c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</row>
    <row r="43" spans="1:60" outlineLevel="1">
      <c r="A43" s="216"/>
      <c r="B43" s="217"/>
      <c r="C43" s="246" t="s">
        <v>164</v>
      </c>
      <c r="D43" s="242"/>
      <c r="E43" s="242"/>
      <c r="F43" s="242"/>
      <c r="G43" s="242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199"/>
      <c r="Z43" s="199"/>
      <c r="AA43" s="199"/>
      <c r="AB43" s="199"/>
      <c r="AC43" s="199"/>
      <c r="AD43" s="199"/>
      <c r="AE43" s="199"/>
      <c r="AF43" s="199"/>
      <c r="AG43" s="199" t="s">
        <v>134</v>
      </c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</row>
    <row r="44" spans="1:60" ht="33.75" outlineLevel="1">
      <c r="A44" s="216"/>
      <c r="B44" s="217"/>
      <c r="C44" s="246" t="s">
        <v>165</v>
      </c>
      <c r="D44" s="242"/>
      <c r="E44" s="242"/>
      <c r="F44" s="242"/>
      <c r="G44" s="242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199"/>
      <c r="Z44" s="199"/>
      <c r="AA44" s="199"/>
      <c r="AB44" s="199"/>
      <c r="AC44" s="199"/>
      <c r="AD44" s="199"/>
      <c r="AE44" s="199"/>
      <c r="AF44" s="199"/>
      <c r="AG44" s="199" t="s">
        <v>134</v>
      </c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241" t="str">
        <f>C44</f>
        <v>* činností souvisejících se zakázkou-tj.účastí všech zainteresovaných osob ve všech fázích přípravy,realizace i dokončení zakázky,komplexního vyzkoušení a měření, odstranění vad díla podléhajících záruční lhůtě.</v>
      </c>
      <c r="BB44" s="199"/>
      <c r="BC44" s="199"/>
      <c r="BD44" s="199"/>
      <c r="BE44" s="199"/>
      <c r="BF44" s="199"/>
      <c r="BG44" s="199"/>
      <c r="BH44" s="199"/>
    </row>
    <row r="45" spans="1:60" outlineLevel="1">
      <c r="A45" s="216"/>
      <c r="B45" s="217"/>
      <c r="C45" s="246" t="s">
        <v>166</v>
      </c>
      <c r="D45" s="242"/>
      <c r="E45" s="242"/>
      <c r="F45" s="242"/>
      <c r="G45" s="242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199"/>
      <c r="Z45" s="199"/>
      <c r="AA45" s="199"/>
      <c r="AB45" s="199"/>
      <c r="AC45" s="199"/>
      <c r="AD45" s="199"/>
      <c r="AE45" s="199"/>
      <c r="AF45" s="199"/>
      <c r="AG45" s="199" t="s">
        <v>134</v>
      </c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</row>
    <row r="46" spans="1:60" ht="33.75" outlineLevel="1">
      <c r="A46" s="216"/>
      <c r="B46" s="217"/>
      <c r="C46" s="246" t="s">
        <v>167</v>
      </c>
      <c r="D46" s="242"/>
      <c r="E46" s="242"/>
      <c r="F46" s="242"/>
      <c r="G46" s="242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199"/>
      <c r="Z46" s="199"/>
      <c r="AA46" s="199"/>
      <c r="AB46" s="199"/>
      <c r="AC46" s="199"/>
      <c r="AD46" s="199"/>
      <c r="AE46" s="199"/>
      <c r="AF46" s="199"/>
      <c r="AG46" s="199" t="s">
        <v>134</v>
      </c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241" t="str">
        <f>C46</f>
        <v>* zpracování technologických postupů prováděných prací*podkladů (výkresů,rozpočtů,posudků,zkoušek,protokolů apod.) včetně zakreslování změn do výkresů, ke kterým došlo v průběhu výstavby.</v>
      </c>
      <c r="BB46" s="199"/>
      <c r="BC46" s="199"/>
      <c r="BD46" s="199"/>
      <c r="BE46" s="199"/>
      <c r="BF46" s="199"/>
      <c r="BG46" s="199"/>
      <c r="BH46" s="199"/>
    </row>
    <row r="47" spans="1:60" ht="22.5" outlineLevel="1">
      <c r="A47" s="216"/>
      <c r="B47" s="217"/>
      <c r="C47" s="246" t="s">
        <v>168</v>
      </c>
      <c r="D47" s="242"/>
      <c r="E47" s="242"/>
      <c r="F47" s="242"/>
      <c r="G47" s="242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199"/>
      <c r="Z47" s="199"/>
      <c r="AA47" s="199"/>
      <c r="AB47" s="199"/>
      <c r="AC47" s="199"/>
      <c r="AD47" s="199"/>
      <c r="AE47" s="199"/>
      <c r="AF47" s="199"/>
      <c r="AG47" s="199" t="s">
        <v>134</v>
      </c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241" t="str">
        <f>C47</f>
        <v>* účasti zástupců zainteresovaných stran na jednáních,zkouškách,odevzdávání a přebírání konstrukcí,objektů a celků.</v>
      </c>
      <c r="BB47" s="199"/>
      <c r="BC47" s="199"/>
      <c r="BD47" s="199"/>
      <c r="BE47" s="199"/>
      <c r="BF47" s="199"/>
      <c r="BG47" s="199"/>
      <c r="BH47" s="199"/>
    </row>
    <row r="48" spans="1:60" outlineLevel="1">
      <c r="A48" s="216"/>
      <c r="B48" s="217"/>
      <c r="C48" s="246" t="s">
        <v>169</v>
      </c>
      <c r="D48" s="242"/>
      <c r="E48" s="242"/>
      <c r="F48" s="242"/>
      <c r="G48" s="242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199"/>
      <c r="Z48" s="199"/>
      <c r="AA48" s="199"/>
      <c r="AB48" s="199"/>
      <c r="AC48" s="199"/>
      <c r="AD48" s="199"/>
      <c r="AE48" s="199"/>
      <c r="AF48" s="199"/>
      <c r="AG48" s="199" t="s">
        <v>134</v>
      </c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</row>
    <row r="49" spans="1:60" outlineLevel="1">
      <c r="A49" s="216"/>
      <c r="B49" s="217"/>
      <c r="C49" s="246" t="s">
        <v>170</v>
      </c>
      <c r="D49" s="242"/>
      <c r="E49" s="242"/>
      <c r="F49" s="242"/>
      <c r="G49" s="242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199"/>
      <c r="Z49" s="199"/>
      <c r="AA49" s="199"/>
      <c r="AB49" s="199"/>
      <c r="AC49" s="199"/>
      <c r="AD49" s="199"/>
      <c r="AE49" s="199"/>
      <c r="AF49" s="199"/>
      <c r="AG49" s="199" t="s">
        <v>134</v>
      </c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</row>
    <row r="50" spans="1:60" ht="33.75" outlineLevel="1">
      <c r="A50" s="216"/>
      <c r="B50" s="217"/>
      <c r="C50" s="246" t="s">
        <v>171</v>
      </c>
      <c r="D50" s="242"/>
      <c r="E50" s="242"/>
      <c r="F50" s="242"/>
      <c r="G50" s="242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199"/>
      <c r="Z50" s="199"/>
      <c r="AA50" s="199"/>
      <c r="AB50" s="199"/>
      <c r="AC50" s="199"/>
      <c r="AD50" s="199"/>
      <c r="AE50" s="199"/>
      <c r="AF50" s="199"/>
      <c r="AG50" s="199" t="s">
        <v>134</v>
      </c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241" t="str">
        <f>C50</f>
        <v>Zajištění a předání atestů a dokladů o požadovaných vlastnostech výrobků k předání předmětu veřejné zakázky ( vč.případných prohlášení o shodě dle zákona č. 22/1997 Sb. O technických požadavcích na výrobky).</v>
      </c>
      <c r="BB50" s="199"/>
      <c r="BC50" s="199"/>
      <c r="BD50" s="199"/>
      <c r="BE50" s="199"/>
      <c r="BF50" s="199"/>
      <c r="BG50" s="199"/>
      <c r="BH50" s="199"/>
    </row>
    <row r="51" spans="1:60" ht="33.75" outlineLevel="1">
      <c r="A51" s="216"/>
      <c r="B51" s="217"/>
      <c r="C51" s="246" t="s">
        <v>172</v>
      </c>
      <c r="D51" s="242"/>
      <c r="E51" s="242"/>
      <c r="F51" s="242"/>
      <c r="G51" s="242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199"/>
      <c r="Z51" s="199"/>
      <c r="AA51" s="199"/>
      <c r="AB51" s="199"/>
      <c r="AC51" s="199"/>
      <c r="AD51" s="199"/>
      <c r="AE51" s="199"/>
      <c r="AF51" s="199"/>
      <c r="AG51" s="199" t="s">
        <v>134</v>
      </c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241" t="str">
        <f>C51</f>
        <v>Zajištění a provedení všech nutných zkoušek dle norem ČSN případně jiných norem, revizí (vč.revizí a zkoušek pro profese:EL,VZT,ÚT,ZTI,MaR,přípojky,apod.) vztahujících se k prováděnému předmětu veřejné zakázky, vč. pořízení protokolů (např.odtrhové zkoušky,výtažné,únosnost podloží,apod.).</v>
      </c>
      <c r="BB51" s="199"/>
      <c r="BC51" s="199"/>
      <c r="BD51" s="199"/>
      <c r="BE51" s="199"/>
      <c r="BF51" s="199"/>
      <c r="BG51" s="199"/>
      <c r="BH51" s="199"/>
    </row>
    <row r="52" spans="1:60" ht="22.5" outlineLevel="1">
      <c r="A52" s="216"/>
      <c r="B52" s="217"/>
      <c r="C52" s="246" t="s">
        <v>173</v>
      </c>
      <c r="D52" s="242"/>
      <c r="E52" s="242"/>
      <c r="F52" s="242"/>
      <c r="G52" s="242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199"/>
      <c r="Z52" s="199"/>
      <c r="AA52" s="199"/>
      <c r="AB52" s="199"/>
      <c r="AC52" s="199"/>
      <c r="AD52" s="199"/>
      <c r="AE52" s="199"/>
      <c r="AF52" s="199"/>
      <c r="AG52" s="199" t="s">
        <v>134</v>
      </c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241" t="str">
        <f>C52</f>
        <v>Oznámení zahájení stavebních prací správcům sítí před zahájením prací v souladu s projektovou dokumentací, platnými rozhodnutími a vyjádřeními.</v>
      </c>
      <c r="BB52" s="199"/>
      <c r="BC52" s="199"/>
      <c r="BD52" s="199"/>
      <c r="BE52" s="199"/>
      <c r="BF52" s="199"/>
      <c r="BG52" s="199"/>
      <c r="BH52" s="199"/>
    </row>
    <row r="53" spans="1:60" outlineLevel="1">
      <c r="A53" s="216"/>
      <c r="B53" s="217"/>
      <c r="C53" s="246" t="s">
        <v>174</v>
      </c>
      <c r="D53" s="242"/>
      <c r="E53" s="242"/>
      <c r="F53" s="242"/>
      <c r="G53" s="242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199"/>
      <c r="Z53" s="199"/>
      <c r="AA53" s="199"/>
      <c r="AB53" s="199"/>
      <c r="AC53" s="199"/>
      <c r="AD53" s="199"/>
      <c r="AE53" s="199"/>
      <c r="AF53" s="199"/>
      <c r="AG53" s="199" t="s">
        <v>134</v>
      </c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</row>
    <row r="54" spans="1:60" outlineLevel="1">
      <c r="A54" s="216"/>
      <c r="B54" s="217"/>
      <c r="C54" s="246" t="s">
        <v>175</v>
      </c>
      <c r="D54" s="242"/>
      <c r="E54" s="242"/>
      <c r="F54" s="242"/>
      <c r="G54" s="242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199"/>
      <c r="Z54" s="199"/>
      <c r="AA54" s="199"/>
      <c r="AB54" s="199"/>
      <c r="AC54" s="199"/>
      <c r="AD54" s="199"/>
      <c r="AE54" s="199"/>
      <c r="AF54" s="199"/>
      <c r="AG54" s="199" t="s">
        <v>134</v>
      </c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</row>
    <row r="55" spans="1:60" outlineLevel="1">
      <c r="A55" s="234">
        <v>4</v>
      </c>
      <c r="B55" s="235" t="s">
        <v>176</v>
      </c>
      <c r="C55" s="244" t="s">
        <v>177</v>
      </c>
      <c r="D55" s="236" t="s">
        <v>143</v>
      </c>
      <c r="E55" s="237">
        <v>1</v>
      </c>
      <c r="F55" s="238"/>
      <c r="G55" s="239">
        <f>ROUND(E55*F55,2)</f>
        <v>0</v>
      </c>
      <c r="H55" s="221"/>
      <c r="I55" s="220">
        <f>ROUND(E55*H55,2)</f>
        <v>0</v>
      </c>
      <c r="J55" s="221"/>
      <c r="K55" s="220">
        <f>ROUND(E55*J55,2)</f>
        <v>0</v>
      </c>
      <c r="L55" s="220">
        <v>21</v>
      </c>
      <c r="M55" s="220">
        <f>G55*(1+L55/100)</f>
        <v>0</v>
      </c>
      <c r="N55" s="219">
        <v>0</v>
      </c>
      <c r="O55" s="219">
        <f>ROUND(E55*N55,2)</f>
        <v>0</v>
      </c>
      <c r="P55" s="219">
        <v>0</v>
      </c>
      <c r="Q55" s="219">
        <f>ROUND(E55*P55,2)</f>
        <v>0</v>
      </c>
      <c r="R55" s="220"/>
      <c r="S55" s="220" t="s">
        <v>129</v>
      </c>
      <c r="T55" s="220" t="s">
        <v>144</v>
      </c>
      <c r="U55" s="220">
        <v>0</v>
      </c>
      <c r="V55" s="220">
        <f>ROUND(E55*U55,2)</f>
        <v>0</v>
      </c>
      <c r="W55" s="220"/>
      <c r="X55" s="220" t="s">
        <v>131</v>
      </c>
      <c r="Y55" s="199"/>
      <c r="Z55" s="199"/>
      <c r="AA55" s="199"/>
      <c r="AB55" s="199"/>
      <c r="AC55" s="199"/>
      <c r="AD55" s="199"/>
      <c r="AE55" s="199"/>
      <c r="AF55" s="199"/>
      <c r="AG55" s="199" t="s">
        <v>132</v>
      </c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</row>
    <row r="56" spans="1:60" outlineLevel="1">
      <c r="A56" s="216"/>
      <c r="B56" s="217"/>
      <c r="C56" s="245" t="s">
        <v>145</v>
      </c>
      <c r="D56" s="240"/>
      <c r="E56" s="240"/>
      <c r="F56" s="240"/>
      <c r="G56" s="24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199"/>
      <c r="Z56" s="199"/>
      <c r="AA56" s="199"/>
      <c r="AB56" s="199"/>
      <c r="AC56" s="199"/>
      <c r="AD56" s="199"/>
      <c r="AE56" s="199"/>
      <c r="AF56" s="199"/>
      <c r="AG56" s="199" t="s">
        <v>134</v>
      </c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</row>
    <row r="57" spans="1:60" ht="22.5" outlineLevel="1">
      <c r="A57" s="216"/>
      <c r="B57" s="217"/>
      <c r="C57" s="246" t="s">
        <v>178</v>
      </c>
      <c r="D57" s="242"/>
      <c r="E57" s="242"/>
      <c r="F57" s="242"/>
      <c r="G57" s="242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199"/>
      <c r="Z57" s="199"/>
      <c r="AA57" s="199"/>
      <c r="AB57" s="199"/>
      <c r="AC57" s="199"/>
      <c r="AD57" s="199"/>
      <c r="AE57" s="199"/>
      <c r="AF57" s="199"/>
      <c r="AG57" s="199" t="s">
        <v>134</v>
      </c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241" t="str">
        <f>C57</f>
        <v>Zpracování dílenských dokumentací (výkresy výztuže, interiér,ocelové k-ce,zámečnické a truhlářské výrobky apod.)-dle smlouvy o dílo.</v>
      </c>
      <c r="BB57" s="199"/>
      <c r="BC57" s="199"/>
      <c r="BD57" s="199"/>
      <c r="BE57" s="199"/>
      <c r="BF57" s="199"/>
      <c r="BG57" s="199"/>
      <c r="BH57" s="199"/>
    </row>
    <row r="58" spans="1:60" ht="22.5" outlineLevel="1">
      <c r="A58" s="234">
        <v>5</v>
      </c>
      <c r="B58" s="235" t="s">
        <v>179</v>
      </c>
      <c r="C58" s="244" t="s">
        <v>180</v>
      </c>
      <c r="D58" s="236" t="s">
        <v>143</v>
      </c>
      <c r="E58" s="237">
        <v>1</v>
      </c>
      <c r="F58" s="238"/>
      <c r="G58" s="239">
        <f>ROUND(E58*F58,2)</f>
        <v>0</v>
      </c>
      <c r="H58" s="221"/>
      <c r="I58" s="220">
        <f>ROUND(E58*H58,2)</f>
        <v>0</v>
      </c>
      <c r="J58" s="221"/>
      <c r="K58" s="220">
        <f>ROUND(E58*J58,2)</f>
        <v>0</v>
      </c>
      <c r="L58" s="220">
        <v>21</v>
      </c>
      <c r="M58" s="220">
        <f>G58*(1+L58/100)</f>
        <v>0</v>
      </c>
      <c r="N58" s="219">
        <v>0</v>
      </c>
      <c r="O58" s="219">
        <f>ROUND(E58*N58,2)</f>
        <v>0</v>
      </c>
      <c r="P58" s="219">
        <v>0</v>
      </c>
      <c r="Q58" s="219">
        <f>ROUND(E58*P58,2)</f>
        <v>0</v>
      </c>
      <c r="R58" s="220"/>
      <c r="S58" s="220" t="s">
        <v>129</v>
      </c>
      <c r="T58" s="220" t="s">
        <v>144</v>
      </c>
      <c r="U58" s="220">
        <v>0</v>
      </c>
      <c r="V58" s="220">
        <f>ROUND(E58*U58,2)</f>
        <v>0</v>
      </c>
      <c r="W58" s="220"/>
      <c r="X58" s="220" t="s">
        <v>131</v>
      </c>
      <c r="Y58" s="199"/>
      <c r="Z58" s="199"/>
      <c r="AA58" s="199"/>
      <c r="AB58" s="199"/>
      <c r="AC58" s="199"/>
      <c r="AD58" s="199"/>
      <c r="AE58" s="199"/>
      <c r="AF58" s="199"/>
      <c r="AG58" s="199" t="s">
        <v>132</v>
      </c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</row>
    <row r="59" spans="1:60" outlineLevel="1">
      <c r="A59" s="216"/>
      <c r="B59" s="217"/>
      <c r="C59" s="245" t="s">
        <v>145</v>
      </c>
      <c r="D59" s="240"/>
      <c r="E59" s="240"/>
      <c r="F59" s="240"/>
      <c r="G59" s="240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199"/>
      <c r="Z59" s="199"/>
      <c r="AA59" s="199"/>
      <c r="AB59" s="199"/>
      <c r="AC59" s="199"/>
      <c r="AD59" s="199"/>
      <c r="AE59" s="199"/>
      <c r="AF59" s="199"/>
      <c r="AG59" s="199" t="s">
        <v>134</v>
      </c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</row>
    <row r="60" spans="1:60" outlineLevel="1">
      <c r="A60" s="216"/>
      <c r="B60" s="217"/>
      <c r="C60" s="246" t="s">
        <v>181</v>
      </c>
      <c r="D60" s="242"/>
      <c r="E60" s="242"/>
      <c r="F60" s="242"/>
      <c r="G60" s="242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199"/>
      <c r="Z60" s="199"/>
      <c r="AA60" s="199"/>
      <c r="AB60" s="199"/>
      <c r="AC60" s="199"/>
      <c r="AD60" s="199"/>
      <c r="AE60" s="199"/>
      <c r="AF60" s="199"/>
      <c r="AG60" s="199" t="s">
        <v>134</v>
      </c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</row>
    <row r="61" spans="1:60" ht="22.5" outlineLevel="1">
      <c r="A61" s="216"/>
      <c r="B61" s="217"/>
      <c r="C61" s="246" t="s">
        <v>182</v>
      </c>
      <c r="D61" s="242"/>
      <c r="E61" s="242"/>
      <c r="F61" s="242"/>
      <c r="G61" s="242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199"/>
      <c r="Z61" s="199"/>
      <c r="AA61" s="199"/>
      <c r="AB61" s="199"/>
      <c r="AC61" s="199"/>
      <c r="AD61" s="199"/>
      <c r="AE61" s="199"/>
      <c r="AF61" s="199"/>
      <c r="AG61" s="199" t="s">
        <v>134</v>
      </c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241" t="str">
        <f>C61</f>
        <v>Do projektové dokumentace pro provedení stavby všech stavebních objektů a provozních souborů budou zřetelně vyznačeny všechny změny, k nimž došlo v průběhu zhotovení díla.</v>
      </c>
      <c r="BB61" s="199"/>
      <c r="BC61" s="199"/>
      <c r="BD61" s="199"/>
      <c r="BE61" s="199"/>
      <c r="BF61" s="199"/>
      <c r="BG61" s="199"/>
      <c r="BH61" s="199"/>
    </row>
    <row r="62" spans="1:60" ht="22.5" outlineLevel="1">
      <c r="A62" s="216"/>
      <c r="B62" s="217"/>
      <c r="C62" s="246" t="s">
        <v>183</v>
      </c>
      <c r="D62" s="242"/>
      <c r="E62" s="242"/>
      <c r="F62" s="242"/>
      <c r="G62" s="242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199"/>
      <c r="Z62" s="199"/>
      <c r="AA62" s="199"/>
      <c r="AB62" s="199"/>
      <c r="AC62" s="199"/>
      <c r="AD62" s="199"/>
      <c r="AE62" s="199"/>
      <c r="AF62" s="199"/>
      <c r="AG62" s="199" t="s">
        <v>134</v>
      </c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241" t="str">
        <f>C62</f>
        <v>Ty části projektové dokumentace pro provedení stavby, u kterých nedošlo k žádným změnám, budou označeny nápisem "beze změn".</v>
      </c>
      <c r="BB62" s="199"/>
      <c r="BC62" s="199"/>
      <c r="BD62" s="199"/>
      <c r="BE62" s="199"/>
      <c r="BF62" s="199"/>
      <c r="BG62" s="199"/>
      <c r="BH62" s="199"/>
    </row>
    <row r="63" spans="1:60" ht="22.5" outlineLevel="1">
      <c r="A63" s="216"/>
      <c r="B63" s="217"/>
      <c r="C63" s="246" t="s">
        <v>184</v>
      </c>
      <c r="D63" s="242"/>
      <c r="E63" s="242"/>
      <c r="F63" s="242"/>
      <c r="G63" s="242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199"/>
      <c r="Z63" s="199"/>
      <c r="AA63" s="199"/>
      <c r="AB63" s="199"/>
      <c r="AC63" s="199"/>
      <c r="AD63" s="199"/>
      <c r="AE63" s="199"/>
      <c r="AF63" s="199"/>
      <c r="AG63" s="199" t="s">
        <v>134</v>
      </c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241" t="str">
        <f>C63</f>
        <v>Každý výkres dokumentace skutečného provedení stavby bude opatřen jménem a příjmením osoby, která změny zakreslila, jejím podpisem a razítkem zhotovitele.</v>
      </c>
      <c r="BB63" s="199"/>
      <c r="BC63" s="199"/>
      <c r="BD63" s="199"/>
      <c r="BE63" s="199"/>
      <c r="BF63" s="199"/>
      <c r="BG63" s="199"/>
      <c r="BH63" s="199"/>
    </row>
    <row r="64" spans="1:60" ht="22.5" outlineLevel="1">
      <c r="A64" s="216"/>
      <c r="B64" s="217"/>
      <c r="C64" s="246" t="s">
        <v>185</v>
      </c>
      <c r="D64" s="242"/>
      <c r="E64" s="242"/>
      <c r="F64" s="242"/>
      <c r="G64" s="242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199"/>
      <c r="Z64" s="199"/>
      <c r="AA64" s="199"/>
      <c r="AB64" s="199"/>
      <c r="AC64" s="199"/>
      <c r="AD64" s="199"/>
      <c r="AE64" s="199"/>
      <c r="AF64" s="199"/>
      <c r="AG64" s="199" t="s">
        <v>134</v>
      </c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241" t="str">
        <f>C64</f>
        <v>U výkresů obsahujících změnu proti projektu pro provedení stavby bude přiložen i doklad, ze kterého bude vyplývat projednání změny s odpovědnou osobou objednatele a její souhlasné stanovisko.</v>
      </c>
      <c r="BB64" s="199"/>
      <c r="BC64" s="199"/>
      <c r="BD64" s="199"/>
      <c r="BE64" s="199"/>
      <c r="BF64" s="199"/>
      <c r="BG64" s="199"/>
      <c r="BH64" s="199"/>
    </row>
    <row r="65" spans="1:60" ht="45" outlineLevel="1">
      <c r="A65" s="216"/>
      <c r="B65" s="217"/>
      <c r="C65" s="246" t="s">
        <v>186</v>
      </c>
      <c r="D65" s="242"/>
      <c r="E65" s="242"/>
      <c r="F65" s="242"/>
      <c r="G65" s="242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199"/>
      <c r="Z65" s="199"/>
      <c r="AA65" s="199"/>
      <c r="AB65" s="199"/>
      <c r="AC65" s="199"/>
      <c r="AD65" s="199"/>
      <c r="AE65" s="199"/>
      <c r="AF65" s="199"/>
      <c r="AG65" s="199" t="s">
        <v>134</v>
      </c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241" t="str">
        <f>C65</f>
        <v>Projektovou dokumentace skutečného provedení, se zakreslením změn, 2x v tištěné podobě, 1x v digitální podobě, která bude vytvořena ve formátu vektorové CAD grafiky DGN (BENTLEY MicroStation), DWG (AutoCAD Graphics Autodesk) a/nebo DXF (Data eXchange File). Textové části je možno vytvářet ve formátech RTF (Rich Text File) nebo DOC (Microsoft Word).</v>
      </c>
      <c r="BB65" s="199"/>
      <c r="BC65" s="199"/>
      <c r="BD65" s="199"/>
      <c r="BE65" s="199"/>
      <c r="BF65" s="199"/>
      <c r="BG65" s="199"/>
      <c r="BH65" s="199"/>
    </row>
    <row r="66" spans="1:60" outlineLevel="1">
      <c r="A66" s="216"/>
      <c r="B66" s="217"/>
      <c r="C66" s="246" t="s">
        <v>187</v>
      </c>
      <c r="D66" s="242"/>
      <c r="E66" s="242"/>
      <c r="F66" s="242"/>
      <c r="G66" s="242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199"/>
      <c r="Z66" s="199"/>
      <c r="AA66" s="199"/>
      <c r="AB66" s="199"/>
      <c r="AC66" s="199"/>
      <c r="AD66" s="199"/>
      <c r="AE66" s="199"/>
      <c r="AF66" s="199"/>
      <c r="AG66" s="199" t="s">
        <v>134</v>
      </c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</row>
    <row r="67" spans="1:60" outlineLevel="1">
      <c r="A67" s="234">
        <v>6</v>
      </c>
      <c r="B67" s="235" t="s">
        <v>188</v>
      </c>
      <c r="C67" s="244" t="s">
        <v>189</v>
      </c>
      <c r="D67" s="236" t="s">
        <v>143</v>
      </c>
      <c r="E67" s="237">
        <v>1</v>
      </c>
      <c r="F67" s="238"/>
      <c r="G67" s="239">
        <f>ROUND(E67*F67,2)</f>
        <v>0</v>
      </c>
      <c r="H67" s="221"/>
      <c r="I67" s="220">
        <f>ROUND(E67*H67,2)</f>
        <v>0</v>
      </c>
      <c r="J67" s="221"/>
      <c r="K67" s="220">
        <f>ROUND(E67*J67,2)</f>
        <v>0</v>
      </c>
      <c r="L67" s="220">
        <v>21</v>
      </c>
      <c r="M67" s="220">
        <f>G67*(1+L67/100)</f>
        <v>0</v>
      </c>
      <c r="N67" s="219">
        <v>0</v>
      </c>
      <c r="O67" s="219">
        <f>ROUND(E67*N67,2)</f>
        <v>0</v>
      </c>
      <c r="P67" s="219">
        <v>0</v>
      </c>
      <c r="Q67" s="219">
        <f>ROUND(E67*P67,2)</f>
        <v>0</v>
      </c>
      <c r="R67" s="220"/>
      <c r="S67" s="220" t="s">
        <v>129</v>
      </c>
      <c r="T67" s="220" t="s">
        <v>144</v>
      </c>
      <c r="U67" s="220">
        <v>0</v>
      </c>
      <c r="V67" s="220">
        <f>ROUND(E67*U67,2)</f>
        <v>0</v>
      </c>
      <c r="W67" s="220"/>
      <c r="X67" s="220" t="s">
        <v>131</v>
      </c>
      <c r="Y67" s="199"/>
      <c r="Z67" s="199"/>
      <c r="AA67" s="199"/>
      <c r="AB67" s="199"/>
      <c r="AC67" s="199"/>
      <c r="AD67" s="199"/>
      <c r="AE67" s="199"/>
      <c r="AF67" s="199"/>
      <c r="AG67" s="199" t="s">
        <v>132</v>
      </c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</row>
    <row r="68" spans="1:60" outlineLevel="1">
      <c r="A68" s="216"/>
      <c r="B68" s="217"/>
      <c r="C68" s="245" t="s">
        <v>145</v>
      </c>
      <c r="D68" s="240"/>
      <c r="E68" s="240"/>
      <c r="F68" s="240"/>
      <c r="G68" s="240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199"/>
      <c r="Z68" s="199"/>
      <c r="AA68" s="199"/>
      <c r="AB68" s="199"/>
      <c r="AC68" s="199"/>
      <c r="AD68" s="199"/>
      <c r="AE68" s="199"/>
      <c r="AF68" s="199"/>
      <c r="AG68" s="199" t="s">
        <v>134</v>
      </c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</row>
    <row r="69" spans="1:60" ht="45" outlineLevel="1">
      <c r="A69" s="216"/>
      <c r="B69" s="217"/>
      <c r="C69" s="246" t="s">
        <v>190</v>
      </c>
      <c r="D69" s="242"/>
      <c r="E69" s="242"/>
      <c r="F69" s="242"/>
      <c r="G69" s="242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199"/>
      <c r="Z69" s="199"/>
      <c r="AA69" s="199"/>
      <c r="AB69" s="199"/>
      <c r="AC69" s="199"/>
      <c r="AD69" s="199"/>
      <c r="AE69" s="199"/>
      <c r="AF69" s="199"/>
      <c r="AG69" s="199" t="s">
        <v>134</v>
      </c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241" t="str">
        <f>C69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69" s="199"/>
      <c r="BC69" s="199"/>
      <c r="BD69" s="199"/>
      <c r="BE69" s="199"/>
      <c r="BF69" s="199"/>
      <c r="BG69" s="199"/>
      <c r="BH69" s="199"/>
    </row>
    <row r="70" spans="1:60">
      <c r="A70" s="227" t="s">
        <v>127</v>
      </c>
      <c r="B70" s="228" t="s">
        <v>101</v>
      </c>
      <c r="C70" s="243" t="s">
        <v>29</v>
      </c>
      <c r="D70" s="229"/>
      <c r="E70" s="230"/>
      <c r="F70" s="231"/>
      <c r="G70" s="232">
        <f>SUMIF(AG71:AG76,"&lt;&gt;NOR",G71:G76)</f>
        <v>0</v>
      </c>
      <c r="H70" s="226"/>
      <c r="I70" s="226">
        <f>SUM(I71:I76)</f>
        <v>0</v>
      </c>
      <c r="J70" s="226"/>
      <c r="K70" s="226">
        <f>SUM(K71:K76)</f>
        <v>0</v>
      </c>
      <c r="L70" s="226"/>
      <c r="M70" s="226">
        <f>SUM(M71:M76)</f>
        <v>0</v>
      </c>
      <c r="N70" s="225"/>
      <c r="O70" s="225">
        <f>SUM(O71:O76)</f>
        <v>0</v>
      </c>
      <c r="P70" s="225"/>
      <c r="Q70" s="225">
        <f>SUM(Q71:Q76)</f>
        <v>0</v>
      </c>
      <c r="R70" s="226"/>
      <c r="S70" s="226"/>
      <c r="T70" s="226"/>
      <c r="U70" s="226"/>
      <c r="V70" s="226">
        <f>SUM(V71:V76)</f>
        <v>0</v>
      </c>
      <c r="W70" s="226"/>
      <c r="X70" s="226"/>
      <c r="AG70" t="s">
        <v>128</v>
      </c>
    </row>
    <row r="71" spans="1:60" outlineLevel="1">
      <c r="A71" s="234">
        <v>7</v>
      </c>
      <c r="B71" s="235" t="s">
        <v>191</v>
      </c>
      <c r="C71" s="244" t="s">
        <v>192</v>
      </c>
      <c r="D71" s="236" t="s">
        <v>143</v>
      </c>
      <c r="E71" s="237">
        <v>1</v>
      </c>
      <c r="F71" s="238"/>
      <c r="G71" s="239">
        <f>ROUND(E71*F71,2)</f>
        <v>0</v>
      </c>
      <c r="H71" s="221"/>
      <c r="I71" s="220">
        <f>ROUND(E71*H71,2)</f>
        <v>0</v>
      </c>
      <c r="J71" s="221"/>
      <c r="K71" s="220">
        <f>ROUND(E71*J71,2)</f>
        <v>0</v>
      </c>
      <c r="L71" s="220">
        <v>21</v>
      </c>
      <c r="M71" s="220">
        <f>G71*(1+L71/100)</f>
        <v>0</v>
      </c>
      <c r="N71" s="219">
        <v>0</v>
      </c>
      <c r="O71" s="219">
        <f>ROUND(E71*N71,2)</f>
        <v>0</v>
      </c>
      <c r="P71" s="219">
        <v>0</v>
      </c>
      <c r="Q71" s="219">
        <f>ROUND(E71*P71,2)</f>
        <v>0</v>
      </c>
      <c r="R71" s="220"/>
      <c r="S71" s="220" t="s">
        <v>129</v>
      </c>
      <c r="T71" s="220" t="s">
        <v>144</v>
      </c>
      <c r="U71" s="220">
        <v>0</v>
      </c>
      <c r="V71" s="220">
        <f>ROUND(E71*U71,2)</f>
        <v>0</v>
      </c>
      <c r="W71" s="220"/>
      <c r="X71" s="220" t="s">
        <v>131</v>
      </c>
      <c r="Y71" s="199"/>
      <c r="Z71" s="199"/>
      <c r="AA71" s="199"/>
      <c r="AB71" s="199"/>
      <c r="AC71" s="199"/>
      <c r="AD71" s="199"/>
      <c r="AE71" s="199"/>
      <c r="AF71" s="199"/>
      <c r="AG71" s="199" t="s">
        <v>132</v>
      </c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</row>
    <row r="72" spans="1:60" outlineLevel="1">
      <c r="A72" s="216"/>
      <c r="B72" s="217"/>
      <c r="C72" s="245" t="s">
        <v>145</v>
      </c>
      <c r="D72" s="240"/>
      <c r="E72" s="240"/>
      <c r="F72" s="240"/>
      <c r="G72" s="240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199"/>
      <c r="Z72" s="199"/>
      <c r="AA72" s="199"/>
      <c r="AB72" s="199"/>
      <c r="AC72" s="199"/>
      <c r="AD72" s="199"/>
      <c r="AE72" s="199"/>
      <c r="AF72" s="199"/>
      <c r="AG72" s="199" t="s">
        <v>134</v>
      </c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</row>
    <row r="73" spans="1:60" outlineLevel="1">
      <c r="A73" s="216"/>
      <c r="B73" s="217"/>
      <c r="C73" s="246" t="s">
        <v>193</v>
      </c>
      <c r="D73" s="242"/>
      <c r="E73" s="242"/>
      <c r="F73" s="242"/>
      <c r="G73" s="242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199"/>
      <c r="Z73" s="199"/>
      <c r="AA73" s="199"/>
      <c r="AB73" s="199"/>
      <c r="AC73" s="199"/>
      <c r="AD73" s="199"/>
      <c r="AE73" s="199"/>
      <c r="AF73" s="199"/>
      <c r="AG73" s="199" t="s">
        <v>134</v>
      </c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</row>
    <row r="74" spans="1:60" outlineLevel="1">
      <c r="A74" s="234">
        <v>8</v>
      </c>
      <c r="B74" s="235" t="s">
        <v>194</v>
      </c>
      <c r="C74" s="244" t="s">
        <v>195</v>
      </c>
      <c r="D74" s="236" t="s">
        <v>143</v>
      </c>
      <c r="E74" s="237">
        <v>1</v>
      </c>
      <c r="F74" s="238"/>
      <c r="G74" s="239">
        <f>ROUND(E74*F74,2)</f>
        <v>0</v>
      </c>
      <c r="H74" s="221"/>
      <c r="I74" s="220">
        <f>ROUND(E74*H74,2)</f>
        <v>0</v>
      </c>
      <c r="J74" s="221"/>
      <c r="K74" s="220">
        <f>ROUND(E74*J74,2)</f>
        <v>0</v>
      </c>
      <c r="L74" s="220">
        <v>21</v>
      </c>
      <c r="M74" s="220">
        <f>G74*(1+L74/100)</f>
        <v>0</v>
      </c>
      <c r="N74" s="219">
        <v>0</v>
      </c>
      <c r="O74" s="219">
        <f>ROUND(E74*N74,2)</f>
        <v>0</v>
      </c>
      <c r="P74" s="219">
        <v>0</v>
      </c>
      <c r="Q74" s="219">
        <f>ROUND(E74*P74,2)</f>
        <v>0</v>
      </c>
      <c r="R74" s="220"/>
      <c r="S74" s="220" t="s">
        <v>129</v>
      </c>
      <c r="T74" s="220" t="s">
        <v>144</v>
      </c>
      <c r="U74" s="220">
        <v>0</v>
      </c>
      <c r="V74" s="220">
        <f>ROUND(E74*U74,2)</f>
        <v>0</v>
      </c>
      <c r="W74" s="220"/>
      <c r="X74" s="220" t="s">
        <v>131</v>
      </c>
      <c r="Y74" s="199"/>
      <c r="Z74" s="199"/>
      <c r="AA74" s="199"/>
      <c r="AB74" s="199"/>
      <c r="AC74" s="199"/>
      <c r="AD74" s="199"/>
      <c r="AE74" s="199"/>
      <c r="AF74" s="199"/>
      <c r="AG74" s="199" t="s">
        <v>132</v>
      </c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</row>
    <row r="75" spans="1:60" outlineLevel="1">
      <c r="A75" s="216"/>
      <c r="B75" s="217"/>
      <c r="C75" s="245" t="s">
        <v>145</v>
      </c>
      <c r="D75" s="240"/>
      <c r="E75" s="240"/>
      <c r="F75" s="240"/>
      <c r="G75" s="240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199"/>
      <c r="Z75" s="199"/>
      <c r="AA75" s="199"/>
      <c r="AB75" s="199"/>
      <c r="AC75" s="199"/>
      <c r="AD75" s="199"/>
      <c r="AE75" s="199"/>
      <c r="AF75" s="199"/>
      <c r="AG75" s="199" t="s">
        <v>134</v>
      </c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</row>
    <row r="76" spans="1:60" ht="22.5" outlineLevel="1">
      <c r="A76" s="216"/>
      <c r="B76" s="217"/>
      <c r="C76" s="246" t="s">
        <v>196</v>
      </c>
      <c r="D76" s="242"/>
      <c r="E76" s="242"/>
      <c r="F76" s="242"/>
      <c r="G76" s="242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199"/>
      <c r="Z76" s="199"/>
      <c r="AA76" s="199"/>
      <c r="AB76" s="199"/>
      <c r="AC76" s="199"/>
      <c r="AD76" s="199"/>
      <c r="AE76" s="199"/>
      <c r="AF76" s="199"/>
      <c r="AG76" s="199" t="s">
        <v>134</v>
      </c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241" t="str">
        <f>C76</f>
        <v xml:space="preserve"> Likvidace, odvoz a uložení odpadů ze stavby na skládku v souladu s ustanoveními zákona č. 185/2001 Sb., o odpadech.</v>
      </c>
      <c r="BB76" s="199"/>
      <c r="BC76" s="199"/>
      <c r="BD76" s="199"/>
      <c r="BE76" s="199"/>
      <c r="BF76" s="199"/>
      <c r="BG76" s="199"/>
      <c r="BH76" s="199"/>
    </row>
    <row r="77" spans="1:60">
      <c r="A77" s="3"/>
      <c r="B77" s="4"/>
      <c r="C77" s="247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AE77">
        <v>15</v>
      </c>
      <c r="AF77">
        <v>21</v>
      </c>
      <c r="AG77" t="s">
        <v>114</v>
      </c>
    </row>
    <row r="78" spans="1:60">
      <c r="A78" s="202"/>
      <c r="B78" s="203" t="s">
        <v>30</v>
      </c>
      <c r="C78" s="248"/>
      <c r="D78" s="204"/>
      <c r="E78" s="205"/>
      <c r="F78" s="205"/>
      <c r="G78" s="233">
        <f>G8+G19+G70</f>
        <v>0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AE78">
        <f>SUMIF(L7:L76,AE77,G7:G76)</f>
        <v>0</v>
      </c>
      <c r="AF78">
        <f>SUMIF(L7:L76,AF77,G7:G76)</f>
        <v>0</v>
      </c>
      <c r="AG78" t="s">
        <v>197</v>
      </c>
    </row>
    <row r="79" spans="1:60">
      <c r="A79" s="3"/>
      <c r="B79" s="4"/>
      <c r="C79" s="247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60">
      <c r="A80" s="3"/>
      <c r="B80" s="4"/>
      <c r="C80" s="247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33">
      <c r="A81" s="206" t="s">
        <v>198</v>
      </c>
      <c r="B81" s="206"/>
      <c r="C81" s="249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33">
      <c r="A82" s="207"/>
      <c r="B82" s="208"/>
      <c r="C82" s="250"/>
      <c r="D82" s="208"/>
      <c r="E82" s="208"/>
      <c r="F82" s="208"/>
      <c r="G82" s="209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AG82" t="s">
        <v>199</v>
      </c>
    </row>
    <row r="83" spans="1:33">
      <c r="A83" s="210"/>
      <c r="B83" s="211"/>
      <c r="C83" s="251"/>
      <c r="D83" s="211"/>
      <c r="E83" s="211"/>
      <c r="F83" s="211"/>
      <c r="G83" s="21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33">
      <c r="A84" s="210"/>
      <c r="B84" s="211"/>
      <c r="C84" s="251"/>
      <c r="D84" s="211"/>
      <c r="E84" s="211"/>
      <c r="F84" s="211"/>
      <c r="G84" s="21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33">
      <c r="A85" s="210"/>
      <c r="B85" s="211"/>
      <c r="C85" s="251"/>
      <c r="D85" s="211"/>
      <c r="E85" s="211"/>
      <c r="F85" s="211"/>
      <c r="G85" s="21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33">
      <c r="A86" s="213"/>
      <c r="B86" s="214"/>
      <c r="C86" s="252"/>
      <c r="D86" s="214"/>
      <c r="E86" s="214"/>
      <c r="F86" s="214"/>
      <c r="G86" s="215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33">
      <c r="A87" s="3"/>
      <c r="B87" s="4"/>
      <c r="C87" s="247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33">
      <c r="C88" s="253"/>
      <c r="D88" s="10"/>
      <c r="AG88" t="s">
        <v>205</v>
      </c>
    </row>
    <row r="89" spans="1:33">
      <c r="D89" s="10"/>
    </row>
    <row r="90" spans="1:33">
      <c r="D90" s="10"/>
    </row>
    <row r="91" spans="1:33">
      <c r="D91" s="10"/>
    </row>
    <row r="92" spans="1:33">
      <c r="D92" s="10"/>
    </row>
    <row r="93" spans="1:33">
      <c r="D93" s="10"/>
    </row>
    <row r="94" spans="1:33">
      <c r="D94" s="10"/>
    </row>
    <row r="95" spans="1:33">
      <c r="D95" s="10"/>
    </row>
    <row r="96" spans="1:33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C613" sheet="1" objects="1" scenarios="1"/>
  <mergeCells count="64">
    <mergeCell ref="C68:G68"/>
    <mergeCell ref="C69:G69"/>
    <mergeCell ref="C72:G72"/>
    <mergeCell ref="C73:G73"/>
    <mergeCell ref="C75:G75"/>
    <mergeCell ref="C76:G76"/>
    <mergeCell ref="C61:G61"/>
    <mergeCell ref="C62:G62"/>
    <mergeCell ref="C63:G63"/>
    <mergeCell ref="C64:G64"/>
    <mergeCell ref="C65:G65"/>
    <mergeCell ref="C66:G66"/>
    <mergeCell ref="C53:G53"/>
    <mergeCell ref="C54:G54"/>
    <mergeCell ref="C56:G56"/>
    <mergeCell ref="C57:G57"/>
    <mergeCell ref="C59:G59"/>
    <mergeCell ref="C60:G60"/>
    <mergeCell ref="C47:G47"/>
    <mergeCell ref="C48:G48"/>
    <mergeCell ref="C49:G49"/>
    <mergeCell ref="C50:G50"/>
    <mergeCell ref="C51:G51"/>
    <mergeCell ref="C52:G52"/>
    <mergeCell ref="C40:G40"/>
    <mergeCell ref="C42:G42"/>
    <mergeCell ref="C43:G43"/>
    <mergeCell ref="C44:G44"/>
    <mergeCell ref="C45:G45"/>
    <mergeCell ref="C46:G46"/>
    <mergeCell ref="C34:G34"/>
    <mergeCell ref="C35:G35"/>
    <mergeCell ref="C36:G36"/>
    <mergeCell ref="C37:G37"/>
    <mergeCell ref="C38:G38"/>
    <mergeCell ref="C39:G39"/>
    <mergeCell ref="C28:G28"/>
    <mergeCell ref="C29:G29"/>
    <mergeCell ref="C30:G30"/>
    <mergeCell ref="C31:G31"/>
    <mergeCell ref="C32:G32"/>
    <mergeCell ref="C33:G33"/>
    <mergeCell ref="C22:G22"/>
    <mergeCell ref="C23:G23"/>
    <mergeCell ref="C24:G24"/>
    <mergeCell ref="C25:G25"/>
    <mergeCell ref="C26:G26"/>
    <mergeCell ref="C27:G27"/>
    <mergeCell ref="C14:G14"/>
    <mergeCell ref="C15:G15"/>
    <mergeCell ref="C16:G16"/>
    <mergeCell ref="C17:G17"/>
    <mergeCell ref="C18:G18"/>
    <mergeCell ref="C21:G21"/>
    <mergeCell ref="A1:G1"/>
    <mergeCell ref="C2:G2"/>
    <mergeCell ref="C3:G3"/>
    <mergeCell ref="C4:G4"/>
    <mergeCell ref="A81:C81"/>
    <mergeCell ref="A82:G86"/>
    <mergeCell ref="C10:G10"/>
    <mergeCell ref="C11:G11"/>
    <mergeCell ref="C12:G12"/>
    <mergeCell ref="C13:G1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64" customWidth="1"/>
    <col min="3" max="3" width="38.28515625" style="16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184" t="s">
        <v>7</v>
      </c>
      <c r="B1" s="184"/>
      <c r="C1" s="184"/>
      <c r="D1" s="184"/>
      <c r="E1" s="184"/>
      <c r="F1" s="184"/>
      <c r="G1" s="184"/>
      <c r="AG1" t="s">
        <v>102</v>
      </c>
    </row>
    <row r="2" spans="1:60" ht="24.95" customHeight="1">
      <c r="A2" s="185" t="s">
        <v>8</v>
      </c>
      <c r="B2" s="49" t="s">
        <v>43</v>
      </c>
      <c r="C2" s="188" t="s">
        <v>44</v>
      </c>
      <c r="D2" s="186"/>
      <c r="E2" s="186"/>
      <c r="F2" s="186"/>
      <c r="G2" s="187"/>
      <c r="AG2" t="s">
        <v>103</v>
      </c>
    </row>
    <row r="3" spans="1:60" ht="24.95" customHeight="1">
      <c r="A3" s="185" t="s">
        <v>9</v>
      </c>
      <c r="B3" s="49" t="s">
        <v>49</v>
      </c>
      <c r="C3" s="188" t="s">
        <v>50</v>
      </c>
      <c r="D3" s="186"/>
      <c r="E3" s="186"/>
      <c r="F3" s="186"/>
      <c r="G3" s="187"/>
      <c r="AC3" s="164" t="s">
        <v>103</v>
      </c>
      <c r="AG3" t="s">
        <v>104</v>
      </c>
    </row>
    <row r="4" spans="1:60" ht="24.95" customHeight="1">
      <c r="A4" s="189" t="s">
        <v>10</v>
      </c>
      <c r="B4" s="190" t="s">
        <v>51</v>
      </c>
      <c r="C4" s="191" t="s">
        <v>52</v>
      </c>
      <c r="D4" s="192"/>
      <c r="E4" s="192"/>
      <c r="F4" s="192"/>
      <c r="G4" s="193"/>
      <c r="AG4" t="s">
        <v>105</v>
      </c>
    </row>
    <row r="5" spans="1:60">
      <c r="D5" s="10"/>
    </row>
    <row r="6" spans="1:60" ht="38.25">
      <c r="A6" s="195" t="s">
        <v>106</v>
      </c>
      <c r="B6" s="197" t="s">
        <v>107</v>
      </c>
      <c r="C6" s="197" t="s">
        <v>108</v>
      </c>
      <c r="D6" s="196" t="s">
        <v>109</v>
      </c>
      <c r="E6" s="195" t="s">
        <v>110</v>
      </c>
      <c r="F6" s="194" t="s">
        <v>111</v>
      </c>
      <c r="G6" s="195" t="s">
        <v>30</v>
      </c>
      <c r="H6" s="198" t="s">
        <v>31</v>
      </c>
      <c r="I6" s="198" t="s">
        <v>112</v>
      </c>
      <c r="J6" s="198" t="s">
        <v>32</v>
      </c>
      <c r="K6" s="198" t="s">
        <v>113</v>
      </c>
      <c r="L6" s="198" t="s">
        <v>114</v>
      </c>
      <c r="M6" s="198" t="s">
        <v>115</v>
      </c>
      <c r="N6" s="198" t="s">
        <v>116</v>
      </c>
      <c r="O6" s="198" t="s">
        <v>117</v>
      </c>
      <c r="P6" s="198" t="s">
        <v>118</v>
      </c>
      <c r="Q6" s="198" t="s">
        <v>119</v>
      </c>
      <c r="R6" s="198" t="s">
        <v>120</v>
      </c>
      <c r="S6" s="198" t="s">
        <v>121</v>
      </c>
      <c r="T6" s="198" t="s">
        <v>122</v>
      </c>
      <c r="U6" s="198" t="s">
        <v>123</v>
      </c>
      <c r="V6" s="198" t="s">
        <v>124</v>
      </c>
      <c r="W6" s="198" t="s">
        <v>125</v>
      </c>
      <c r="X6" s="198" t="s">
        <v>126</v>
      </c>
    </row>
    <row r="7" spans="1:60" hidden="1">
      <c r="A7" s="3"/>
      <c r="B7" s="4"/>
      <c r="C7" s="4"/>
      <c r="D7" s="6"/>
      <c r="E7" s="200"/>
      <c r="F7" s="201"/>
      <c r="G7" s="201"/>
      <c r="H7" s="201"/>
      <c r="I7" s="201"/>
      <c r="J7" s="201"/>
      <c r="K7" s="201"/>
      <c r="L7" s="201"/>
      <c r="M7" s="201"/>
      <c r="N7" s="200"/>
      <c r="O7" s="200"/>
      <c r="P7" s="200"/>
      <c r="Q7" s="200"/>
      <c r="R7" s="201"/>
      <c r="S7" s="201"/>
      <c r="T7" s="201"/>
      <c r="U7" s="201"/>
      <c r="V7" s="201"/>
      <c r="W7" s="201"/>
      <c r="X7" s="201"/>
    </row>
    <row r="8" spans="1:60">
      <c r="A8" s="227" t="s">
        <v>127</v>
      </c>
      <c r="B8" s="228" t="s">
        <v>79</v>
      </c>
      <c r="C8" s="243" t="s">
        <v>80</v>
      </c>
      <c r="D8" s="229"/>
      <c r="E8" s="230"/>
      <c r="F8" s="231"/>
      <c r="G8" s="232">
        <f>SUMIF(AG9:AG30,"&lt;&gt;NOR",G9:G30)</f>
        <v>0</v>
      </c>
      <c r="H8" s="226"/>
      <c r="I8" s="226">
        <f>SUM(I9:I30)</f>
        <v>0</v>
      </c>
      <c r="J8" s="226"/>
      <c r="K8" s="226">
        <f>SUM(K9:K30)</f>
        <v>0</v>
      </c>
      <c r="L8" s="226"/>
      <c r="M8" s="226">
        <f>SUM(M9:M30)</f>
        <v>0</v>
      </c>
      <c r="N8" s="225"/>
      <c r="O8" s="225">
        <f>SUM(O9:O30)</f>
        <v>19.95</v>
      </c>
      <c r="P8" s="225"/>
      <c r="Q8" s="225">
        <f>SUM(Q9:Q30)</f>
        <v>0</v>
      </c>
      <c r="R8" s="226"/>
      <c r="S8" s="226"/>
      <c r="T8" s="226"/>
      <c r="U8" s="226"/>
      <c r="V8" s="226">
        <f>SUM(V9:V30)</f>
        <v>338.60000000000008</v>
      </c>
      <c r="W8" s="226"/>
      <c r="X8" s="226"/>
      <c r="AG8" t="s">
        <v>128</v>
      </c>
    </row>
    <row r="9" spans="1:60" outlineLevel="1">
      <c r="A9" s="234">
        <v>1</v>
      </c>
      <c r="B9" s="235" t="s">
        <v>206</v>
      </c>
      <c r="C9" s="244" t="s">
        <v>207</v>
      </c>
      <c r="D9" s="236" t="s">
        <v>208</v>
      </c>
      <c r="E9" s="237">
        <v>836.64</v>
      </c>
      <c r="F9" s="238"/>
      <c r="G9" s="239">
        <f>ROUND(E9*F9,2)</f>
        <v>0</v>
      </c>
      <c r="H9" s="221"/>
      <c r="I9" s="220">
        <f>ROUND(E9*H9,2)</f>
        <v>0</v>
      </c>
      <c r="J9" s="221"/>
      <c r="K9" s="220">
        <f>ROUND(E9*J9,2)</f>
        <v>0</v>
      </c>
      <c r="L9" s="220">
        <v>21</v>
      </c>
      <c r="M9" s="220">
        <f>G9*(1+L9/100)</f>
        <v>0</v>
      </c>
      <c r="N9" s="219">
        <v>1.8380000000000001E-2</v>
      </c>
      <c r="O9" s="219">
        <f>ROUND(E9*N9,2)</f>
        <v>15.38</v>
      </c>
      <c r="P9" s="219">
        <v>0</v>
      </c>
      <c r="Q9" s="219">
        <f>ROUND(E9*P9,2)</f>
        <v>0</v>
      </c>
      <c r="R9" s="220"/>
      <c r="S9" s="220" t="s">
        <v>209</v>
      </c>
      <c r="T9" s="220" t="s">
        <v>209</v>
      </c>
      <c r="U9" s="220">
        <v>0.14000000000000001</v>
      </c>
      <c r="V9" s="220">
        <f>ROUND(E9*U9,2)</f>
        <v>117.13</v>
      </c>
      <c r="W9" s="220"/>
      <c r="X9" s="220" t="s">
        <v>131</v>
      </c>
      <c r="Y9" s="199"/>
      <c r="Z9" s="199"/>
      <c r="AA9" s="199"/>
      <c r="AB9" s="199"/>
      <c r="AC9" s="199"/>
      <c r="AD9" s="199"/>
      <c r="AE9" s="199"/>
      <c r="AF9" s="199"/>
      <c r="AG9" s="199" t="s">
        <v>132</v>
      </c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</row>
    <row r="10" spans="1:60" outlineLevel="1">
      <c r="A10" s="216"/>
      <c r="B10" s="217"/>
      <c r="C10" s="245" t="s">
        <v>145</v>
      </c>
      <c r="D10" s="240"/>
      <c r="E10" s="240"/>
      <c r="F10" s="240"/>
      <c r="G10" s="240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199"/>
      <c r="Z10" s="199"/>
      <c r="AA10" s="199"/>
      <c r="AB10" s="199"/>
      <c r="AC10" s="199"/>
      <c r="AD10" s="199"/>
      <c r="AE10" s="199"/>
      <c r="AF10" s="199"/>
      <c r="AG10" s="199" t="s">
        <v>134</v>
      </c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</row>
    <row r="11" spans="1:60" outlineLevel="1">
      <c r="A11" s="216"/>
      <c r="B11" s="217"/>
      <c r="C11" s="246" t="s">
        <v>290</v>
      </c>
      <c r="D11" s="242"/>
      <c r="E11" s="242"/>
      <c r="F11" s="242"/>
      <c r="G11" s="242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199"/>
      <c r="Z11" s="199"/>
      <c r="AA11" s="199"/>
      <c r="AB11" s="199"/>
      <c r="AC11" s="199"/>
      <c r="AD11" s="199"/>
      <c r="AE11" s="199"/>
      <c r="AF11" s="199"/>
      <c r="AG11" s="199" t="s">
        <v>134</v>
      </c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</row>
    <row r="12" spans="1:60" outlineLevel="1">
      <c r="A12" s="216"/>
      <c r="B12" s="217"/>
      <c r="C12" s="246" t="s">
        <v>210</v>
      </c>
      <c r="D12" s="242"/>
      <c r="E12" s="242"/>
      <c r="F12" s="242"/>
      <c r="G12" s="242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199"/>
      <c r="Z12" s="199"/>
      <c r="AA12" s="199"/>
      <c r="AB12" s="199"/>
      <c r="AC12" s="199"/>
      <c r="AD12" s="199"/>
      <c r="AE12" s="199"/>
      <c r="AF12" s="199"/>
      <c r="AG12" s="199" t="s">
        <v>134</v>
      </c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</row>
    <row r="13" spans="1:60" outlineLevel="1">
      <c r="A13" s="216"/>
      <c r="B13" s="217"/>
      <c r="C13" s="265" t="s">
        <v>211</v>
      </c>
      <c r="D13" s="254"/>
      <c r="E13" s="255">
        <v>836.64</v>
      </c>
      <c r="F13" s="220"/>
      <c r="G13" s="220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199"/>
      <c r="Z13" s="199"/>
      <c r="AA13" s="199"/>
      <c r="AB13" s="199"/>
      <c r="AC13" s="199"/>
      <c r="AD13" s="199"/>
      <c r="AE13" s="199"/>
      <c r="AF13" s="199"/>
      <c r="AG13" s="199" t="s">
        <v>212</v>
      </c>
      <c r="AH13" s="199">
        <v>0</v>
      </c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</row>
    <row r="14" spans="1:60" outlineLevel="1">
      <c r="A14" s="234">
        <v>2</v>
      </c>
      <c r="B14" s="235" t="s">
        <v>213</v>
      </c>
      <c r="C14" s="244" t="s">
        <v>214</v>
      </c>
      <c r="D14" s="236" t="s">
        <v>208</v>
      </c>
      <c r="E14" s="237">
        <v>1673.28</v>
      </c>
      <c r="F14" s="238"/>
      <c r="G14" s="239">
        <f>ROUND(E14*F14,2)</f>
        <v>0</v>
      </c>
      <c r="H14" s="221"/>
      <c r="I14" s="220">
        <f>ROUND(E14*H14,2)</f>
        <v>0</v>
      </c>
      <c r="J14" s="221"/>
      <c r="K14" s="220">
        <f>ROUND(E14*J14,2)</f>
        <v>0</v>
      </c>
      <c r="L14" s="220">
        <v>21</v>
      </c>
      <c r="M14" s="220">
        <f>G14*(1+L14/100)</f>
        <v>0</v>
      </c>
      <c r="N14" s="219">
        <v>9.5E-4</v>
      </c>
      <c r="O14" s="219">
        <f>ROUND(E14*N14,2)</f>
        <v>1.59</v>
      </c>
      <c r="P14" s="219">
        <v>0</v>
      </c>
      <c r="Q14" s="219">
        <f>ROUND(E14*P14,2)</f>
        <v>0</v>
      </c>
      <c r="R14" s="220"/>
      <c r="S14" s="220" t="s">
        <v>209</v>
      </c>
      <c r="T14" s="220" t="s">
        <v>209</v>
      </c>
      <c r="U14" s="220">
        <v>7.0000000000000001E-3</v>
      </c>
      <c r="V14" s="220">
        <f>ROUND(E14*U14,2)</f>
        <v>11.71</v>
      </c>
      <c r="W14" s="220"/>
      <c r="X14" s="220" t="s">
        <v>131</v>
      </c>
      <c r="Y14" s="199"/>
      <c r="Z14" s="199"/>
      <c r="AA14" s="199"/>
      <c r="AB14" s="199"/>
      <c r="AC14" s="199"/>
      <c r="AD14" s="199"/>
      <c r="AE14" s="199"/>
      <c r="AF14" s="199"/>
      <c r="AG14" s="199" t="s">
        <v>132</v>
      </c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</row>
    <row r="15" spans="1:60" outlineLevel="1">
      <c r="A15" s="216"/>
      <c r="B15" s="217"/>
      <c r="C15" s="265" t="s">
        <v>215</v>
      </c>
      <c r="D15" s="254"/>
      <c r="E15" s="255">
        <v>1673.28</v>
      </c>
      <c r="F15" s="220"/>
      <c r="G15" s="22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199"/>
      <c r="Z15" s="199"/>
      <c r="AA15" s="199"/>
      <c r="AB15" s="199"/>
      <c r="AC15" s="199"/>
      <c r="AD15" s="199"/>
      <c r="AE15" s="199"/>
      <c r="AF15" s="199"/>
      <c r="AG15" s="199" t="s">
        <v>212</v>
      </c>
      <c r="AH15" s="199">
        <v>5</v>
      </c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</row>
    <row r="16" spans="1:60" outlineLevel="1">
      <c r="A16" s="234">
        <v>3</v>
      </c>
      <c r="B16" s="235" t="s">
        <v>216</v>
      </c>
      <c r="C16" s="244" t="s">
        <v>217</v>
      </c>
      <c r="D16" s="236" t="s">
        <v>208</v>
      </c>
      <c r="E16" s="237">
        <v>836.64</v>
      </c>
      <c r="F16" s="238"/>
      <c r="G16" s="239">
        <f>ROUND(E16*F16,2)</f>
        <v>0</v>
      </c>
      <c r="H16" s="221"/>
      <c r="I16" s="220">
        <f>ROUND(E16*H16,2)</f>
        <v>0</v>
      </c>
      <c r="J16" s="221"/>
      <c r="K16" s="220">
        <f>ROUND(E16*J16,2)</f>
        <v>0</v>
      </c>
      <c r="L16" s="220">
        <v>21</v>
      </c>
      <c r="M16" s="220">
        <f>G16*(1+L16/100)</f>
        <v>0</v>
      </c>
      <c r="N16" s="219">
        <v>0</v>
      </c>
      <c r="O16" s="219">
        <f>ROUND(E16*N16,2)</f>
        <v>0</v>
      </c>
      <c r="P16" s="219">
        <v>0</v>
      </c>
      <c r="Q16" s="219">
        <f>ROUND(E16*P16,2)</f>
        <v>0</v>
      </c>
      <c r="R16" s="220"/>
      <c r="S16" s="220" t="s">
        <v>209</v>
      </c>
      <c r="T16" s="220" t="s">
        <v>209</v>
      </c>
      <c r="U16" s="220">
        <v>0.11700000000000001</v>
      </c>
      <c r="V16" s="220">
        <f>ROUND(E16*U16,2)</f>
        <v>97.89</v>
      </c>
      <c r="W16" s="220"/>
      <c r="X16" s="220" t="s">
        <v>131</v>
      </c>
      <c r="Y16" s="199"/>
      <c r="Z16" s="199"/>
      <c r="AA16" s="199"/>
      <c r="AB16" s="199"/>
      <c r="AC16" s="199"/>
      <c r="AD16" s="199"/>
      <c r="AE16" s="199"/>
      <c r="AF16" s="199"/>
      <c r="AG16" s="199" t="s">
        <v>132</v>
      </c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</row>
    <row r="17" spans="1:60" outlineLevel="1">
      <c r="A17" s="216"/>
      <c r="B17" s="217"/>
      <c r="C17" s="265" t="s">
        <v>218</v>
      </c>
      <c r="D17" s="254"/>
      <c r="E17" s="255"/>
      <c r="F17" s="220"/>
      <c r="G17" s="220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199"/>
      <c r="Z17" s="199"/>
      <c r="AA17" s="199"/>
      <c r="AB17" s="199"/>
      <c r="AC17" s="199"/>
      <c r="AD17" s="199"/>
      <c r="AE17" s="199"/>
      <c r="AF17" s="199"/>
      <c r="AG17" s="199" t="s">
        <v>212</v>
      </c>
      <c r="AH17" s="199">
        <v>0</v>
      </c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</row>
    <row r="18" spans="1:60" outlineLevel="1">
      <c r="A18" s="216"/>
      <c r="B18" s="217"/>
      <c r="C18" s="265" t="s">
        <v>219</v>
      </c>
      <c r="D18" s="254"/>
      <c r="E18" s="255">
        <v>836.64</v>
      </c>
      <c r="F18" s="220"/>
      <c r="G18" s="220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199"/>
      <c r="Z18" s="199"/>
      <c r="AA18" s="199"/>
      <c r="AB18" s="199"/>
      <c r="AC18" s="199"/>
      <c r="AD18" s="199"/>
      <c r="AE18" s="199"/>
      <c r="AF18" s="199"/>
      <c r="AG18" s="199" t="s">
        <v>212</v>
      </c>
      <c r="AH18" s="199">
        <v>5</v>
      </c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</row>
    <row r="19" spans="1:60" outlineLevel="1">
      <c r="A19" s="234">
        <v>4</v>
      </c>
      <c r="B19" s="235" t="s">
        <v>220</v>
      </c>
      <c r="C19" s="244" t="s">
        <v>221</v>
      </c>
      <c r="D19" s="236" t="s">
        <v>222</v>
      </c>
      <c r="E19" s="237">
        <v>453.6</v>
      </c>
      <c r="F19" s="238"/>
      <c r="G19" s="239">
        <f>ROUND(E19*F19,2)</f>
        <v>0</v>
      </c>
      <c r="H19" s="221"/>
      <c r="I19" s="220">
        <f>ROUND(E19*H19,2)</f>
        <v>0</v>
      </c>
      <c r="J19" s="221"/>
      <c r="K19" s="220">
        <f>ROUND(E19*J19,2)</f>
        <v>0</v>
      </c>
      <c r="L19" s="220">
        <v>21</v>
      </c>
      <c r="M19" s="220">
        <f>G19*(1+L19/100)</f>
        <v>0</v>
      </c>
      <c r="N19" s="219">
        <v>6.3499999999999997E-3</v>
      </c>
      <c r="O19" s="219">
        <f>ROUND(E19*N19,2)</f>
        <v>2.88</v>
      </c>
      <c r="P19" s="219">
        <v>0</v>
      </c>
      <c r="Q19" s="219">
        <f>ROUND(E19*P19,2)</f>
        <v>0</v>
      </c>
      <c r="R19" s="220"/>
      <c r="S19" s="220" t="s">
        <v>209</v>
      </c>
      <c r="T19" s="220" t="s">
        <v>209</v>
      </c>
      <c r="U19" s="220">
        <v>0.15</v>
      </c>
      <c r="V19" s="220">
        <f>ROUND(E19*U19,2)</f>
        <v>68.040000000000006</v>
      </c>
      <c r="W19" s="220"/>
      <c r="X19" s="220" t="s">
        <v>131</v>
      </c>
      <c r="Y19" s="199"/>
      <c r="Z19" s="199"/>
      <c r="AA19" s="199"/>
      <c r="AB19" s="199"/>
      <c r="AC19" s="199"/>
      <c r="AD19" s="199"/>
      <c r="AE19" s="199"/>
      <c r="AF19" s="199"/>
      <c r="AG19" s="199" t="s">
        <v>132</v>
      </c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</row>
    <row r="20" spans="1:60" outlineLevel="1">
      <c r="A20" s="216"/>
      <c r="B20" s="217"/>
      <c r="C20" s="265" t="s">
        <v>223</v>
      </c>
      <c r="D20" s="254"/>
      <c r="E20" s="255">
        <v>453.6</v>
      </c>
      <c r="F20" s="220"/>
      <c r="G20" s="22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199"/>
      <c r="Z20" s="199"/>
      <c r="AA20" s="199"/>
      <c r="AB20" s="199"/>
      <c r="AC20" s="199"/>
      <c r="AD20" s="199"/>
      <c r="AE20" s="199"/>
      <c r="AF20" s="199"/>
      <c r="AG20" s="199" t="s">
        <v>212</v>
      </c>
      <c r="AH20" s="199">
        <v>0</v>
      </c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</row>
    <row r="21" spans="1:60" outlineLevel="1">
      <c r="A21" s="234">
        <v>5</v>
      </c>
      <c r="B21" s="235" t="s">
        <v>224</v>
      </c>
      <c r="C21" s="244" t="s">
        <v>225</v>
      </c>
      <c r="D21" s="236" t="s">
        <v>208</v>
      </c>
      <c r="E21" s="237">
        <v>836.64</v>
      </c>
      <c r="F21" s="238"/>
      <c r="G21" s="239">
        <f>ROUND(E21*F21,2)</f>
        <v>0</v>
      </c>
      <c r="H21" s="221"/>
      <c r="I21" s="220">
        <f>ROUND(E21*H21,2)</f>
        <v>0</v>
      </c>
      <c r="J21" s="221"/>
      <c r="K21" s="220">
        <f>ROUND(E21*J21,2)</f>
        <v>0</v>
      </c>
      <c r="L21" s="220">
        <v>21</v>
      </c>
      <c r="M21" s="220">
        <f>G21*(1+L21/100)</f>
        <v>0</v>
      </c>
      <c r="N21" s="219">
        <v>0</v>
      </c>
      <c r="O21" s="219">
        <f>ROUND(E21*N21,2)</f>
        <v>0</v>
      </c>
      <c r="P21" s="219">
        <v>0</v>
      </c>
      <c r="Q21" s="219">
        <f>ROUND(E21*P21,2)</f>
        <v>0</v>
      </c>
      <c r="R21" s="220"/>
      <c r="S21" s="220" t="s">
        <v>209</v>
      </c>
      <c r="T21" s="220" t="s">
        <v>209</v>
      </c>
      <c r="U21" s="220">
        <v>0.03</v>
      </c>
      <c r="V21" s="220">
        <f>ROUND(E21*U21,2)</f>
        <v>25.1</v>
      </c>
      <c r="W21" s="220"/>
      <c r="X21" s="220" t="s">
        <v>131</v>
      </c>
      <c r="Y21" s="199"/>
      <c r="Z21" s="199"/>
      <c r="AA21" s="199"/>
      <c r="AB21" s="199"/>
      <c r="AC21" s="199"/>
      <c r="AD21" s="199"/>
      <c r="AE21" s="199"/>
      <c r="AF21" s="199"/>
      <c r="AG21" s="199" t="s">
        <v>132</v>
      </c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</row>
    <row r="22" spans="1:60" outlineLevel="1">
      <c r="A22" s="216"/>
      <c r="B22" s="217"/>
      <c r="C22" s="265" t="s">
        <v>218</v>
      </c>
      <c r="D22" s="254"/>
      <c r="E22" s="255"/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199"/>
      <c r="Z22" s="199"/>
      <c r="AA22" s="199"/>
      <c r="AB22" s="199"/>
      <c r="AC22" s="199"/>
      <c r="AD22" s="199"/>
      <c r="AE22" s="199"/>
      <c r="AF22" s="199"/>
      <c r="AG22" s="199" t="s">
        <v>212</v>
      </c>
      <c r="AH22" s="199">
        <v>0</v>
      </c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</row>
    <row r="23" spans="1:60" outlineLevel="1">
      <c r="A23" s="216"/>
      <c r="B23" s="217"/>
      <c r="C23" s="265" t="s">
        <v>219</v>
      </c>
      <c r="D23" s="254"/>
      <c r="E23" s="255">
        <v>836.64</v>
      </c>
      <c r="F23" s="220"/>
      <c r="G23" s="22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199"/>
      <c r="Z23" s="199"/>
      <c r="AA23" s="199"/>
      <c r="AB23" s="199"/>
      <c r="AC23" s="199"/>
      <c r="AD23" s="199"/>
      <c r="AE23" s="199"/>
      <c r="AF23" s="199"/>
      <c r="AG23" s="199" t="s">
        <v>212</v>
      </c>
      <c r="AH23" s="199">
        <v>5</v>
      </c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</row>
    <row r="24" spans="1:60" outlineLevel="1">
      <c r="A24" s="234">
        <v>6</v>
      </c>
      <c r="B24" s="235" t="s">
        <v>226</v>
      </c>
      <c r="C24" s="244" t="s">
        <v>227</v>
      </c>
      <c r="D24" s="236" t="s">
        <v>208</v>
      </c>
      <c r="E24" s="237">
        <v>1673.28</v>
      </c>
      <c r="F24" s="238"/>
      <c r="G24" s="239">
        <f>ROUND(E24*F24,2)</f>
        <v>0</v>
      </c>
      <c r="H24" s="221"/>
      <c r="I24" s="220">
        <f>ROUND(E24*H24,2)</f>
        <v>0</v>
      </c>
      <c r="J24" s="221"/>
      <c r="K24" s="220">
        <f>ROUND(E24*J24,2)</f>
        <v>0</v>
      </c>
      <c r="L24" s="220">
        <v>21</v>
      </c>
      <c r="M24" s="220">
        <f>G24*(1+L24/100)</f>
        <v>0</v>
      </c>
      <c r="N24" s="219">
        <v>5.0000000000000002E-5</v>
      </c>
      <c r="O24" s="219">
        <f>ROUND(E24*N24,2)</f>
        <v>0.08</v>
      </c>
      <c r="P24" s="219">
        <v>0</v>
      </c>
      <c r="Q24" s="219">
        <f>ROUND(E24*P24,2)</f>
        <v>0</v>
      </c>
      <c r="R24" s="220"/>
      <c r="S24" s="220" t="s">
        <v>209</v>
      </c>
      <c r="T24" s="220" t="s">
        <v>209</v>
      </c>
      <c r="U24" s="220">
        <v>0</v>
      </c>
      <c r="V24" s="220">
        <f>ROUND(E24*U24,2)</f>
        <v>0</v>
      </c>
      <c r="W24" s="220"/>
      <c r="X24" s="220" t="s">
        <v>131</v>
      </c>
      <c r="Y24" s="199"/>
      <c r="Z24" s="199"/>
      <c r="AA24" s="199"/>
      <c r="AB24" s="199"/>
      <c r="AC24" s="199"/>
      <c r="AD24" s="199"/>
      <c r="AE24" s="199"/>
      <c r="AF24" s="199"/>
      <c r="AG24" s="199" t="s">
        <v>132</v>
      </c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</row>
    <row r="25" spans="1:60" outlineLevel="1">
      <c r="A25" s="216"/>
      <c r="B25" s="217"/>
      <c r="C25" s="265" t="s">
        <v>228</v>
      </c>
      <c r="D25" s="254"/>
      <c r="E25" s="255">
        <v>1673.28</v>
      </c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199"/>
      <c r="Z25" s="199"/>
      <c r="AA25" s="199"/>
      <c r="AB25" s="199"/>
      <c r="AC25" s="199"/>
      <c r="AD25" s="199"/>
      <c r="AE25" s="199"/>
      <c r="AF25" s="199"/>
      <c r="AG25" s="199" t="s">
        <v>212</v>
      </c>
      <c r="AH25" s="199">
        <v>5</v>
      </c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</row>
    <row r="26" spans="1:60" outlineLevel="1">
      <c r="A26" s="234">
        <v>7</v>
      </c>
      <c r="B26" s="235" t="s">
        <v>229</v>
      </c>
      <c r="C26" s="244" t="s">
        <v>230</v>
      </c>
      <c r="D26" s="236" t="s">
        <v>208</v>
      </c>
      <c r="E26" s="237">
        <v>836.64</v>
      </c>
      <c r="F26" s="238"/>
      <c r="G26" s="239">
        <f>ROUND(E26*F26,2)</f>
        <v>0</v>
      </c>
      <c r="H26" s="221"/>
      <c r="I26" s="220">
        <f>ROUND(E26*H26,2)</f>
        <v>0</v>
      </c>
      <c r="J26" s="221"/>
      <c r="K26" s="220">
        <f>ROUND(E26*J26,2)</f>
        <v>0</v>
      </c>
      <c r="L26" s="220">
        <v>21</v>
      </c>
      <c r="M26" s="220">
        <f>G26*(1+L26/100)</f>
        <v>0</v>
      </c>
      <c r="N26" s="219">
        <v>0</v>
      </c>
      <c r="O26" s="219">
        <f>ROUND(E26*N26,2)</f>
        <v>0</v>
      </c>
      <c r="P26" s="219">
        <v>0</v>
      </c>
      <c r="Q26" s="219">
        <f>ROUND(E26*P26,2)</f>
        <v>0</v>
      </c>
      <c r="R26" s="220"/>
      <c r="S26" s="220" t="s">
        <v>209</v>
      </c>
      <c r="T26" s="220" t="s">
        <v>209</v>
      </c>
      <c r="U26" s="220">
        <v>0.02</v>
      </c>
      <c r="V26" s="220">
        <f>ROUND(E26*U26,2)</f>
        <v>16.73</v>
      </c>
      <c r="W26" s="220"/>
      <c r="X26" s="220" t="s">
        <v>131</v>
      </c>
      <c r="Y26" s="199"/>
      <c r="Z26" s="199"/>
      <c r="AA26" s="199"/>
      <c r="AB26" s="199"/>
      <c r="AC26" s="199"/>
      <c r="AD26" s="199"/>
      <c r="AE26" s="199"/>
      <c r="AF26" s="199"/>
      <c r="AG26" s="199" t="s">
        <v>132</v>
      </c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</row>
    <row r="27" spans="1:60" outlineLevel="1">
      <c r="A27" s="216"/>
      <c r="B27" s="217"/>
      <c r="C27" s="265" t="s">
        <v>218</v>
      </c>
      <c r="D27" s="254"/>
      <c r="E27" s="255"/>
      <c r="F27" s="220"/>
      <c r="G27" s="22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199"/>
      <c r="Z27" s="199"/>
      <c r="AA27" s="199"/>
      <c r="AB27" s="199"/>
      <c r="AC27" s="199"/>
      <c r="AD27" s="199"/>
      <c r="AE27" s="199"/>
      <c r="AF27" s="199"/>
      <c r="AG27" s="199" t="s">
        <v>212</v>
      </c>
      <c r="AH27" s="199">
        <v>0</v>
      </c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</row>
    <row r="28" spans="1:60" outlineLevel="1">
      <c r="A28" s="216"/>
      <c r="B28" s="217"/>
      <c r="C28" s="265" t="s">
        <v>219</v>
      </c>
      <c r="D28" s="254"/>
      <c r="E28" s="255">
        <v>836.64</v>
      </c>
      <c r="F28" s="220"/>
      <c r="G28" s="22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199"/>
      <c r="Z28" s="199"/>
      <c r="AA28" s="199"/>
      <c r="AB28" s="199"/>
      <c r="AC28" s="199"/>
      <c r="AD28" s="199"/>
      <c r="AE28" s="199"/>
      <c r="AF28" s="199"/>
      <c r="AG28" s="199" t="s">
        <v>212</v>
      </c>
      <c r="AH28" s="199">
        <v>5</v>
      </c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</row>
    <row r="29" spans="1:60" outlineLevel="1">
      <c r="A29" s="234">
        <v>8</v>
      </c>
      <c r="B29" s="235" t="s">
        <v>231</v>
      </c>
      <c r="C29" s="244" t="s">
        <v>232</v>
      </c>
      <c r="D29" s="236" t="s">
        <v>208</v>
      </c>
      <c r="E29" s="237">
        <v>9.5</v>
      </c>
      <c r="F29" s="238"/>
      <c r="G29" s="239">
        <f>ROUND(E29*F29,2)</f>
        <v>0</v>
      </c>
      <c r="H29" s="221"/>
      <c r="I29" s="220">
        <f>ROUND(E29*H29,2)</f>
        <v>0</v>
      </c>
      <c r="J29" s="221"/>
      <c r="K29" s="220">
        <f>ROUND(E29*J29,2)</f>
        <v>0</v>
      </c>
      <c r="L29" s="220">
        <v>21</v>
      </c>
      <c r="M29" s="220">
        <f>G29*(1+L29/100)</f>
        <v>0</v>
      </c>
      <c r="N29" s="219">
        <v>1.58E-3</v>
      </c>
      <c r="O29" s="219">
        <f>ROUND(E29*N29,2)</f>
        <v>0.02</v>
      </c>
      <c r="P29" s="219">
        <v>0</v>
      </c>
      <c r="Q29" s="219">
        <f>ROUND(E29*P29,2)</f>
        <v>0</v>
      </c>
      <c r="R29" s="220"/>
      <c r="S29" s="220" t="s">
        <v>209</v>
      </c>
      <c r="T29" s="220" t="s">
        <v>209</v>
      </c>
      <c r="U29" s="220">
        <v>0.21</v>
      </c>
      <c r="V29" s="220">
        <f>ROUND(E29*U29,2)</f>
        <v>2</v>
      </c>
      <c r="W29" s="220"/>
      <c r="X29" s="220" t="s">
        <v>131</v>
      </c>
      <c r="Y29" s="199"/>
      <c r="Z29" s="199"/>
      <c r="AA29" s="199"/>
      <c r="AB29" s="199"/>
      <c r="AC29" s="199"/>
      <c r="AD29" s="199"/>
      <c r="AE29" s="199"/>
      <c r="AF29" s="199"/>
      <c r="AG29" s="199" t="s">
        <v>132</v>
      </c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</row>
    <row r="30" spans="1:60" outlineLevel="1">
      <c r="A30" s="216"/>
      <c r="B30" s="217"/>
      <c r="C30" s="265" t="s">
        <v>233</v>
      </c>
      <c r="D30" s="254"/>
      <c r="E30" s="255">
        <v>9.5</v>
      </c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199"/>
      <c r="Z30" s="199"/>
      <c r="AA30" s="199"/>
      <c r="AB30" s="199"/>
      <c r="AC30" s="199"/>
      <c r="AD30" s="199"/>
      <c r="AE30" s="199"/>
      <c r="AF30" s="199"/>
      <c r="AG30" s="199" t="s">
        <v>212</v>
      </c>
      <c r="AH30" s="199">
        <v>0</v>
      </c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</row>
    <row r="31" spans="1:60">
      <c r="A31" s="227" t="s">
        <v>127</v>
      </c>
      <c r="B31" s="228" t="s">
        <v>83</v>
      </c>
      <c r="C31" s="243" t="s">
        <v>84</v>
      </c>
      <c r="D31" s="229"/>
      <c r="E31" s="230"/>
      <c r="F31" s="231"/>
      <c r="G31" s="232">
        <f>SUMIF(AG32:AG39,"&lt;&gt;NOR",G32:G39)</f>
        <v>0</v>
      </c>
      <c r="H31" s="226"/>
      <c r="I31" s="226">
        <f>SUM(I32:I39)</f>
        <v>0</v>
      </c>
      <c r="J31" s="226"/>
      <c r="K31" s="226">
        <f>SUM(K32:K39)</f>
        <v>0</v>
      </c>
      <c r="L31" s="226"/>
      <c r="M31" s="226">
        <f>SUM(M32:M39)</f>
        <v>0</v>
      </c>
      <c r="N31" s="225"/>
      <c r="O31" s="225">
        <f>SUM(O32:O39)</f>
        <v>0.03</v>
      </c>
      <c r="P31" s="225"/>
      <c r="Q31" s="225">
        <f>SUM(Q32:Q39)</f>
        <v>8.1</v>
      </c>
      <c r="R31" s="226"/>
      <c r="S31" s="226"/>
      <c r="T31" s="226"/>
      <c r="U31" s="226"/>
      <c r="V31" s="226">
        <f>SUM(V32:V39)</f>
        <v>13.09</v>
      </c>
      <c r="W31" s="226"/>
      <c r="X31" s="226"/>
      <c r="AG31" t="s">
        <v>128</v>
      </c>
    </row>
    <row r="32" spans="1:60" outlineLevel="1">
      <c r="A32" s="234">
        <v>9</v>
      </c>
      <c r="B32" s="235" t="s">
        <v>234</v>
      </c>
      <c r="C32" s="244" t="s">
        <v>235</v>
      </c>
      <c r="D32" s="236" t="s">
        <v>236</v>
      </c>
      <c r="E32" s="237">
        <v>3.24</v>
      </c>
      <c r="F32" s="238"/>
      <c r="G32" s="239">
        <f>ROUND(E32*F32,2)</f>
        <v>0</v>
      </c>
      <c r="H32" s="221"/>
      <c r="I32" s="220">
        <f>ROUND(E32*H32,2)</f>
        <v>0</v>
      </c>
      <c r="J32" s="221"/>
      <c r="K32" s="220">
        <f>ROUND(E32*J32,2)</f>
        <v>0</v>
      </c>
      <c r="L32" s="220">
        <v>21</v>
      </c>
      <c r="M32" s="220">
        <f>G32*(1+L32/100)</f>
        <v>0</v>
      </c>
      <c r="N32" s="219">
        <v>8.3300000000000006E-3</v>
      </c>
      <c r="O32" s="219">
        <f>ROUND(E32*N32,2)</f>
        <v>0.03</v>
      </c>
      <c r="P32" s="219">
        <v>2.5</v>
      </c>
      <c r="Q32" s="219">
        <f>ROUND(E32*P32,2)</f>
        <v>8.1</v>
      </c>
      <c r="R32" s="220"/>
      <c r="S32" s="220" t="s">
        <v>129</v>
      </c>
      <c r="T32" s="220" t="s">
        <v>237</v>
      </c>
      <c r="U32" s="220">
        <v>4.04</v>
      </c>
      <c r="V32" s="220">
        <f>ROUND(E32*U32,2)</f>
        <v>13.09</v>
      </c>
      <c r="W32" s="220"/>
      <c r="X32" s="220" t="s">
        <v>131</v>
      </c>
      <c r="Y32" s="199"/>
      <c r="Z32" s="199"/>
      <c r="AA32" s="199"/>
      <c r="AB32" s="199"/>
      <c r="AC32" s="199"/>
      <c r="AD32" s="199"/>
      <c r="AE32" s="199"/>
      <c r="AF32" s="199"/>
      <c r="AG32" s="199" t="s">
        <v>132</v>
      </c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</row>
    <row r="33" spans="1:60" outlineLevel="1">
      <c r="A33" s="216"/>
      <c r="B33" s="217"/>
      <c r="C33" s="245" t="s">
        <v>145</v>
      </c>
      <c r="D33" s="240"/>
      <c r="E33" s="240"/>
      <c r="F33" s="240"/>
      <c r="G33" s="24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199"/>
      <c r="Z33" s="199"/>
      <c r="AA33" s="199"/>
      <c r="AB33" s="199"/>
      <c r="AC33" s="199"/>
      <c r="AD33" s="199"/>
      <c r="AE33" s="199"/>
      <c r="AF33" s="199"/>
      <c r="AG33" s="199" t="s">
        <v>134</v>
      </c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</row>
    <row r="34" spans="1:60" outlineLevel="1">
      <c r="A34" s="216"/>
      <c r="B34" s="217"/>
      <c r="C34" s="246" t="s">
        <v>238</v>
      </c>
      <c r="D34" s="242"/>
      <c r="E34" s="242"/>
      <c r="F34" s="242"/>
      <c r="G34" s="242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199"/>
      <c r="Z34" s="199"/>
      <c r="AA34" s="199"/>
      <c r="AB34" s="199"/>
      <c r="AC34" s="199"/>
      <c r="AD34" s="199"/>
      <c r="AE34" s="199"/>
      <c r="AF34" s="199"/>
      <c r="AG34" s="199" t="s">
        <v>134</v>
      </c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</row>
    <row r="35" spans="1:60" ht="22.5" outlineLevel="1">
      <c r="A35" s="216"/>
      <c r="B35" s="217"/>
      <c r="C35" s="265" t="s">
        <v>239</v>
      </c>
      <c r="D35" s="254"/>
      <c r="E35" s="255">
        <v>0.42</v>
      </c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199"/>
      <c r="Z35" s="199"/>
      <c r="AA35" s="199"/>
      <c r="AB35" s="199"/>
      <c r="AC35" s="199"/>
      <c r="AD35" s="199"/>
      <c r="AE35" s="199"/>
      <c r="AF35" s="199"/>
      <c r="AG35" s="199" t="s">
        <v>212</v>
      </c>
      <c r="AH35" s="199">
        <v>0</v>
      </c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</row>
    <row r="36" spans="1:60" ht="22.5" outlineLevel="1">
      <c r="A36" s="216"/>
      <c r="B36" s="217"/>
      <c r="C36" s="265" t="s">
        <v>240</v>
      </c>
      <c r="D36" s="254"/>
      <c r="E36" s="255">
        <v>0.54</v>
      </c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199"/>
      <c r="Z36" s="199"/>
      <c r="AA36" s="199"/>
      <c r="AB36" s="199"/>
      <c r="AC36" s="199"/>
      <c r="AD36" s="199"/>
      <c r="AE36" s="199"/>
      <c r="AF36" s="199"/>
      <c r="AG36" s="199" t="s">
        <v>212</v>
      </c>
      <c r="AH36" s="199">
        <v>0</v>
      </c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</row>
    <row r="37" spans="1:60" ht="22.5" outlineLevel="1">
      <c r="A37" s="216"/>
      <c r="B37" s="217"/>
      <c r="C37" s="265" t="s">
        <v>241</v>
      </c>
      <c r="D37" s="254"/>
      <c r="E37" s="255">
        <v>0.12</v>
      </c>
      <c r="F37" s="220"/>
      <c r="G37" s="22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199"/>
      <c r="Z37" s="199"/>
      <c r="AA37" s="199"/>
      <c r="AB37" s="199"/>
      <c r="AC37" s="199"/>
      <c r="AD37" s="199"/>
      <c r="AE37" s="199"/>
      <c r="AF37" s="199"/>
      <c r="AG37" s="199" t="s">
        <v>212</v>
      </c>
      <c r="AH37" s="199">
        <v>0</v>
      </c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</row>
    <row r="38" spans="1:60" ht="22.5" outlineLevel="1">
      <c r="A38" s="216"/>
      <c r="B38" s="217"/>
      <c r="C38" s="265" t="s">
        <v>242</v>
      </c>
      <c r="D38" s="254"/>
      <c r="E38" s="255">
        <v>2.16</v>
      </c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199"/>
      <c r="Z38" s="199"/>
      <c r="AA38" s="199"/>
      <c r="AB38" s="199"/>
      <c r="AC38" s="199"/>
      <c r="AD38" s="199"/>
      <c r="AE38" s="199"/>
      <c r="AF38" s="199"/>
      <c r="AG38" s="199" t="s">
        <v>212</v>
      </c>
      <c r="AH38" s="199">
        <v>0</v>
      </c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</row>
    <row r="39" spans="1:60" outlineLevel="1">
      <c r="A39" s="216"/>
      <c r="B39" s="217"/>
      <c r="C39" s="266" t="s">
        <v>243</v>
      </c>
      <c r="D39" s="256"/>
      <c r="E39" s="257">
        <v>3.24</v>
      </c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199"/>
      <c r="Z39" s="199"/>
      <c r="AA39" s="199"/>
      <c r="AB39" s="199"/>
      <c r="AC39" s="199"/>
      <c r="AD39" s="199"/>
      <c r="AE39" s="199"/>
      <c r="AF39" s="199"/>
      <c r="AG39" s="199" t="s">
        <v>212</v>
      </c>
      <c r="AH39" s="199">
        <v>1</v>
      </c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</row>
    <row r="40" spans="1:60">
      <c r="A40" s="227" t="s">
        <v>127</v>
      </c>
      <c r="B40" s="228" t="s">
        <v>85</v>
      </c>
      <c r="C40" s="243" t="s">
        <v>86</v>
      </c>
      <c r="D40" s="229"/>
      <c r="E40" s="230"/>
      <c r="F40" s="231"/>
      <c r="G40" s="232">
        <f>SUMIF(AG41:AG45,"&lt;&gt;NOR",G41:G45)</f>
        <v>0</v>
      </c>
      <c r="H40" s="226"/>
      <c r="I40" s="226">
        <f>SUM(I41:I45)</f>
        <v>0</v>
      </c>
      <c r="J40" s="226"/>
      <c r="K40" s="226">
        <f>SUM(K41:K45)</f>
        <v>0</v>
      </c>
      <c r="L40" s="226"/>
      <c r="M40" s="226">
        <f>SUM(M41:M45)</f>
        <v>0</v>
      </c>
      <c r="N40" s="225"/>
      <c r="O40" s="225">
        <f>SUM(O41:O45)</f>
        <v>0</v>
      </c>
      <c r="P40" s="225"/>
      <c r="Q40" s="225">
        <f>SUM(Q41:Q45)</f>
        <v>0</v>
      </c>
      <c r="R40" s="226"/>
      <c r="S40" s="226"/>
      <c r="T40" s="226"/>
      <c r="U40" s="226"/>
      <c r="V40" s="226">
        <f>SUM(V41:V45)</f>
        <v>60.12</v>
      </c>
      <c r="W40" s="226"/>
      <c r="X40" s="226"/>
      <c r="AG40" t="s">
        <v>128</v>
      </c>
    </row>
    <row r="41" spans="1:60" outlineLevel="1">
      <c r="A41" s="234">
        <v>10</v>
      </c>
      <c r="B41" s="235" t="s">
        <v>244</v>
      </c>
      <c r="C41" s="244" t="s">
        <v>245</v>
      </c>
      <c r="D41" s="236" t="s">
        <v>246</v>
      </c>
      <c r="E41" s="237">
        <v>19.97308</v>
      </c>
      <c r="F41" s="238"/>
      <c r="G41" s="239">
        <f>ROUND(E41*F41,2)</f>
        <v>0</v>
      </c>
      <c r="H41" s="221"/>
      <c r="I41" s="220">
        <f>ROUND(E41*H41,2)</f>
        <v>0</v>
      </c>
      <c r="J41" s="221"/>
      <c r="K41" s="220">
        <f>ROUND(E41*J41,2)</f>
        <v>0</v>
      </c>
      <c r="L41" s="220">
        <v>21</v>
      </c>
      <c r="M41" s="220">
        <f>G41*(1+L41/100)</f>
        <v>0</v>
      </c>
      <c r="N41" s="219">
        <v>0</v>
      </c>
      <c r="O41" s="219">
        <f>ROUND(E41*N41,2)</f>
        <v>0</v>
      </c>
      <c r="P41" s="219">
        <v>0</v>
      </c>
      <c r="Q41" s="219">
        <f>ROUND(E41*P41,2)</f>
        <v>0</v>
      </c>
      <c r="R41" s="220"/>
      <c r="S41" s="220" t="s">
        <v>209</v>
      </c>
      <c r="T41" s="220" t="s">
        <v>209</v>
      </c>
      <c r="U41" s="220">
        <v>3.01</v>
      </c>
      <c r="V41" s="220">
        <f>ROUND(E41*U41,2)</f>
        <v>60.12</v>
      </c>
      <c r="W41" s="220"/>
      <c r="X41" s="220" t="s">
        <v>247</v>
      </c>
      <c r="Y41" s="199"/>
      <c r="Z41" s="199"/>
      <c r="AA41" s="199"/>
      <c r="AB41" s="199"/>
      <c r="AC41" s="199"/>
      <c r="AD41" s="199"/>
      <c r="AE41" s="199"/>
      <c r="AF41" s="199"/>
      <c r="AG41" s="199" t="s">
        <v>248</v>
      </c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</row>
    <row r="42" spans="1:60" outlineLevel="1">
      <c r="A42" s="216"/>
      <c r="B42" s="217"/>
      <c r="C42" s="245" t="s">
        <v>145</v>
      </c>
      <c r="D42" s="240"/>
      <c r="E42" s="240"/>
      <c r="F42" s="240"/>
      <c r="G42" s="24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199"/>
      <c r="Z42" s="199"/>
      <c r="AA42" s="199"/>
      <c r="AB42" s="199"/>
      <c r="AC42" s="199"/>
      <c r="AD42" s="199"/>
      <c r="AE42" s="199"/>
      <c r="AF42" s="199"/>
      <c r="AG42" s="199" t="s">
        <v>134</v>
      </c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</row>
    <row r="43" spans="1:60" outlineLevel="1">
      <c r="A43" s="216"/>
      <c r="B43" s="217"/>
      <c r="C43" s="246" t="s">
        <v>249</v>
      </c>
      <c r="D43" s="242"/>
      <c r="E43" s="242"/>
      <c r="F43" s="242"/>
      <c r="G43" s="242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199"/>
      <c r="Z43" s="199"/>
      <c r="AA43" s="199"/>
      <c r="AB43" s="199"/>
      <c r="AC43" s="199"/>
      <c r="AD43" s="199"/>
      <c r="AE43" s="199"/>
      <c r="AF43" s="199"/>
      <c r="AG43" s="199" t="s">
        <v>134</v>
      </c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</row>
    <row r="44" spans="1:60" outlineLevel="1">
      <c r="A44" s="216"/>
      <c r="B44" s="217"/>
      <c r="C44" s="246" t="s">
        <v>291</v>
      </c>
      <c r="D44" s="242"/>
      <c r="E44" s="242"/>
      <c r="F44" s="242"/>
      <c r="G44" s="242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199"/>
      <c r="Z44" s="199"/>
      <c r="AA44" s="199"/>
      <c r="AB44" s="199"/>
      <c r="AC44" s="199"/>
      <c r="AD44" s="199"/>
      <c r="AE44" s="199"/>
      <c r="AF44" s="199"/>
      <c r="AG44" s="199" t="s">
        <v>134</v>
      </c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</row>
    <row r="45" spans="1:60" outlineLevel="1">
      <c r="A45" s="216"/>
      <c r="B45" s="217"/>
      <c r="C45" s="246" t="s">
        <v>250</v>
      </c>
      <c r="D45" s="242"/>
      <c r="E45" s="242"/>
      <c r="F45" s="242"/>
      <c r="G45" s="242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199"/>
      <c r="Z45" s="199"/>
      <c r="AA45" s="199"/>
      <c r="AB45" s="199"/>
      <c r="AC45" s="199"/>
      <c r="AD45" s="199"/>
      <c r="AE45" s="199"/>
      <c r="AF45" s="199"/>
      <c r="AG45" s="199" t="s">
        <v>134</v>
      </c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</row>
    <row r="46" spans="1:60">
      <c r="A46" s="227" t="s">
        <v>127</v>
      </c>
      <c r="B46" s="228" t="s">
        <v>89</v>
      </c>
      <c r="C46" s="243" t="s">
        <v>90</v>
      </c>
      <c r="D46" s="229"/>
      <c r="E46" s="230"/>
      <c r="F46" s="231"/>
      <c r="G46" s="232">
        <f>SUMIF(AG47:AG56,"&lt;&gt;NOR",G47:G56)</f>
        <v>0</v>
      </c>
      <c r="H46" s="226"/>
      <c r="I46" s="226">
        <f>SUM(I47:I56)</f>
        <v>0</v>
      </c>
      <c r="J46" s="226"/>
      <c r="K46" s="226">
        <f>SUM(K47:K56)</f>
        <v>0</v>
      </c>
      <c r="L46" s="226"/>
      <c r="M46" s="226">
        <f>SUM(M47:M56)</f>
        <v>0</v>
      </c>
      <c r="N46" s="225"/>
      <c r="O46" s="225">
        <f>SUM(O47:O56)</f>
        <v>4.3899999999999997</v>
      </c>
      <c r="P46" s="225"/>
      <c r="Q46" s="225">
        <f>SUM(Q47:Q56)</f>
        <v>0</v>
      </c>
      <c r="R46" s="226"/>
      <c r="S46" s="226"/>
      <c r="T46" s="226"/>
      <c r="U46" s="226"/>
      <c r="V46" s="226">
        <f>SUM(V47:V56)</f>
        <v>81.36</v>
      </c>
      <c r="W46" s="226"/>
      <c r="X46" s="226"/>
      <c r="AG46" t="s">
        <v>128</v>
      </c>
    </row>
    <row r="47" spans="1:60" outlineLevel="1">
      <c r="A47" s="234">
        <v>11</v>
      </c>
      <c r="B47" s="235" t="s">
        <v>251</v>
      </c>
      <c r="C47" s="244" t="s">
        <v>252</v>
      </c>
      <c r="D47" s="236" t="s">
        <v>253</v>
      </c>
      <c r="E47" s="237">
        <v>1</v>
      </c>
      <c r="F47" s="238"/>
      <c r="G47" s="239">
        <f>ROUND(E47*F47,2)</f>
        <v>0</v>
      </c>
      <c r="H47" s="221"/>
      <c r="I47" s="220">
        <f>ROUND(E47*H47,2)</f>
        <v>0</v>
      </c>
      <c r="J47" s="221"/>
      <c r="K47" s="220">
        <f>ROUND(E47*J47,2)</f>
        <v>0</v>
      </c>
      <c r="L47" s="220">
        <v>21</v>
      </c>
      <c r="M47" s="220">
        <f>G47*(1+L47/100)</f>
        <v>0</v>
      </c>
      <c r="N47" s="219">
        <v>8.4709999999999994E-2</v>
      </c>
      <c r="O47" s="219">
        <f>ROUND(E47*N47,2)</f>
        <v>0.08</v>
      </c>
      <c r="P47" s="219">
        <v>0</v>
      </c>
      <c r="Q47" s="219">
        <f>ROUND(E47*P47,2)</f>
        <v>0</v>
      </c>
      <c r="R47" s="220"/>
      <c r="S47" s="220" t="s">
        <v>209</v>
      </c>
      <c r="T47" s="220" t="s">
        <v>209</v>
      </c>
      <c r="U47" s="220">
        <v>26</v>
      </c>
      <c r="V47" s="220">
        <f>ROUND(E47*U47,2)</f>
        <v>26</v>
      </c>
      <c r="W47" s="220"/>
      <c r="X47" s="220" t="s">
        <v>131</v>
      </c>
      <c r="Y47" s="199"/>
      <c r="Z47" s="199"/>
      <c r="AA47" s="199"/>
      <c r="AB47" s="199"/>
      <c r="AC47" s="199"/>
      <c r="AD47" s="199"/>
      <c r="AE47" s="199"/>
      <c r="AF47" s="199"/>
      <c r="AG47" s="199" t="s">
        <v>132</v>
      </c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</row>
    <row r="48" spans="1:60" ht="22.5" outlineLevel="1">
      <c r="A48" s="216"/>
      <c r="B48" s="217"/>
      <c r="C48" s="265" t="s">
        <v>254</v>
      </c>
      <c r="D48" s="254"/>
      <c r="E48" s="255"/>
      <c r="F48" s="220"/>
      <c r="G48" s="220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199"/>
      <c r="Z48" s="199"/>
      <c r="AA48" s="199"/>
      <c r="AB48" s="199"/>
      <c r="AC48" s="199"/>
      <c r="AD48" s="199"/>
      <c r="AE48" s="199"/>
      <c r="AF48" s="199"/>
      <c r="AG48" s="199" t="s">
        <v>212</v>
      </c>
      <c r="AH48" s="199">
        <v>0</v>
      </c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</row>
    <row r="49" spans="1:60" outlineLevel="1">
      <c r="A49" s="216"/>
      <c r="B49" s="217"/>
      <c r="C49" s="265" t="s">
        <v>255</v>
      </c>
      <c r="D49" s="254"/>
      <c r="E49" s="255">
        <v>1</v>
      </c>
      <c r="F49" s="220"/>
      <c r="G49" s="22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199"/>
      <c r="Z49" s="199"/>
      <c r="AA49" s="199"/>
      <c r="AB49" s="199"/>
      <c r="AC49" s="199"/>
      <c r="AD49" s="199"/>
      <c r="AE49" s="199"/>
      <c r="AF49" s="199"/>
      <c r="AG49" s="199" t="s">
        <v>212</v>
      </c>
      <c r="AH49" s="199">
        <v>0</v>
      </c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</row>
    <row r="50" spans="1:60" outlineLevel="1">
      <c r="A50" s="234">
        <v>12</v>
      </c>
      <c r="B50" s="235" t="s">
        <v>256</v>
      </c>
      <c r="C50" s="244" t="s">
        <v>257</v>
      </c>
      <c r="D50" s="236" t="s">
        <v>208</v>
      </c>
      <c r="E50" s="237">
        <v>263.60000000000002</v>
      </c>
      <c r="F50" s="238"/>
      <c r="G50" s="239">
        <f>ROUND(E50*F50,2)</f>
        <v>0</v>
      </c>
      <c r="H50" s="221"/>
      <c r="I50" s="220">
        <f>ROUND(E50*H50,2)</f>
        <v>0</v>
      </c>
      <c r="J50" s="221"/>
      <c r="K50" s="220">
        <f>ROUND(E50*J50,2)</f>
        <v>0</v>
      </c>
      <c r="L50" s="220">
        <v>21</v>
      </c>
      <c r="M50" s="220">
        <f>G50*(1+L50/100)</f>
        <v>0</v>
      </c>
      <c r="N50" s="219">
        <v>6.0000000000000002E-5</v>
      </c>
      <c r="O50" s="219">
        <f>ROUND(E50*N50,2)</f>
        <v>0.02</v>
      </c>
      <c r="P50" s="219">
        <v>0</v>
      </c>
      <c r="Q50" s="219">
        <f>ROUND(E50*P50,2)</f>
        <v>0</v>
      </c>
      <c r="R50" s="220"/>
      <c r="S50" s="220" t="s">
        <v>209</v>
      </c>
      <c r="T50" s="220" t="s">
        <v>209</v>
      </c>
      <c r="U50" s="220">
        <v>0.21</v>
      </c>
      <c r="V50" s="220">
        <f>ROUND(E50*U50,2)</f>
        <v>55.36</v>
      </c>
      <c r="W50" s="220"/>
      <c r="X50" s="220" t="s">
        <v>131</v>
      </c>
      <c r="Y50" s="199"/>
      <c r="Z50" s="199"/>
      <c r="AA50" s="199"/>
      <c r="AB50" s="199"/>
      <c r="AC50" s="199"/>
      <c r="AD50" s="199"/>
      <c r="AE50" s="199"/>
      <c r="AF50" s="199"/>
      <c r="AG50" s="199" t="s">
        <v>132</v>
      </c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</row>
    <row r="51" spans="1:60" outlineLevel="1">
      <c r="A51" s="216"/>
      <c r="B51" s="217"/>
      <c r="C51" s="265" t="s">
        <v>258</v>
      </c>
      <c r="D51" s="254"/>
      <c r="E51" s="255"/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199"/>
      <c r="Z51" s="199"/>
      <c r="AA51" s="199"/>
      <c r="AB51" s="199"/>
      <c r="AC51" s="199"/>
      <c r="AD51" s="199"/>
      <c r="AE51" s="199"/>
      <c r="AF51" s="199"/>
      <c r="AG51" s="199" t="s">
        <v>212</v>
      </c>
      <c r="AH51" s="199">
        <v>0</v>
      </c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</row>
    <row r="52" spans="1:60" outlineLevel="1">
      <c r="A52" s="216"/>
      <c r="B52" s="217"/>
      <c r="C52" s="265" t="s">
        <v>259</v>
      </c>
      <c r="D52" s="254"/>
      <c r="E52" s="255">
        <v>263.60000000000002</v>
      </c>
      <c r="F52" s="220"/>
      <c r="G52" s="220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199"/>
      <c r="Z52" s="199"/>
      <c r="AA52" s="199"/>
      <c r="AB52" s="199"/>
      <c r="AC52" s="199"/>
      <c r="AD52" s="199"/>
      <c r="AE52" s="199"/>
      <c r="AF52" s="199"/>
      <c r="AG52" s="199" t="s">
        <v>212</v>
      </c>
      <c r="AH52" s="199">
        <v>0</v>
      </c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</row>
    <row r="53" spans="1:60" outlineLevel="1">
      <c r="A53" s="234">
        <v>13</v>
      </c>
      <c r="B53" s="235" t="s">
        <v>260</v>
      </c>
      <c r="C53" s="244" t="s">
        <v>261</v>
      </c>
      <c r="D53" s="236" t="s">
        <v>208</v>
      </c>
      <c r="E53" s="237">
        <v>290</v>
      </c>
      <c r="F53" s="238"/>
      <c r="G53" s="239">
        <f>ROUND(E53*F53,2)</f>
        <v>0</v>
      </c>
      <c r="H53" s="221"/>
      <c r="I53" s="220">
        <f>ROUND(E53*H53,2)</f>
        <v>0</v>
      </c>
      <c r="J53" s="221"/>
      <c r="K53" s="220">
        <f>ROUND(E53*J53,2)</f>
        <v>0</v>
      </c>
      <c r="L53" s="220">
        <v>21</v>
      </c>
      <c r="M53" s="220">
        <f>G53*(1+L53/100)</f>
        <v>0</v>
      </c>
      <c r="N53" s="219">
        <v>1.4800000000000001E-2</v>
      </c>
      <c r="O53" s="219">
        <f>ROUND(E53*N53,2)</f>
        <v>4.29</v>
      </c>
      <c r="P53" s="219">
        <v>0</v>
      </c>
      <c r="Q53" s="219">
        <f>ROUND(E53*P53,2)</f>
        <v>0</v>
      </c>
      <c r="R53" s="220" t="s">
        <v>262</v>
      </c>
      <c r="S53" s="220" t="s">
        <v>209</v>
      </c>
      <c r="T53" s="220" t="s">
        <v>209</v>
      </c>
      <c r="U53" s="220">
        <v>0</v>
      </c>
      <c r="V53" s="220">
        <f>ROUND(E53*U53,2)</f>
        <v>0</v>
      </c>
      <c r="W53" s="220"/>
      <c r="X53" s="220" t="s">
        <v>263</v>
      </c>
      <c r="Y53" s="199"/>
      <c r="Z53" s="199"/>
      <c r="AA53" s="199"/>
      <c r="AB53" s="199"/>
      <c r="AC53" s="199"/>
      <c r="AD53" s="199"/>
      <c r="AE53" s="199"/>
      <c r="AF53" s="199"/>
      <c r="AG53" s="199" t="s">
        <v>264</v>
      </c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</row>
    <row r="54" spans="1:60" outlineLevel="1">
      <c r="A54" s="216"/>
      <c r="B54" s="217"/>
      <c r="C54" s="265" t="s">
        <v>265</v>
      </c>
      <c r="D54" s="254"/>
      <c r="E54" s="255"/>
      <c r="F54" s="220"/>
      <c r="G54" s="22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199"/>
      <c r="Z54" s="199"/>
      <c r="AA54" s="199"/>
      <c r="AB54" s="199"/>
      <c r="AC54" s="199"/>
      <c r="AD54" s="199"/>
      <c r="AE54" s="199"/>
      <c r="AF54" s="199"/>
      <c r="AG54" s="199" t="s">
        <v>212</v>
      </c>
      <c r="AH54" s="199">
        <v>0</v>
      </c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</row>
    <row r="55" spans="1:60" outlineLevel="1">
      <c r="A55" s="216"/>
      <c r="B55" s="217"/>
      <c r="C55" s="265" t="s">
        <v>266</v>
      </c>
      <c r="D55" s="254"/>
      <c r="E55" s="255">
        <v>290</v>
      </c>
      <c r="F55" s="220"/>
      <c r="G55" s="22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199"/>
      <c r="Z55" s="199"/>
      <c r="AA55" s="199"/>
      <c r="AB55" s="199"/>
      <c r="AC55" s="199"/>
      <c r="AD55" s="199"/>
      <c r="AE55" s="199"/>
      <c r="AF55" s="199"/>
      <c r="AG55" s="199" t="s">
        <v>212</v>
      </c>
      <c r="AH55" s="199">
        <v>0</v>
      </c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</row>
    <row r="56" spans="1:60" ht="22.5" outlineLevel="1">
      <c r="A56" s="216">
        <v>14</v>
      </c>
      <c r="B56" s="217" t="s">
        <v>267</v>
      </c>
      <c r="C56" s="267" t="s">
        <v>268</v>
      </c>
      <c r="D56" s="218" t="s">
        <v>0</v>
      </c>
      <c r="E56" s="258"/>
      <c r="F56" s="221"/>
      <c r="G56" s="220">
        <f>ROUND(E56*F56,2)</f>
        <v>0</v>
      </c>
      <c r="H56" s="221"/>
      <c r="I56" s="220">
        <f>ROUND(E56*H56,2)</f>
        <v>0</v>
      </c>
      <c r="J56" s="221"/>
      <c r="K56" s="220">
        <f>ROUND(E56*J56,2)</f>
        <v>0</v>
      </c>
      <c r="L56" s="220">
        <v>21</v>
      </c>
      <c r="M56" s="220">
        <f>G56*(1+L56/100)</f>
        <v>0</v>
      </c>
      <c r="N56" s="219">
        <v>0</v>
      </c>
      <c r="O56" s="219">
        <f>ROUND(E56*N56,2)</f>
        <v>0</v>
      </c>
      <c r="P56" s="219">
        <v>0</v>
      </c>
      <c r="Q56" s="219">
        <f>ROUND(E56*P56,2)</f>
        <v>0</v>
      </c>
      <c r="R56" s="220"/>
      <c r="S56" s="220" t="s">
        <v>209</v>
      </c>
      <c r="T56" s="220" t="s">
        <v>209</v>
      </c>
      <c r="U56" s="220">
        <v>0</v>
      </c>
      <c r="V56" s="220">
        <f>ROUND(E56*U56,2)</f>
        <v>0</v>
      </c>
      <c r="W56" s="220"/>
      <c r="X56" s="220" t="s">
        <v>247</v>
      </c>
      <c r="Y56" s="199"/>
      <c r="Z56" s="199"/>
      <c r="AA56" s="199"/>
      <c r="AB56" s="199"/>
      <c r="AC56" s="199"/>
      <c r="AD56" s="199"/>
      <c r="AE56" s="199"/>
      <c r="AF56" s="199"/>
      <c r="AG56" s="199" t="s">
        <v>248</v>
      </c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</row>
    <row r="57" spans="1:60">
      <c r="A57" s="227" t="s">
        <v>127</v>
      </c>
      <c r="B57" s="228" t="s">
        <v>97</v>
      </c>
      <c r="C57" s="243" t="s">
        <v>98</v>
      </c>
      <c r="D57" s="229"/>
      <c r="E57" s="230"/>
      <c r="F57" s="231"/>
      <c r="G57" s="232">
        <f>SUMIF(AG58:AG67,"&lt;&gt;NOR",G58:G67)</f>
        <v>0</v>
      </c>
      <c r="H57" s="226"/>
      <c r="I57" s="226">
        <f>SUM(I58:I67)</f>
        <v>0</v>
      </c>
      <c r="J57" s="226"/>
      <c r="K57" s="226">
        <f>SUM(K58:K67)</f>
        <v>0</v>
      </c>
      <c r="L57" s="226"/>
      <c r="M57" s="226">
        <f>SUM(M58:M67)</f>
        <v>0</v>
      </c>
      <c r="N57" s="225"/>
      <c r="O57" s="225">
        <f>SUM(O58:O67)</f>
        <v>0</v>
      </c>
      <c r="P57" s="225"/>
      <c r="Q57" s="225">
        <f>SUM(Q58:Q67)</f>
        <v>0</v>
      </c>
      <c r="R57" s="226"/>
      <c r="S57" s="226"/>
      <c r="T57" s="226"/>
      <c r="U57" s="226"/>
      <c r="V57" s="226">
        <f>SUM(V58:V67)</f>
        <v>32.909999999999997</v>
      </c>
      <c r="W57" s="226"/>
      <c r="X57" s="226"/>
      <c r="AG57" t="s">
        <v>128</v>
      </c>
    </row>
    <row r="58" spans="1:60" outlineLevel="1">
      <c r="A58" s="259">
        <v>15</v>
      </c>
      <c r="B58" s="260" t="s">
        <v>269</v>
      </c>
      <c r="C58" s="268" t="s">
        <v>270</v>
      </c>
      <c r="D58" s="261" t="s">
        <v>246</v>
      </c>
      <c r="E58" s="262">
        <v>8.1</v>
      </c>
      <c r="F58" s="263"/>
      <c r="G58" s="264">
        <f>ROUND(E58*F58,2)</f>
        <v>0</v>
      </c>
      <c r="H58" s="221"/>
      <c r="I58" s="220">
        <f>ROUND(E58*H58,2)</f>
        <v>0</v>
      </c>
      <c r="J58" s="221"/>
      <c r="K58" s="220">
        <f>ROUND(E58*J58,2)</f>
        <v>0</v>
      </c>
      <c r="L58" s="220">
        <v>21</v>
      </c>
      <c r="M58" s="220">
        <f>G58*(1+L58/100)</f>
        <v>0</v>
      </c>
      <c r="N58" s="219">
        <v>0</v>
      </c>
      <c r="O58" s="219">
        <f>ROUND(E58*N58,2)</f>
        <v>0</v>
      </c>
      <c r="P58" s="219">
        <v>0</v>
      </c>
      <c r="Q58" s="219">
        <f>ROUND(E58*P58,2)</f>
        <v>0</v>
      </c>
      <c r="R58" s="220"/>
      <c r="S58" s="220" t="s">
        <v>209</v>
      </c>
      <c r="T58" s="220" t="s">
        <v>209</v>
      </c>
      <c r="U58" s="220">
        <v>0.94199999999999995</v>
      </c>
      <c r="V58" s="220">
        <f>ROUND(E58*U58,2)</f>
        <v>7.63</v>
      </c>
      <c r="W58" s="220"/>
      <c r="X58" s="220" t="s">
        <v>271</v>
      </c>
      <c r="Y58" s="199"/>
      <c r="Z58" s="199"/>
      <c r="AA58" s="199"/>
      <c r="AB58" s="199"/>
      <c r="AC58" s="199"/>
      <c r="AD58" s="199"/>
      <c r="AE58" s="199"/>
      <c r="AF58" s="199"/>
      <c r="AG58" s="199" t="s">
        <v>272</v>
      </c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</row>
    <row r="59" spans="1:60" outlineLevel="1">
      <c r="A59" s="234">
        <v>16</v>
      </c>
      <c r="B59" s="235" t="s">
        <v>273</v>
      </c>
      <c r="C59" s="244" t="s">
        <v>274</v>
      </c>
      <c r="D59" s="236" t="s">
        <v>246</v>
      </c>
      <c r="E59" s="237">
        <v>145.80000000000001</v>
      </c>
      <c r="F59" s="238"/>
      <c r="G59" s="239">
        <f>ROUND(E59*F59,2)</f>
        <v>0</v>
      </c>
      <c r="H59" s="221"/>
      <c r="I59" s="220">
        <f>ROUND(E59*H59,2)</f>
        <v>0</v>
      </c>
      <c r="J59" s="221"/>
      <c r="K59" s="220">
        <f>ROUND(E59*J59,2)</f>
        <v>0</v>
      </c>
      <c r="L59" s="220">
        <v>21</v>
      </c>
      <c r="M59" s="220">
        <f>G59*(1+L59/100)</f>
        <v>0</v>
      </c>
      <c r="N59" s="219">
        <v>0</v>
      </c>
      <c r="O59" s="219">
        <f>ROUND(E59*N59,2)</f>
        <v>0</v>
      </c>
      <c r="P59" s="219">
        <v>0</v>
      </c>
      <c r="Q59" s="219">
        <f>ROUND(E59*P59,2)</f>
        <v>0</v>
      </c>
      <c r="R59" s="220"/>
      <c r="S59" s="220" t="s">
        <v>209</v>
      </c>
      <c r="T59" s="220" t="s">
        <v>209</v>
      </c>
      <c r="U59" s="220">
        <v>0.11</v>
      </c>
      <c r="V59" s="220">
        <f>ROUND(E59*U59,2)</f>
        <v>16.04</v>
      </c>
      <c r="W59" s="220"/>
      <c r="X59" s="220" t="s">
        <v>131</v>
      </c>
      <c r="Y59" s="199"/>
      <c r="Z59" s="199"/>
      <c r="AA59" s="199"/>
      <c r="AB59" s="199"/>
      <c r="AC59" s="199"/>
      <c r="AD59" s="199"/>
      <c r="AE59" s="199"/>
      <c r="AF59" s="199"/>
      <c r="AG59" s="199" t="s">
        <v>132</v>
      </c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</row>
    <row r="60" spans="1:60" outlineLevel="1">
      <c r="A60" s="216"/>
      <c r="B60" s="217"/>
      <c r="C60" s="265" t="s">
        <v>275</v>
      </c>
      <c r="D60" s="254"/>
      <c r="E60" s="255">
        <v>145.80000000000001</v>
      </c>
      <c r="F60" s="220"/>
      <c r="G60" s="22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199"/>
      <c r="Z60" s="199"/>
      <c r="AA60" s="199"/>
      <c r="AB60" s="199"/>
      <c r="AC60" s="199"/>
      <c r="AD60" s="199"/>
      <c r="AE60" s="199"/>
      <c r="AF60" s="199"/>
      <c r="AG60" s="199" t="s">
        <v>212</v>
      </c>
      <c r="AH60" s="199">
        <v>0</v>
      </c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</row>
    <row r="61" spans="1:60" ht="22.5" outlineLevel="1">
      <c r="A61" s="259">
        <v>17</v>
      </c>
      <c r="B61" s="260" t="s">
        <v>276</v>
      </c>
      <c r="C61" s="268" t="s">
        <v>277</v>
      </c>
      <c r="D61" s="261" t="s">
        <v>246</v>
      </c>
      <c r="E61" s="262">
        <v>8.1</v>
      </c>
      <c r="F61" s="263"/>
      <c r="G61" s="264">
        <f>ROUND(E61*F61,2)</f>
        <v>0</v>
      </c>
      <c r="H61" s="221"/>
      <c r="I61" s="220">
        <f>ROUND(E61*H61,2)</f>
        <v>0</v>
      </c>
      <c r="J61" s="221"/>
      <c r="K61" s="220">
        <f>ROUND(E61*J61,2)</f>
        <v>0</v>
      </c>
      <c r="L61" s="220">
        <v>21</v>
      </c>
      <c r="M61" s="220">
        <f>G61*(1+L61/100)</f>
        <v>0</v>
      </c>
      <c r="N61" s="219">
        <v>0</v>
      </c>
      <c r="O61" s="219">
        <f>ROUND(E61*N61,2)</f>
        <v>0</v>
      </c>
      <c r="P61" s="219">
        <v>0</v>
      </c>
      <c r="Q61" s="219">
        <f>ROUND(E61*P61,2)</f>
        <v>0</v>
      </c>
      <c r="R61" s="220"/>
      <c r="S61" s="220" t="s">
        <v>129</v>
      </c>
      <c r="T61" s="220" t="s">
        <v>237</v>
      </c>
      <c r="U61" s="220">
        <v>0.55000000000000004</v>
      </c>
      <c r="V61" s="220">
        <f>ROUND(E61*U61,2)</f>
        <v>4.46</v>
      </c>
      <c r="W61" s="220"/>
      <c r="X61" s="220" t="s">
        <v>131</v>
      </c>
      <c r="Y61" s="199"/>
      <c r="Z61" s="199"/>
      <c r="AA61" s="199"/>
      <c r="AB61" s="199"/>
      <c r="AC61" s="199"/>
      <c r="AD61" s="199"/>
      <c r="AE61" s="199"/>
      <c r="AF61" s="199"/>
      <c r="AG61" s="199" t="s">
        <v>132</v>
      </c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</row>
    <row r="62" spans="1:60" outlineLevel="1">
      <c r="A62" s="259">
        <v>18</v>
      </c>
      <c r="B62" s="260" t="s">
        <v>278</v>
      </c>
      <c r="C62" s="268" t="s">
        <v>279</v>
      </c>
      <c r="D62" s="261" t="s">
        <v>246</v>
      </c>
      <c r="E62" s="262">
        <v>8.1</v>
      </c>
      <c r="F62" s="263"/>
      <c r="G62" s="264">
        <f>ROUND(E62*F62,2)</f>
        <v>0</v>
      </c>
      <c r="H62" s="221"/>
      <c r="I62" s="220">
        <f>ROUND(E62*H62,2)</f>
        <v>0</v>
      </c>
      <c r="J62" s="221"/>
      <c r="K62" s="220">
        <f>ROUND(E62*J62,2)</f>
        <v>0</v>
      </c>
      <c r="L62" s="220">
        <v>21</v>
      </c>
      <c r="M62" s="220">
        <f>G62*(1+L62/100)</f>
        <v>0</v>
      </c>
      <c r="N62" s="219">
        <v>0</v>
      </c>
      <c r="O62" s="219">
        <f>ROUND(E62*N62,2)</f>
        <v>0</v>
      </c>
      <c r="P62" s="219">
        <v>0</v>
      </c>
      <c r="Q62" s="219">
        <f>ROUND(E62*P62,2)</f>
        <v>0</v>
      </c>
      <c r="R62" s="220"/>
      <c r="S62" s="220" t="s">
        <v>209</v>
      </c>
      <c r="T62" s="220" t="s">
        <v>209</v>
      </c>
      <c r="U62" s="220">
        <v>0.1</v>
      </c>
      <c r="V62" s="220">
        <f>ROUND(E62*U62,2)</f>
        <v>0.81</v>
      </c>
      <c r="W62" s="220"/>
      <c r="X62" s="220" t="s">
        <v>131</v>
      </c>
      <c r="Y62" s="199"/>
      <c r="Z62" s="199"/>
      <c r="AA62" s="199"/>
      <c r="AB62" s="199"/>
      <c r="AC62" s="199"/>
      <c r="AD62" s="199"/>
      <c r="AE62" s="199"/>
      <c r="AF62" s="199"/>
      <c r="AG62" s="199" t="s">
        <v>132</v>
      </c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</row>
    <row r="63" spans="1:60" outlineLevel="1">
      <c r="A63" s="259">
        <v>19</v>
      </c>
      <c r="B63" s="260" t="s">
        <v>280</v>
      </c>
      <c r="C63" s="268" t="s">
        <v>281</v>
      </c>
      <c r="D63" s="261" t="s">
        <v>282</v>
      </c>
      <c r="E63" s="262">
        <v>30</v>
      </c>
      <c r="F63" s="263"/>
      <c r="G63" s="264">
        <f>ROUND(E63*F63,2)</f>
        <v>0</v>
      </c>
      <c r="H63" s="221"/>
      <c r="I63" s="220">
        <f>ROUND(E63*H63,2)</f>
        <v>0</v>
      </c>
      <c r="J63" s="221"/>
      <c r="K63" s="220">
        <f>ROUND(E63*J63,2)</f>
        <v>0</v>
      </c>
      <c r="L63" s="220">
        <v>21</v>
      </c>
      <c r="M63" s="220">
        <f>G63*(1+L63/100)</f>
        <v>0</v>
      </c>
      <c r="N63" s="219">
        <v>0</v>
      </c>
      <c r="O63" s="219">
        <f>ROUND(E63*N63,2)</f>
        <v>0</v>
      </c>
      <c r="P63" s="219">
        <v>0</v>
      </c>
      <c r="Q63" s="219">
        <f>ROUND(E63*P63,2)</f>
        <v>0</v>
      </c>
      <c r="R63" s="220"/>
      <c r="S63" s="220" t="s">
        <v>209</v>
      </c>
      <c r="T63" s="220" t="s">
        <v>209</v>
      </c>
      <c r="U63" s="220">
        <v>0</v>
      </c>
      <c r="V63" s="220">
        <f>ROUND(E63*U63,2)</f>
        <v>0</v>
      </c>
      <c r="W63" s="220"/>
      <c r="X63" s="220" t="s">
        <v>131</v>
      </c>
      <c r="Y63" s="199"/>
      <c r="Z63" s="199"/>
      <c r="AA63" s="199"/>
      <c r="AB63" s="199"/>
      <c r="AC63" s="199"/>
      <c r="AD63" s="199"/>
      <c r="AE63" s="199"/>
      <c r="AF63" s="199"/>
      <c r="AG63" s="199" t="s">
        <v>132</v>
      </c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</row>
    <row r="64" spans="1:60" ht="22.5" outlineLevel="1">
      <c r="A64" s="259">
        <v>20</v>
      </c>
      <c r="B64" s="260" t="s">
        <v>283</v>
      </c>
      <c r="C64" s="268" t="s">
        <v>284</v>
      </c>
      <c r="D64" s="261" t="s">
        <v>246</v>
      </c>
      <c r="E64" s="262">
        <v>8.1</v>
      </c>
      <c r="F64" s="263"/>
      <c r="G64" s="264">
        <f>ROUND(E64*F64,2)</f>
        <v>0</v>
      </c>
      <c r="H64" s="221"/>
      <c r="I64" s="220">
        <f>ROUND(E64*H64,2)</f>
        <v>0</v>
      </c>
      <c r="J64" s="221"/>
      <c r="K64" s="220">
        <f>ROUND(E64*J64,2)</f>
        <v>0</v>
      </c>
      <c r="L64" s="220">
        <v>21</v>
      </c>
      <c r="M64" s="220">
        <f>G64*(1+L64/100)</f>
        <v>0</v>
      </c>
      <c r="N64" s="219">
        <v>0</v>
      </c>
      <c r="O64" s="219">
        <f>ROUND(E64*N64,2)</f>
        <v>0</v>
      </c>
      <c r="P64" s="219">
        <v>0</v>
      </c>
      <c r="Q64" s="219">
        <f>ROUND(E64*P64,2)</f>
        <v>0</v>
      </c>
      <c r="R64" s="220"/>
      <c r="S64" s="220" t="s">
        <v>209</v>
      </c>
      <c r="T64" s="220" t="s">
        <v>209</v>
      </c>
      <c r="U64" s="220">
        <v>0.49</v>
      </c>
      <c r="V64" s="220">
        <f>ROUND(E64*U64,2)</f>
        <v>3.97</v>
      </c>
      <c r="W64" s="220"/>
      <c r="X64" s="220" t="s">
        <v>131</v>
      </c>
      <c r="Y64" s="199"/>
      <c r="Z64" s="199"/>
      <c r="AA64" s="199"/>
      <c r="AB64" s="199"/>
      <c r="AC64" s="199"/>
      <c r="AD64" s="199"/>
      <c r="AE64" s="199"/>
      <c r="AF64" s="199"/>
      <c r="AG64" s="199" t="s">
        <v>132</v>
      </c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</row>
    <row r="65" spans="1:60" ht="22.5" outlineLevel="1">
      <c r="A65" s="234">
        <v>21</v>
      </c>
      <c r="B65" s="235" t="s">
        <v>285</v>
      </c>
      <c r="C65" s="244" t="s">
        <v>286</v>
      </c>
      <c r="D65" s="236" t="s">
        <v>246</v>
      </c>
      <c r="E65" s="237">
        <v>243</v>
      </c>
      <c r="F65" s="238"/>
      <c r="G65" s="239">
        <f>ROUND(E65*F65,2)</f>
        <v>0</v>
      </c>
      <c r="H65" s="221"/>
      <c r="I65" s="220">
        <f>ROUND(E65*H65,2)</f>
        <v>0</v>
      </c>
      <c r="J65" s="221"/>
      <c r="K65" s="220">
        <f>ROUND(E65*J65,2)</f>
        <v>0</v>
      </c>
      <c r="L65" s="220">
        <v>21</v>
      </c>
      <c r="M65" s="220">
        <f>G65*(1+L65/100)</f>
        <v>0</v>
      </c>
      <c r="N65" s="219">
        <v>0</v>
      </c>
      <c r="O65" s="219">
        <f>ROUND(E65*N65,2)</f>
        <v>0</v>
      </c>
      <c r="P65" s="219">
        <v>0</v>
      </c>
      <c r="Q65" s="219">
        <f>ROUND(E65*P65,2)</f>
        <v>0</v>
      </c>
      <c r="R65" s="220"/>
      <c r="S65" s="220" t="s">
        <v>209</v>
      </c>
      <c r="T65" s="220" t="s">
        <v>209</v>
      </c>
      <c r="U65" s="220">
        <v>0</v>
      </c>
      <c r="V65" s="220">
        <f>ROUND(E65*U65,2)</f>
        <v>0</v>
      </c>
      <c r="W65" s="220"/>
      <c r="X65" s="220" t="s">
        <v>131</v>
      </c>
      <c r="Y65" s="199"/>
      <c r="Z65" s="199"/>
      <c r="AA65" s="199"/>
      <c r="AB65" s="199"/>
      <c r="AC65" s="199"/>
      <c r="AD65" s="199"/>
      <c r="AE65" s="199"/>
      <c r="AF65" s="199"/>
      <c r="AG65" s="199" t="s">
        <v>132</v>
      </c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</row>
    <row r="66" spans="1:60" outlineLevel="1">
      <c r="A66" s="216"/>
      <c r="B66" s="217"/>
      <c r="C66" s="265" t="s">
        <v>287</v>
      </c>
      <c r="D66" s="254"/>
      <c r="E66" s="255">
        <v>243</v>
      </c>
      <c r="F66" s="220"/>
      <c r="G66" s="220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199"/>
      <c r="Z66" s="199"/>
      <c r="AA66" s="199"/>
      <c r="AB66" s="199"/>
      <c r="AC66" s="199"/>
      <c r="AD66" s="199"/>
      <c r="AE66" s="199"/>
      <c r="AF66" s="199"/>
      <c r="AG66" s="199" t="s">
        <v>212</v>
      </c>
      <c r="AH66" s="199">
        <v>0</v>
      </c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</row>
    <row r="67" spans="1:60" outlineLevel="1">
      <c r="A67" s="234">
        <v>22</v>
      </c>
      <c r="B67" s="235" t="s">
        <v>288</v>
      </c>
      <c r="C67" s="244" t="s">
        <v>289</v>
      </c>
      <c r="D67" s="236" t="s">
        <v>246</v>
      </c>
      <c r="E67" s="237">
        <v>8.1</v>
      </c>
      <c r="F67" s="238"/>
      <c r="G67" s="239">
        <f>ROUND(E67*F67,2)</f>
        <v>0</v>
      </c>
      <c r="H67" s="221"/>
      <c r="I67" s="220">
        <f>ROUND(E67*H67,2)</f>
        <v>0</v>
      </c>
      <c r="J67" s="221"/>
      <c r="K67" s="220">
        <f>ROUND(E67*J67,2)</f>
        <v>0</v>
      </c>
      <c r="L67" s="220">
        <v>21</v>
      </c>
      <c r="M67" s="220">
        <f>G67*(1+L67/100)</f>
        <v>0</v>
      </c>
      <c r="N67" s="219">
        <v>0</v>
      </c>
      <c r="O67" s="219">
        <f>ROUND(E67*N67,2)</f>
        <v>0</v>
      </c>
      <c r="P67" s="219">
        <v>0</v>
      </c>
      <c r="Q67" s="219">
        <f>ROUND(E67*P67,2)</f>
        <v>0</v>
      </c>
      <c r="R67" s="220"/>
      <c r="S67" s="220" t="s">
        <v>209</v>
      </c>
      <c r="T67" s="220" t="s">
        <v>209</v>
      </c>
      <c r="U67" s="220">
        <v>0</v>
      </c>
      <c r="V67" s="220">
        <f>ROUND(E67*U67,2)</f>
        <v>0</v>
      </c>
      <c r="W67" s="220"/>
      <c r="X67" s="220" t="s">
        <v>131</v>
      </c>
      <c r="Y67" s="199"/>
      <c r="Z67" s="199"/>
      <c r="AA67" s="199"/>
      <c r="AB67" s="199"/>
      <c r="AC67" s="199"/>
      <c r="AD67" s="199"/>
      <c r="AE67" s="199"/>
      <c r="AF67" s="199"/>
      <c r="AG67" s="199" t="s">
        <v>132</v>
      </c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</row>
    <row r="68" spans="1:60">
      <c r="A68" s="3"/>
      <c r="B68" s="4"/>
      <c r="C68" s="247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AE68">
        <v>15</v>
      </c>
      <c r="AF68">
        <v>21</v>
      </c>
      <c r="AG68" t="s">
        <v>114</v>
      </c>
    </row>
    <row r="69" spans="1:60">
      <c r="A69" s="202"/>
      <c r="B69" s="203" t="s">
        <v>30</v>
      </c>
      <c r="C69" s="248"/>
      <c r="D69" s="204"/>
      <c r="E69" s="205"/>
      <c r="F69" s="205"/>
      <c r="G69" s="233">
        <f>G8+G31+G40+G46+G57</f>
        <v>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AE69">
        <f>SUMIF(L7:L67,AE68,G7:G67)</f>
        <v>0</v>
      </c>
      <c r="AF69">
        <f>SUMIF(L7:L67,AF68,G7:G67)</f>
        <v>0</v>
      </c>
      <c r="AG69" t="s">
        <v>197</v>
      </c>
    </row>
    <row r="70" spans="1:60">
      <c r="A70" s="3"/>
      <c r="B70" s="4"/>
      <c r="C70" s="247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60">
      <c r="A71" s="3"/>
      <c r="B71" s="4"/>
      <c r="C71" s="247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60">
      <c r="A72" s="206" t="s">
        <v>198</v>
      </c>
      <c r="B72" s="206"/>
      <c r="C72" s="249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60">
      <c r="A73" s="207"/>
      <c r="B73" s="208"/>
      <c r="C73" s="250"/>
      <c r="D73" s="208"/>
      <c r="E73" s="208"/>
      <c r="F73" s="208"/>
      <c r="G73" s="209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AG73" t="s">
        <v>199</v>
      </c>
    </row>
    <row r="74" spans="1:60">
      <c r="A74" s="210"/>
      <c r="B74" s="211"/>
      <c r="C74" s="251"/>
      <c r="D74" s="211"/>
      <c r="E74" s="211"/>
      <c r="F74" s="211"/>
      <c r="G74" s="21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60">
      <c r="A75" s="210"/>
      <c r="B75" s="211"/>
      <c r="C75" s="251"/>
      <c r="D75" s="211"/>
      <c r="E75" s="211"/>
      <c r="F75" s="211"/>
      <c r="G75" s="21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60">
      <c r="A76" s="210"/>
      <c r="B76" s="211"/>
      <c r="C76" s="251"/>
      <c r="D76" s="211"/>
      <c r="E76" s="211"/>
      <c r="F76" s="211"/>
      <c r="G76" s="21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60">
      <c r="A77" s="213"/>
      <c r="B77" s="214"/>
      <c r="C77" s="252"/>
      <c r="D77" s="214"/>
      <c r="E77" s="214"/>
      <c r="F77" s="214"/>
      <c r="G77" s="215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60">
      <c r="A78" s="3"/>
      <c r="B78" s="4"/>
      <c r="C78" s="247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60">
      <c r="C79" s="253"/>
      <c r="D79" s="10"/>
      <c r="AG79" t="s">
        <v>205</v>
      </c>
    </row>
    <row r="80" spans="1:60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C613" sheet="1" objects="1" scenarios="1"/>
  <mergeCells count="15">
    <mergeCell ref="C34:G34"/>
    <mergeCell ref="C42:G42"/>
    <mergeCell ref="C43:G43"/>
    <mergeCell ref="C44:G44"/>
    <mergeCell ref="C45:G45"/>
    <mergeCell ref="A1:G1"/>
    <mergeCell ref="C2:G2"/>
    <mergeCell ref="C3:G3"/>
    <mergeCell ref="C4:G4"/>
    <mergeCell ref="A72:C72"/>
    <mergeCell ref="A73:G77"/>
    <mergeCell ref="C10:G10"/>
    <mergeCell ref="C11:G11"/>
    <mergeCell ref="C12:G12"/>
    <mergeCell ref="C33:G3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64" customWidth="1"/>
    <col min="3" max="3" width="38.28515625" style="16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184" t="s">
        <v>7</v>
      </c>
      <c r="B1" s="184"/>
      <c r="C1" s="184"/>
      <c r="D1" s="184"/>
      <c r="E1" s="184"/>
      <c r="F1" s="184"/>
      <c r="G1" s="184"/>
      <c r="AG1" t="s">
        <v>102</v>
      </c>
    </row>
    <row r="2" spans="1:60" ht="24.95" customHeight="1">
      <c r="A2" s="185" t="s">
        <v>8</v>
      </c>
      <c r="B2" s="49" t="s">
        <v>43</v>
      </c>
      <c r="C2" s="188" t="s">
        <v>44</v>
      </c>
      <c r="D2" s="186"/>
      <c r="E2" s="186"/>
      <c r="F2" s="186"/>
      <c r="G2" s="187"/>
      <c r="AG2" t="s">
        <v>103</v>
      </c>
    </row>
    <row r="3" spans="1:60" ht="24.95" customHeight="1">
      <c r="A3" s="185" t="s">
        <v>9</v>
      </c>
      <c r="B3" s="49" t="s">
        <v>53</v>
      </c>
      <c r="C3" s="188" t="s">
        <v>54</v>
      </c>
      <c r="D3" s="186"/>
      <c r="E3" s="186"/>
      <c r="F3" s="186"/>
      <c r="G3" s="187"/>
      <c r="AC3" s="164" t="s">
        <v>103</v>
      </c>
      <c r="AG3" t="s">
        <v>104</v>
      </c>
    </row>
    <row r="4" spans="1:60" ht="24.95" customHeight="1">
      <c r="A4" s="189" t="s">
        <v>10</v>
      </c>
      <c r="B4" s="190" t="s">
        <v>55</v>
      </c>
      <c r="C4" s="191" t="s">
        <v>56</v>
      </c>
      <c r="D4" s="192"/>
      <c r="E4" s="192"/>
      <c r="F4" s="192"/>
      <c r="G4" s="193"/>
      <c r="AG4" t="s">
        <v>105</v>
      </c>
    </row>
    <row r="5" spans="1:60">
      <c r="D5" s="10"/>
    </row>
    <row r="6" spans="1:60" ht="38.25">
      <c r="A6" s="195" t="s">
        <v>106</v>
      </c>
      <c r="B6" s="197" t="s">
        <v>107</v>
      </c>
      <c r="C6" s="197" t="s">
        <v>108</v>
      </c>
      <c r="D6" s="196" t="s">
        <v>109</v>
      </c>
      <c r="E6" s="195" t="s">
        <v>110</v>
      </c>
      <c r="F6" s="194" t="s">
        <v>111</v>
      </c>
      <c r="G6" s="195" t="s">
        <v>30</v>
      </c>
      <c r="H6" s="198" t="s">
        <v>31</v>
      </c>
      <c r="I6" s="198" t="s">
        <v>112</v>
      </c>
      <c r="J6" s="198" t="s">
        <v>32</v>
      </c>
      <c r="K6" s="198" t="s">
        <v>113</v>
      </c>
      <c r="L6" s="198" t="s">
        <v>114</v>
      </c>
      <c r="M6" s="198" t="s">
        <v>115</v>
      </c>
      <c r="N6" s="198" t="s">
        <v>116</v>
      </c>
      <c r="O6" s="198" t="s">
        <v>117</v>
      </c>
      <c r="P6" s="198" t="s">
        <v>118</v>
      </c>
      <c r="Q6" s="198" t="s">
        <v>119</v>
      </c>
      <c r="R6" s="198" t="s">
        <v>120</v>
      </c>
      <c r="S6" s="198" t="s">
        <v>121</v>
      </c>
      <c r="T6" s="198" t="s">
        <v>122</v>
      </c>
      <c r="U6" s="198" t="s">
        <v>123</v>
      </c>
      <c r="V6" s="198" t="s">
        <v>124</v>
      </c>
      <c r="W6" s="198" t="s">
        <v>125</v>
      </c>
      <c r="X6" s="198" t="s">
        <v>126</v>
      </c>
    </row>
    <row r="7" spans="1:60" hidden="1">
      <c r="A7" s="3"/>
      <c r="B7" s="4"/>
      <c r="C7" s="4"/>
      <c r="D7" s="6"/>
      <c r="E7" s="200"/>
      <c r="F7" s="201"/>
      <c r="G7" s="201"/>
      <c r="H7" s="201"/>
      <c r="I7" s="201"/>
      <c r="J7" s="201"/>
      <c r="K7" s="201"/>
      <c r="L7" s="201"/>
      <c r="M7" s="201"/>
      <c r="N7" s="200"/>
      <c r="O7" s="200"/>
      <c r="P7" s="200"/>
      <c r="Q7" s="200"/>
      <c r="R7" s="201"/>
      <c r="S7" s="201"/>
      <c r="T7" s="201"/>
      <c r="U7" s="201"/>
      <c r="V7" s="201"/>
      <c r="W7" s="201"/>
      <c r="X7" s="201"/>
    </row>
    <row r="8" spans="1:60">
      <c r="A8" s="227" t="s">
        <v>127</v>
      </c>
      <c r="B8" s="228" t="s">
        <v>75</v>
      </c>
      <c r="C8" s="243" t="s">
        <v>76</v>
      </c>
      <c r="D8" s="229"/>
      <c r="E8" s="230"/>
      <c r="F8" s="231"/>
      <c r="G8" s="232">
        <f>SUMIF(AG9:AG74,"&lt;&gt;NOR",G9:G74)</f>
        <v>0</v>
      </c>
      <c r="H8" s="226"/>
      <c r="I8" s="226">
        <f>SUM(I9:I74)</f>
        <v>0</v>
      </c>
      <c r="J8" s="226"/>
      <c r="K8" s="226">
        <f>SUM(K9:K74)</f>
        <v>0</v>
      </c>
      <c r="L8" s="226"/>
      <c r="M8" s="226">
        <f>SUM(M9:M74)</f>
        <v>0</v>
      </c>
      <c r="N8" s="225"/>
      <c r="O8" s="225">
        <f>SUM(O9:O74)</f>
        <v>15.51</v>
      </c>
      <c r="P8" s="225"/>
      <c r="Q8" s="225">
        <f>SUM(Q9:Q74)</f>
        <v>0</v>
      </c>
      <c r="R8" s="226"/>
      <c r="S8" s="226"/>
      <c r="T8" s="226"/>
      <c r="U8" s="226"/>
      <c r="V8" s="226">
        <f>SUM(V9:V74)</f>
        <v>11.01</v>
      </c>
      <c r="W8" s="226"/>
      <c r="X8" s="226"/>
      <c r="AG8" t="s">
        <v>128</v>
      </c>
    </row>
    <row r="9" spans="1:60" outlineLevel="1">
      <c r="A9" s="234">
        <v>1</v>
      </c>
      <c r="B9" s="235" t="s">
        <v>292</v>
      </c>
      <c r="C9" s="244" t="s">
        <v>293</v>
      </c>
      <c r="D9" s="236" t="s">
        <v>208</v>
      </c>
      <c r="E9" s="237">
        <v>26.8627</v>
      </c>
      <c r="F9" s="238"/>
      <c r="G9" s="239">
        <f>ROUND(E9*F9,2)</f>
        <v>0</v>
      </c>
      <c r="H9" s="221"/>
      <c r="I9" s="220">
        <f>ROUND(E9*H9,2)</f>
        <v>0</v>
      </c>
      <c r="J9" s="221"/>
      <c r="K9" s="220">
        <f>ROUND(E9*J9,2)</f>
        <v>0</v>
      </c>
      <c r="L9" s="220">
        <v>21</v>
      </c>
      <c r="M9" s="220">
        <f>G9*(1+L9/100)</f>
        <v>0</v>
      </c>
      <c r="N9" s="219">
        <v>3.7670000000000002E-2</v>
      </c>
      <c r="O9" s="219">
        <f>ROUND(E9*N9,2)</f>
        <v>1.01</v>
      </c>
      <c r="P9" s="219">
        <v>0</v>
      </c>
      <c r="Q9" s="219">
        <f>ROUND(E9*P9,2)</f>
        <v>0</v>
      </c>
      <c r="R9" s="220"/>
      <c r="S9" s="220" t="s">
        <v>209</v>
      </c>
      <c r="T9" s="220" t="s">
        <v>209</v>
      </c>
      <c r="U9" s="220">
        <v>0.41</v>
      </c>
      <c r="V9" s="220">
        <f>ROUND(E9*U9,2)</f>
        <v>11.01</v>
      </c>
      <c r="W9" s="220"/>
      <c r="X9" s="220" t="s">
        <v>131</v>
      </c>
      <c r="Y9" s="199"/>
      <c r="Z9" s="199"/>
      <c r="AA9" s="199"/>
      <c r="AB9" s="199"/>
      <c r="AC9" s="199"/>
      <c r="AD9" s="199"/>
      <c r="AE9" s="199"/>
      <c r="AF9" s="199"/>
      <c r="AG9" s="199" t="s">
        <v>132</v>
      </c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</row>
    <row r="10" spans="1:60" outlineLevel="1">
      <c r="A10" s="216"/>
      <c r="B10" s="217"/>
      <c r="C10" s="265" t="s">
        <v>294</v>
      </c>
      <c r="D10" s="254"/>
      <c r="E10" s="255"/>
      <c r="F10" s="220"/>
      <c r="G10" s="220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199"/>
      <c r="Z10" s="199"/>
      <c r="AA10" s="199"/>
      <c r="AB10" s="199"/>
      <c r="AC10" s="199"/>
      <c r="AD10" s="199"/>
      <c r="AE10" s="199"/>
      <c r="AF10" s="199"/>
      <c r="AG10" s="199" t="s">
        <v>212</v>
      </c>
      <c r="AH10" s="199">
        <v>0</v>
      </c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</row>
    <row r="11" spans="1:60" outlineLevel="1">
      <c r="A11" s="216"/>
      <c r="B11" s="217"/>
      <c r="C11" s="265" t="s">
        <v>295</v>
      </c>
      <c r="D11" s="254"/>
      <c r="E11" s="255">
        <v>3.5592000000000001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199"/>
      <c r="Z11" s="199"/>
      <c r="AA11" s="199"/>
      <c r="AB11" s="199"/>
      <c r="AC11" s="199"/>
      <c r="AD11" s="199"/>
      <c r="AE11" s="199"/>
      <c r="AF11" s="199"/>
      <c r="AG11" s="199" t="s">
        <v>212</v>
      </c>
      <c r="AH11" s="199">
        <v>0</v>
      </c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</row>
    <row r="12" spans="1:60" outlineLevel="1">
      <c r="A12" s="216"/>
      <c r="B12" s="217"/>
      <c r="C12" s="265" t="s">
        <v>296</v>
      </c>
      <c r="D12" s="254"/>
      <c r="E12" s="255">
        <v>8.1564999999999994</v>
      </c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199"/>
      <c r="Z12" s="199"/>
      <c r="AA12" s="199"/>
      <c r="AB12" s="199"/>
      <c r="AC12" s="199"/>
      <c r="AD12" s="199"/>
      <c r="AE12" s="199"/>
      <c r="AF12" s="199"/>
      <c r="AG12" s="199" t="s">
        <v>212</v>
      </c>
      <c r="AH12" s="199">
        <v>0</v>
      </c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</row>
    <row r="13" spans="1:60" ht="22.5" outlineLevel="1">
      <c r="A13" s="216"/>
      <c r="B13" s="217"/>
      <c r="C13" s="265" t="s">
        <v>297</v>
      </c>
      <c r="D13" s="254"/>
      <c r="E13" s="255">
        <v>15.147</v>
      </c>
      <c r="F13" s="220"/>
      <c r="G13" s="220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199"/>
      <c r="Z13" s="199"/>
      <c r="AA13" s="199"/>
      <c r="AB13" s="199"/>
      <c r="AC13" s="199"/>
      <c r="AD13" s="199"/>
      <c r="AE13" s="199"/>
      <c r="AF13" s="199"/>
      <c r="AG13" s="199" t="s">
        <v>212</v>
      </c>
      <c r="AH13" s="199">
        <v>0</v>
      </c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</row>
    <row r="14" spans="1:60" outlineLevel="1">
      <c r="A14" s="216"/>
      <c r="B14" s="217"/>
      <c r="C14" s="266" t="s">
        <v>243</v>
      </c>
      <c r="D14" s="256"/>
      <c r="E14" s="257">
        <v>26.8627</v>
      </c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199"/>
      <c r="Z14" s="199"/>
      <c r="AA14" s="199"/>
      <c r="AB14" s="199"/>
      <c r="AC14" s="199"/>
      <c r="AD14" s="199"/>
      <c r="AE14" s="199"/>
      <c r="AF14" s="199"/>
      <c r="AG14" s="199" t="s">
        <v>212</v>
      </c>
      <c r="AH14" s="199">
        <v>1</v>
      </c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</row>
    <row r="15" spans="1:60" ht="22.5" outlineLevel="1">
      <c r="A15" s="234">
        <v>2</v>
      </c>
      <c r="B15" s="235" t="s">
        <v>298</v>
      </c>
      <c r="C15" s="244" t="s">
        <v>299</v>
      </c>
      <c r="D15" s="236" t="s">
        <v>300</v>
      </c>
      <c r="E15" s="237">
        <v>4</v>
      </c>
      <c r="F15" s="238"/>
      <c r="G15" s="239">
        <f>ROUND(E15*F15,2)</f>
        <v>0</v>
      </c>
      <c r="H15" s="221"/>
      <c r="I15" s="220">
        <f>ROUND(E15*H15,2)</f>
        <v>0</v>
      </c>
      <c r="J15" s="221"/>
      <c r="K15" s="220">
        <f>ROUND(E15*J15,2)</f>
        <v>0</v>
      </c>
      <c r="L15" s="220">
        <v>21</v>
      </c>
      <c r="M15" s="220">
        <f>G15*(1+L15/100)</f>
        <v>0</v>
      </c>
      <c r="N15" s="219">
        <v>0.35</v>
      </c>
      <c r="O15" s="219">
        <f>ROUND(E15*N15,2)</f>
        <v>1.4</v>
      </c>
      <c r="P15" s="219">
        <v>0</v>
      </c>
      <c r="Q15" s="219">
        <f>ROUND(E15*P15,2)</f>
        <v>0</v>
      </c>
      <c r="R15" s="220"/>
      <c r="S15" s="220" t="s">
        <v>129</v>
      </c>
      <c r="T15" s="220" t="s">
        <v>144</v>
      </c>
      <c r="U15" s="220">
        <v>0</v>
      </c>
      <c r="V15" s="220">
        <f>ROUND(E15*U15,2)</f>
        <v>0</v>
      </c>
      <c r="W15" s="220"/>
      <c r="X15" s="220" t="s">
        <v>131</v>
      </c>
      <c r="Y15" s="199"/>
      <c r="Z15" s="199"/>
      <c r="AA15" s="199"/>
      <c r="AB15" s="199"/>
      <c r="AC15" s="199"/>
      <c r="AD15" s="199"/>
      <c r="AE15" s="199"/>
      <c r="AF15" s="199"/>
      <c r="AG15" s="199" t="s">
        <v>132</v>
      </c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</row>
    <row r="16" spans="1:60" outlineLevel="1">
      <c r="A16" s="216"/>
      <c r="B16" s="217"/>
      <c r="C16" s="245" t="s">
        <v>301</v>
      </c>
      <c r="D16" s="240"/>
      <c r="E16" s="240"/>
      <c r="F16" s="240"/>
      <c r="G16" s="24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199"/>
      <c r="Z16" s="199"/>
      <c r="AA16" s="199"/>
      <c r="AB16" s="199"/>
      <c r="AC16" s="199"/>
      <c r="AD16" s="199"/>
      <c r="AE16" s="199"/>
      <c r="AF16" s="199"/>
      <c r="AG16" s="199" t="s">
        <v>134</v>
      </c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</row>
    <row r="17" spans="1:60" outlineLevel="1">
      <c r="A17" s="216"/>
      <c r="B17" s="217"/>
      <c r="C17" s="246" t="s">
        <v>485</v>
      </c>
      <c r="D17" s="242"/>
      <c r="E17" s="242"/>
      <c r="F17" s="242"/>
      <c r="G17" s="242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199"/>
      <c r="Z17" s="199"/>
      <c r="AA17" s="199"/>
      <c r="AB17" s="199"/>
      <c r="AC17" s="199"/>
      <c r="AD17" s="199"/>
      <c r="AE17" s="199"/>
      <c r="AF17" s="199"/>
      <c r="AG17" s="199" t="s">
        <v>134</v>
      </c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</row>
    <row r="18" spans="1:60" outlineLevel="1">
      <c r="A18" s="216"/>
      <c r="B18" s="217"/>
      <c r="C18" s="269" t="s">
        <v>302</v>
      </c>
      <c r="D18" s="222"/>
      <c r="E18" s="223"/>
      <c r="F18" s="224"/>
      <c r="G18" s="224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199"/>
      <c r="Z18" s="199"/>
      <c r="AA18" s="199"/>
      <c r="AB18" s="199"/>
      <c r="AC18" s="199"/>
      <c r="AD18" s="199"/>
      <c r="AE18" s="199"/>
      <c r="AF18" s="199"/>
      <c r="AG18" s="199" t="s">
        <v>134</v>
      </c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</row>
    <row r="19" spans="1:60" outlineLevel="1">
      <c r="A19" s="216"/>
      <c r="B19" s="217"/>
      <c r="C19" s="246" t="s">
        <v>303</v>
      </c>
      <c r="D19" s="242"/>
      <c r="E19" s="242"/>
      <c r="F19" s="242"/>
      <c r="G19" s="242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199"/>
      <c r="Z19" s="199"/>
      <c r="AA19" s="199"/>
      <c r="AB19" s="199"/>
      <c r="AC19" s="199"/>
      <c r="AD19" s="199"/>
      <c r="AE19" s="199"/>
      <c r="AF19" s="199"/>
      <c r="AG19" s="199" t="s">
        <v>134</v>
      </c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</row>
    <row r="20" spans="1:60" outlineLevel="1">
      <c r="A20" s="216"/>
      <c r="B20" s="217"/>
      <c r="C20" s="246" t="s">
        <v>304</v>
      </c>
      <c r="D20" s="242"/>
      <c r="E20" s="242"/>
      <c r="F20" s="242"/>
      <c r="G20" s="242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199"/>
      <c r="Z20" s="199"/>
      <c r="AA20" s="199"/>
      <c r="AB20" s="199"/>
      <c r="AC20" s="199"/>
      <c r="AD20" s="199"/>
      <c r="AE20" s="199"/>
      <c r="AF20" s="199"/>
      <c r="AG20" s="199" t="s">
        <v>134</v>
      </c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</row>
    <row r="21" spans="1:60" ht="22.5" outlineLevel="1">
      <c r="A21" s="216"/>
      <c r="B21" s="217"/>
      <c r="C21" s="246" t="s">
        <v>305</v>
      </c>
      <c r="D21" s="242"/>
      <c r="E21" s="242"/>
      <c r="F21" s="242"/>
      <c r="G21" s="242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199"/>
      <c r="Z21" s="199"/>
      <c r="AA21" s="199"/>
      <c r="AB21" s="199"/>
      <c r="AC21" s="199"/>
      <c r="AD21" s="199"/>
      <c r="AE21" s="199"/>
      <c r="AF21" s="199"/>
      <c r="AG21" s="199" t="s">
        <v>134</v>
      </c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241" t="str">
        <f>C21</f>
        <v>- materiál umělého kamene výdusku na bázi křemičitého písku, bílého cementu a opatřen silikátovým nátěrem;</v>
      </c>
      <c r="BB21" s="199"/>
      <c r="BC21" s="199"/>
      <c r="BD21" s="199"/>
      <c r="BE21" s="199"/>
      <c r="BF21" s="199"/>
      <c r="BG21" s="199"/>
      <c r="BH21" s="199"/>
    </row>
    <row r="22" spans="1:60" outlineLevel="1">
      <c r="A22" s="216"/>
      <c r="B22" s="217"/>
      <c r="C22" s="246" t="s">
        <v>306</v>
      </c>
      <c r="D22" s="242"/>
      <c r="E22" s="242"/>
      <c r="F22" s="242"/>
      <c r="G22" s="242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199"/>
      <c r="Z22" s="199"/>
      <c r="AA22" s="199"/>
      <c r="AB22" s="199"/>
      <c r="AC22" s="199"/>
      <c r="AD22" s="199"/>
      <c r="AE22" s="199"/>
      <c r="AF22" s="199"/>
      <c r="AG22" s="199" t="s">
        <v>134</v>
      </c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</row>
    <row r="23" spans="1:60" outlineLevel="1">
      <c r="A23" s="216"/>
      <c r="B23" s="217"/>
      <c r="C23" s="246" t="s">
        <v>307</v>
      </c>
      <c r="D23" s="242"/>
      <c r="E23" s="242"/>
      <c r="F23" s="242"/>
      <c r="G23" s="242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199"/>
      <c r="Z23" s="199"/>
      <c r="AA23" s="199"/>
      <c r="AB23" s="199"/>
      <c r="AC23" s="199"/>
      <c r="AD23" s="199"/>
      <c r="AE23" s="199"/>
      <c r="AF23" s="199"/>
      <c r="AG23" s="199" t="s">
        <v>134</v>
      </c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</row>
    <row r="24" spans="1:60" ht="22.5" outlineLevel="1">
      <c r="A24" s="216"/>
      <c r="B24" s="217"/>
      <c r="C24" s="246" t="s">
        <v>308</v>
      </c>
      <c r="D24" s="242"/>
      <c r="E24" s="242"/>
      <c r="F24" s="242"/>
      <c r="G24" s="242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199"/>
      <c r="Z24" s="199"/>
      <c r="AA24" s="199"/>
      <c r="AB24" s="199"/>
      <c r="AC24" s="199"/>
      <c r="AD24" s="199"/>
      <c r="AE24" s="199"/>
      <c r="AF24" s="199"/>
      <c r="AG24" s="199" t="s">
        <v>134</v>
      </c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241" t="str">
        <f>C24</f>
        <v>- do dutiny vůdusků budou vloženy ocelové trny pro armování věžičky (viz.dokument autorizované vyjádření statika).</v>
      </c>
      <c r="BB24" s="199"/>
      <c r="BC24" s="199"/>
      <c r="BD24" s="199"/>
      <c r="BE24" s="199"/>
      <c r="BF24" s="199"/>
      <c r="BG24" s="199"/>
      <c r="BH24" s="199"/>
    </row>
    <row r="25" spans="1:60" outlineLevel="1">
      <c r="A25" s="216"/>
      <c r="B25" s="217"/>
      <c r="C25" s="265" t="s">
        <v>309</v>
      </c>
      <c r="D25" s="254"/>
      <c r="E25" s="255">
        <v>4</v>
      </c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199"/>
      <c r="Z25" s="199"/>
      <c r="AA25" s="199"/>
      <c r="AB25" s="199"/>
      <c r="AC25" s="199"/>
      <c r="AD25" s="199"/>
      <c r="AE25" s="199"/>
      <c r="AF25" s="199"/>
      <c r="AG25" s="199" t="s">
        <v>212</v>
      </c>
      <c r="AH25" s="199">
        <v>0</v>
      </c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</row>
    <row r="26" spans="1:60" ht="22.5" outlineLevel="1">
      <c r="A26" s="234">
        <v>3</v>
      </c>
      <c r="B26" s="235" t="s">
        <v>310</v>
      </c>
      <c r="C26" s="244" t="s">
        <v>311</v>
      </c>
      <c r="D26" s="236" t="s">
        <v>300</v>
      </c>
      <c r="E26" s="237">
        <v>4</v>
      </c>
      <c r="F26" s="238"/>
      <c r="G26" s="239">
        <f>ROUND(E26*F26,2)</f>
        <v>0</v>
      </c>
      <c r="H26" s="221"/>
      <c r="I26" s="220">
        <f>ROUND(E26*H26,2)</f>
        <v>0</v>
      </c>
      <c r="J26" s="221"/>
      <c r="K26" s="220">
        <f>ROUND(E26*J26,2)</f>
        <v>0</v>
      </c>
      <c r="L26" s="220">
        <v>21</v>
      </c>
      <c r="M26" s="220">
        <f>G26*(1+L26/100)</f>
        <v>0</v>
      </c>
      <c r="N26" s="219">
        <v>0.45</v>
      </c>
      <c r="O26" s="219">
        <f>ROUND(E26*N26,2)</f>
        <v>1.8</v>
      </c>
      <c r="P26" s="219">
        <v>0</v>
      </c>
      <c r="Q26" s="219">
        <f>ROUND(E26*P26,2)</f>
        <v>0</v>
      </c>
      <c r="R26" s="220"/>
      <c r="S26" s="220" t="s">
        <v>129</v>
      </c>
      <c r="T26" s="220" t="s">
        <v>144</v>
      </c>
      <c r="U26" s="220">
        <v>0</v>
      </c>
      <c r="V26" s="220">
        <f>ROUND(E26*U26,2)</f>
        <v>0</v>
      </c>
      <c r="W26" s="220"/>
      <c r="X26" s="220" t="s">
        <v>131</v>
      </c>
      <c r="Y26" s="199"/>
      <c r="Z26" s="199"/>
      <c r="AA26" s="199"/>
      <c r="AB26" s="199"/>
      <c r="AC26" s="199"/>
      <c r="AD26" s="199"/>
      <c r="AE26" s="199"/>
      <c r="AF26" s="199"/>
      <c r="AG26" s="199" t="s">
        <v>132</v>
      </c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</row>
    <row r="27" spans="1:60" outlineLevel="1">
      <c r="A27" s="216"/>
      <c r="B27" s="217"/>
      <c r="C27" s="245" t="s">
        <v>301</v>
      </c>
      <c r="D27" s="240"/>
      <c r="E27" s="240"/>
      <c r="F27" s="240"/>
      <c r="G27" s="24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199"/>
      <c r="Z27" s="199"/>
      <c r="AA27" s="199"/>
      <c r="AB27" s="199"/>
      <c r="AC27" s="199"/>
      <c r="AD27" s="199"/>
      <c r="AE27" s="199"/>
      <c r="AF27" s="199"/>
      <c r="AG27" s="199" t="s">
        <v>134</v>
      </c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</row>
    <row r="28" spans="1:60" outlineLevel="1">
      <c r="A28" s="216"/>
      <c r="B28" s="217"/>
      <c r="C28" s="246" t="s">
        <v>486</v>
      </c>
      <c r="D28" s="242"/>
      <c r="E28" s="242"/>
      <c r="F28" s="242"/>
      <c r="G28" s="242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199"/>
      <c r="Z28" s="199"/>
      <c r="AA28" s="199"/>
      <c r="AB28" s="199"/>
      <c r="AC28" s="199"/>
      <c r="AD28" s="199"/>
      <c r="AE28" s="199"/>
      <c r="AF28" s="199"/>
      <c r="AG28" s="199" t="s">
        <v>134</v>
      </c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</row>
    <row r="29" spans="1:60" outlineLevel="1">
      <c r="A29" s="216"/>
      <c r="B29" s="217"/>
      <c r="C29" s="269" t="s">
        <v>302</v>
      </c>
      <c r="D29" s="222"/>
      <c r="E29" s="223"/>
      <c r="F29" s="224"/>
      <c r="G29" s="224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199"/>
      <c r="Z29" s="199"/>
      <c r="AA29" s="199"/>
      <c r="AB29" s="199"/>
      <c r="AC29" s="199"/>
      <c r="AD29" s="199"/>
      <c r="AE29" s="199"/>
      <c r="AF29" s="199"/>
      <c r="AG29" s="199" t="s">
        <v>134</v>
      </c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</row>
    <row r="30" spans="1:60" outlineLevel="1">
      <c r="A30" s="216"/>
      <c r="B30" s="217"/>
      <c r="C30" s="246" t="s">
        <v>303</v>
      </c>
      <c r="D30" s="242"/>
      <c r="E30" s="242"/>
      <c r="F30" s="242"/>
      <c r="G30" s="242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199"/>
      <c r="Z30" s="199"/>
      <c r="AA30" s="199"/>
      <c r="AB30" s="199"/>
      <c r="AC30" s="199"/>
      <c r="AD30" s="199"/>
      <c r="AE30" s="199"/>
      <c r="AF30" s="199"/>
      <c r="AG30" s="199" t="s">
        <v>134</v>
      </c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</row>
    <row r="31" spans="1:60" outlineLevel="1">
      <c r="A31" s="216"/>
      <c r="B31" s="217"/>
      <c r="C31" s="246" t="s">
        <v>312</v>
      </c>
      <c r="D31" s="242"/>
      <c r="E31" s="242"/>
      <c r="F31" s="242"/>
      <c r="G31" s="242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199"/>
      <c r="Z31" s="199"/>
      <c r="AA31" s="199"/>
      <c r="AB31" s="199"/>
      <c r="AC31" s="199"/>
      <c r="AD31" s="199"/>
      <c r="AE31" s="199"/>
      <c r="AF31" s="199"/>
      <c r="AG31" s="199" t="s">
        <v>134</v>
      </c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</row>
    <row r="32" spans="1:60" ht="22.5" outlineLevel="1">
      <c r="A32" s="216"/>
      <c r="B32" s="217"/>
      <c r="C32" s="246" t="s">
        <v>305</v>
      </c>
      <c r="D32" s="242"/>
      <c r="E32" s="242"/>
      <c r="F32" s="242"/>
      <c r="G32" s="242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199"/>
      <c r="Z32" s="199"/>
      <c r="AA32" s="199"/>
      <c r="AB32" s="199"/>
      <c r="AC32" s="199"/>
      <c r="AD32" s="199"/>
      <c r="AE32" s="199"/>
      <c r="AF32" s="199"/>
      <c r="AG32" s="199" t="s">
        <v>134</v>
      </c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241" t="str">
        <f>C32</f>
        <v>- materiál umělého kamene výdusku na bázi křemičitého písku, bílého cementu a opatřen silikátovým nátěrem;</v>
      </c>
      <c r="BB32" s="199"/>
      <c r="BC32" s="199"/>
      <c r="BD32" s="199"/>
      <c r="BE32" s="199"/>
      <c r="BF32" s="199"/>
      <c r="BG32" s="199"/>
      <c r="BH32" s="199"/>
    </row>
    <row r="33" spans="1:60" outlineLevel="1">
      <c r="A33" s="216"/>
      <c r="B33" s="217"/>
      <c r="C33" s="246" t="s">
        <v>306</v>
      </c>
      <c r="D33" s="242"/>
      <c r="E33" s="242"/>
      <c r="F33" s="242"/>
      <c r="G33" s="242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199"/>
      <c r="Z33" s="199"/>
      <c r="AA33" s="199"/>
      <c r="AB33" s="199"/>
      <c r="AC33" s="199"/>
      <c r="AD33" s="199"/>
      <c r="AE33" s="199"/>
      <c r="AF33" s="199"/>
      <c r="AG33" s="199" t="s">
        <v>134</v>
      </c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</row>
    <row r="34" spans="1:60" outlineLevel="1">
      <c r="A34" s="216"/>
      <c r="B34" s="217"/>
      <c r="C34" s="246" t="s">
        <v>307</v>
      </c>
      <c r="D34" s="242"/>
      <c r="E34" s="242"/>
      <c r="F34" s="242"/>
      <c r="G34" s="242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199"/>
      <c r="Z34" s="199"/>
      <c r="AA34" s="199"/>
      <c r="AB34" s="199"/>
      <c r="AC34" s="199"/>
      <c r="AD34" s="199"/>
      <c r="AE34" s="199"/>
      <c r="AF34" s="199"/>
      <c r="AG34" s="199" t="s">
        <v>134</v>
      </c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</row>
    <row r="35" spans="1:60" ht="22.5" outlineLevel="1">
      <c r="A35" s="216"/>
      <c r="B35" s="217"/>
      <c r="C35" s="246" t="s">
        <v>308</v>
      </c>
      <c r="D35" s="242"/>
      <c r="E35" s="242"/>
      <c r="F35" s="242"/>
      <c r="G35" s="242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199"/>
      <c r="Z35" s="199"/>
      <c r="AA35" s="199"/>
      <c r="AB35" s="199"/>
      <c r="AC35" s="199"/>
      <c r="AD35" s="199"/>
      <c r="AE35" s="199"/>
      <c r="AF35" s="199"/>
      <c r="AG35" s="199" t="s">
        <v>134</v>
      </c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241" t="str">
        <f>C35</f>
        <v>- do dutiny vůdusků budou vloženy ocelové trny pro armování věžičky (viz.dokument autorizované vyjádření statika).</v>
      </c>
      <c r="BB35" s="199"/>
      <c r="BC35" s="199"/>
      <c r="BD35" s="199"/>
      <c r="BE35" s="199"/>
      <c r="BF35" s="199"/>
      <c r="BG35" s="199"/>
      <c r="BH35" s="199"/>
    </row>
    <row r="36" spans="1:60" outlineLevel="1">
      <c r="A36" s="216"/>
      <c r="B36" s="217"/>
      <c r="C36" s="265" t="s">
        <v>309</v>
      </c>
      <c r="D36" s="254"/>
      <c r="E36" s="255">
        <v>4</v>
      </c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199"/>
      <c r="Z36" s="199"/>
      <c r="AA36" s="199"/>
      <c r="AB36" s="199"/>
      <c r="AC36" s="199"/>
      <c r="AD36" s="199"/>
      <c r="AE36" s="199"/>
      <c r="AF36" s="199"/>
      <c r="AG36" s="199" t="s">
        <v>212</v>
      </c>
      <c r="AH36" s="199">
        <v>0</v>
      </c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</row>
    <row r="37" spans="1:60" ht="22.5" outlineLevel="1">
      <c r="A37" s="234">
        <v>4</v>
      </c>
      <c r="B37" s="235" t="s">
        <v>313</v>
      </c>
      <c r="C37" s="244" t="s">
        <v>314</v>
      </c>
      <c r="D37" s="236" t="s">
        <v>300</v>
      </c>
      <c r="E37" s="237">
        <v>4</v>
      </c>
      <c r="F37" s="238"/>
      <c r="G37" s="239">
        <f>ROUND(E37*F37,2)</f>
        <v>0</v>
      </c>
      <c r="H37" s="221"/>
      <c r="I37" s="220">
        <f>ROUND(E37*H37,2)</f>
        <v>0</v>
      </c>
      <c r="J37" s="221"/>
      <c r="K37" s="220">
        <f>ROUND(E37*J37,2)</f>
        <v>0</v>
      </c>
      <c r="L37" s="220">
        <v>21</v>
      </c>
      <c r="M37" s="220">
        <f>G37*(1+L37/100)</f>
        <v>0</v>
      </c>
      <c r="N37" s="219">
        <v>0.1</v>
      </c>
      <c r="O37" s="219">
        <f>ROUND(E37*N37,2)</f>
        <v>0.4</v>
      </c>
      <c r="P37" s="219">
        <v>0</v>
      </c>
      <c r="Q37" s="219">
        <f>ROUND(E37*P37,2)</f>
        <v>0</v>
      </c>
      <c r="R37" s="220"/>
      <c r="S37" s="220" t="s">
        <v>129</v>
      </c>
      <c r="T37" s="220" t="s">
        <v>144</v>
      </c>
      <c r="U37" s="220">
        <v>0</v>
      </c>
      <c r="V37" s="220">
        <f>ROUND(E37*U37,2)</f>
        <v>0</v>
      </c>
      <c r="W37" s="220"/>
      <c r="X37" s="220" t="s">
        <v>131</v>
      </c>
      <c r="Y37" s="199"/>
      <c r="Z37" s="199"/>
      <c r="AA37" s="199"/>
      <c r="AB37" s="199"/>
      <c r="AC37" s="199"/>
      <c r="AD37" s="199"/>
      <c r="AE37" s="199"/>
      <c r="AF37" s="199"/>
      <c r="AG37" s="199" t="s">
        <v>132</v>
      </c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</row>
    <row r="38" spans="1:60" outlineLevel="1">
      <c r="A38" s="216"/>
      <c r="B38" s="217"/>
      <c r="C38" s="245" t="s">
        <v>301</v>
      </c>
      <c r="D38" s="240"/>
      <c r="E38" s="240"/>
      <c r="F38" s="240"/>
      <c r="G38" s="24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199"/>
      <c r="Z38" s="199"/>
      <c r="AA38" s="199"/>
      <c r="AB38" s="199"/>
      <c r="AC38" s="199"/>
      <c r="AD38" s="199"/>
      <c r="AE38" s="199"/>
      <c r="AF38" s="199"/>
      <c r="AG38" s="199" t="s">
        <v>134</v>
      </c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</row>
    <row r="39" spans="1:60" outlineLevel="1">
      <c r="A39" s="216"/>
      <c r="B39" s="217"/>
      <c r="C39" s="246" t="s">
        <v>487</v>
      </c>
      <c r="D39" s="242"/>
      <c r="E39" s="242"/>
      <c r="F39" s="242"/>
      <c r="G39" s="242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199"/>
      <c r="Z39" s="199"/>
      <c r="AA39" s="199"/>
      <c r="AB39" s="199"/>
      <c r="AC39" s="199"/>
      <c r="AD39" s="199"/>
      <c r="AE39" s="199"/>
      <c r="AF39" s="199"/>
      <c r="AG39" s="199" t="s">
        <v>134</v>
      </c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</row>
    <row r="40" spans="1:60" outlineLevel="1">
      <c r="A40" s="216"/>
      <c r="B40" s="217"/>
      <c r="C40" s="269" t="s">
        <v>302</v>
      </c>
      <c r="D40" s="222"/>
      <c r="E40" s="223"/>
      <c r="F40" s="224"/>
      <c r="G40" s="224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199"/>
      <c r="Z40" s="199"/>
      <c r="AA40" s="199"/>
      <c r="AB40" s="199"/>
      <c r="AC40" s="199"/>
      <c r="AD40" s="199"/>
      <c r="AE40" s="199"/>
      <c r="AF40" s="199"/>
      <c r="AG40" s="199" t="s">
        <v>134</v>
      </c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</row>
    <row r="41" spans="1:60" outlineLevel="1">
      <c r="A41" s="216"/>
      <c r="B41" s="217"/>
      <c r="C41" s="246" t="s">
        <v>303</v>
      </c>
      <c r="D41" s="242"/>
      <c r="E41" s="242"/>
      <c r="F41" s="242"/>
      <c r="G41" s="242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199"/>
      <c r="Z41" s="199"/>
      <c r="AA41" s="199"/>
      <c r="AB41" s="199"/>
      <c r="AC41" s="199"/>
      <c r="AD41" s="199"/>
      <c r="AE41" s="199"/>
      <c r="AF41" s="199"/>
      <c r="AG41" s="199" t="s">
        <v>134</v>
      </c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</row>
    <row r="42" spans="1:60" outlineLevel="1">
      <c r="A42" s="216"/>
      <c r="B42" s="217"/>
      <c r="C42" s="246" t="s">
        <v>315</v>
      </c>
      <c r="D42" s="242"/>
      <c r="E42" s="242"/>
      <c r="F42" s="242"/>
      <c r="G42" s="242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199"/>
      <c r="Z42" s="199"/>
      <c r="AA42" s="199"/>
      <c r="AB42" s="199"/>
      <c r="AC42" s="199"/>
      <c r="AD42" s="199"/>
      <c r="AE42" s="199"/>
      <c r="AF42" s="199"/>
      <c r="AG42" s="199" t="s">
        <v>134</v>
      </c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</row>
    <row r="43" spans="1:60" ht="22.5" outlineLevel="1">
      <c r="A43" s="216"/>
      <c r="B43" s="217"/>
      <c r="C43" s="246" t="s">
        <v>305</v>
      </c>
      <c r="D43" s="242"/>
      <c r="E43" s="242"/>
      <c r="F43" s="242"/>
      <c r="G43" s="242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199"/>
      <c r="Z43" s="199"/>
      <c r="AA43" s="199"/>
      <c r="AB43" s="199"/>
      <c r="AC43" s="199"/>
      <c r="AD43" s="199"/>
      <c r="AE43" s="199"/>
      <c r="AF43" s="199"/>
      <c r="AG43" s="199" t="s">
        <v>134</v>
      </c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241" t="str">
        <f>C43</f>
        <v>- materiál umělého kamene výdusku na bázi křemičitého písku, bílého cementu a opatřen silikátovým nátěrem;</v>
      </c>
      <c r="BB43" s="199"/>
      <c r="BC43" s="199"/>
      <c r="BD43" s="199"/>
      <c r="BE43" s="199"/>
      <c r="BF43" s="199"/>
      <c r="BG43" s="199"/>
      <c r="BH43" s="199"/>
    </row>
    <row r="44" spans="1:60" outlineLevel="1">
      <c r="A44" s="216"/>
      <c r="B44" s="217"/>
      <c r="C44" s="246" t="s">
        <v>306</v>
      </c>
      <c r="D44" s="242"/>
      <c r="E44" s="242"/>
      <c r="F44" s="242"/>
      <c r="G44" s="242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199"/>
      <c r="Z44" s="199"/>
      <c r="AA44" s="199"/>
      <c r="AB44" s="199"/>
      <c r="AC44" s="199"/>
      <c r="AD44" s="199"/>
      <c r="AE44" s="199"/>
      <c r="AF44" s="199"/>
      <c r="AG44" s="199" t="s">
        <v>134</v>
      </c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</row>
    <row r="45" spans="1:60" outlineLevel="1">
      <c r="A45" s="216"/>
      <c r="B45" s="217"/>
      <c r="C45" s="246" t="s">
        <v>307</v>
      </c>
      <c r="D45" s="242"/>
      <c r="E45" s="242"/>
      <c r="F45" s="242"/>
      <c r="G45" s="242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199"/>
      <c r="Z45" s="199"/>
      <c r="AA45" s="199"/>
      <c r="AB45" s="199"/>
      <c r="AC45" s="199"/>
      <c r="AD45" s="199"/>
      <c r="AE45" s="199"/>
      <c r="AF45" s="199"/>
      <c r="AG45" s="199" t="s">
        <v>134</v>
      </c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</row>
    <row r="46" spans="1:60" ht="22.5" outlineLevel="1">
      <c r="A46" s="216"/>
      <c r="B46" s="217"/>
      <c r="C46" s="246" t="s">
        <v>308</v>
      </c>
      <c r="D46" s="242"/>
      <c r="E46" s="242"/>
      <c r="F46" s="242"/>
      <c r="G46" s="242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199"/>
      <c r="Z46" s="199"/>
      <c r="AA46" s="199"/>
      <c r="AB46" s="199"/>
      <c r="AC46" s="199"/>
      <c r="AD46" s="199"/>
      <c r="AE46" s="199"/>
      <c r="AF46" s="199"/>
      <c r="AG46" s="199" t="s">
        <v>134</v>
      </c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241" t="str">
        <f>C46</f>
        <v>- do dutiny vůdusků budou vloženy ocelové trny pro armování věžičky (viz.dokument autorizované vyjádření statika).</v>
      </c>
      <c r="BB46" s="199"/>
      <c r="BC46" s="199"/>
      <c r="BD46" s="199"/>
      <c r="BE46" s="199"/>
      <c r="BF46" s="199"/>
      <c r="BG46" s="199"/>
      <c r="BH46" s="199"/>
    </row>
    <row r="47" spans="1:60" outlineLevel="1">
      <c r="A47" s="216"/>
      <c r="B47" s="217"/>
      <c r="C47" s="265" t="s">
        <v>309</v>
      </c>
      <c r="D47" s="254"/>
      <c r="E47" s="255">
        <v>4</v>
      </c>
      <c r="F47" s="220"/>
      <c r="G47" s="22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199"/>
      <c r="Z47" s="199"/>
      <c r="AA47" s="199"/>
      <c r="AB47" s="199"/>
      <c r="AC47" s="199"/>
      <c r="AD47" s="199"/>
      <c r="AE47" s="199"/>
      <c r="AF47" s="199"/>
      <c r="AG47" s="199" t="s">
        <v>212</v>
      </c>
      <c r="AH47" s="199">
        <v>0</v>
      </c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</row>
    <row r="48" spans="1:60" ht="22.5" outlineLevel="1">
      <c r="A48" s="234">
        <v>5</v>
      </c>
      <c r="B48" s="235" t="s">
        <v>316</v>
      </c>
      <c r="C48" s="244" t="s">
        <v>317</v>
      </c>
      <c r="D48" s="236" t="s">
        <v>300</v>
      </c>
      <c r="E48" s="237">
        <v>4</v>
      </c>
      <c r="F48" s="238"/>
      <c r="G48" s="239">
        <f>ROUND(E48*F48,2)</f>
        <v>0</v>
      </c>
      <c r="H48" s="221"/>
      <c r="I48" s="220">
        <f>ROUND(E48*H48,2)</f>
        <v>0</v>
      </c>
      <c r="J48" s="221"/>
      <c r="K48" s="220">
        <f>ROUND(E48*J48,2)</f>
        <v>0</v>
      </c>
      <c r="L48" s="220">
        <v>21</v>
      </c>
      <c r="M48" s="220">
        <f>G48*(1+L48/100)</f>
        <v>0</v>
      </c>
      <c r="N48" s="219">
        <v>1.8</v>
      </c>
      <c r="O48" s="219">
        <f>ROUND(E48*N48,2)</f>
        <v>7.2</v>
      </c>
      <c r="P48" s="219">
        <v>0</v>
      </c>
      <c r="Q48" s="219">
        <f>ROUND(E48*P48,2)</f>
        <v>0</v>
      </c>
      <c r="R48" s="220"/>
      <c r="S48" s="220" t="s">
        <v>129</v>
      </c>
      <c r="T48" s="220" t="s">
        <v>144</v>
      </c>
      <c r="U48" s="220">
        <v>0</v>
      </c>
      <c r="V48" s="220">
        <f>ROUND(E48*U48,2)</f>
        <v>0</v>
      </c>
      <c r="W48" s="220"/>
      <c r="X48" s="220" t="s">
        <v>131</v>
      </c>
      <c r="Y48" s="199"/>
      <c r="Z48" s="199"/>
      <c r="AA48" s="199"/>
      <c r="AB48" s="199"/>
      <c r="AC48" s="199"/>
      <c r="AD48" s="199"/>
      <c r="AE48" s="199"/>
      <c r="AF48" s="199"/>
      <c r="AG48" s="199" t="s">
        <v>132</v>
      </c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</row>
    <row r="49" spans="1:60" outlineLevel="1">
      <c r="A49" s="216"/>
      <c r="B49" s="217"/>
      <c r="C49" s="245" t="s">
        <v>301</v>
      </c>
      <c r="D49" s="240"/>
      <c r="E49" s="240"/>
      <c r="F49" s="240"/>
      <c r="G49" s="24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199"/>
      <c r="Z49" s="199"/>
      <c r="AA49" s="199"/>
      <c r="AB49" s="199"/>
      <c r="AC49" s="199"/>
      <c r="AD49" s="199"/>
      <c r="AE49" s="199"/>
      <c r="AF49" s="199"/>
      <c r="AG49" s="199" t="s">
        <v>134</v>
      </c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</row>
    <row r="50" spans="1:60" outlineLevel="1">
      <c r="A50" s="216"/>
      <c r="B50" s="217"/>
      <c r="C50" s="246" t="s">
        <v>488</v>
      </c>
      <c r="D50" s="242"/>
      <c r="E50" s="242"/>
      <c r="F50" s="242"/>
      <c r="G50" s="242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199"/>
      <c r="Z50" s="199"/>
      <c r="AA50" s="199"/>
      <c r="AB50" s="199"/>
      <c r="AC50" s="199"/>
      <c r="AD50" s="199"/>
      <c r="AE50" s="199"/>
      <c r="AF50" s="199"/>
      <c r="AG50" s="199" t="s">
        <v>134</v>
      </c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</row>
    <row r="51" spans="1:60" outlineLevel="1">
      <c r="A51" s="216"/>
      <c r="B51" s="217"/>
      <c r="C51" s="269" t="s">
        <v>302</v>
      </c>
      <c r="D51" s="222"/>
      <c r="E51" s="223"/>
      <c r="F51" s="224"/>
      <c r="G51" s="224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199"/>
      <c r="Z51" s="199"/>
      <c r="AA51" s="199"/>
      <c r="AB51" s="199"/>
      <c r="AC51" s="199"/>
      <c r="AD51" s="199"/>
      <c r="AE51" s="199"/>
      <c r="AF51" s="199"/>
      <c r="AG51" s="199" t="s">
        <v>134</v>
      </c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</row>
    <row r="52" spans="1:60" outlineLevel="1">
      <c r="A52" s="216"/>
      <c r="B52" s="217"/>
      <c r="C52" s="246" t="s">
        <v>303</v>
      </c>
      <c r="D52" s="242"/>
      <c r="E52" s="242"/>
      <c r="F52" s="242"/>
      <c r="G52" s="242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199"/>
      <c r="Z52" s="199"/>
      <c r="AA52" s="199"/>
      <c r="AB52" s="199"/>
      <c r="AC52" s="199"/>
      <c r="AD52" s="199"/>
      <c r="AE52" s="199"/>
      <c r="AF52" s="199"/>
      <c r="AG52" s="199" t="s">
        <v>134</v>
      </c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</row>
    <row r="53" spans="1:60" outlineLevel="1">
      <c r="A53" s="216"/>
      <c r="B53" s="217"/>
      <c r="C53" s="246" t="s">
        <v>318</v>
      </c>
      <c r="D53" s="242"/>
      <c r="E53" s="242"/>
      <c r="F53" s="242"/>
      <c r="G53" s="242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199"/>
      <c r="Z53" s="199"/>
      <c r="AA53" s="199"/>
      <c r="AB53" s="199"/>
      <c r="AC53" s="199"/>
      <c r="AD53" s="199"/>
      <c r="AE53" s="199"/>
      <c r="AF53" s="199"/>
      <c r="AG53" s="199" t="s">
        <v>134</v>
      </c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</row>
    <row r="54" spans="1:60" ht="22.5" outlineLevel="1">
      <c r="A54" s="216"/>
      <c r="B54" s="217"/>
      <c r="C54" s="246" t="s">
        <v>305</v>
      </c>
      <c r="D54" s="242"/>
      <c r="E54" s="242"/>
      <c r="F54" s="242"/>
      <c r="G54" s="242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199"/>
      <c r="Z54" s="199"/>
      <c r="AA54" s="199"/>
      <c r="AB54" s="199"/>
      <c r="AC54" s="199"/>
      <c r="AD54" s="199"/>
      <c r="AE54" s="199"/>
      <c r="AF54" s="199"/>
      <c r="AG54" s="199" t="s">
        <v>134</v>
      </c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241" t="str">
        <f>C54</f>
        <v>- materiál umělého kamene výdusku na bázi křemičitého písku, bílého cementu a opatřen silikátovým nátěrem;</v>
      </c>
      <c r="BB54" s="199"/>
      <c r="BC54" s="199"/>
      <c r="BD54" s="199"/>
      <c r="BE54" s="199"/>
      <c r="BF54" s="199"/>
      <c r="BG54" s="199"/>
      <c r="BH54" s="199"/>
    </row>
    <row r="55" spans="1:60" outlineLevel="1">
      <c r="A55" s="216"/>
      <c r="B55" s="217"/>
      <c r="C55" s="246" t="s">
        <v>306</v>
      </c>
      <c r="D55" s="242"/>
      <c r="E55" s="242"/>
      <c r="F55" s="242"/>
      <c r="G55" s="242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199"/>
      <c r="Z55" s="199"/>
      <c r="AA55" s="199"/>
      <c r="AB55" s="199"/>
      <c r="AC55" s="199"/>
      <c r="AD55" s="199"/>
      <c r="AE55" s="199"/>
      <c r="AF55" s="199"/>
      <c r="AG55" s="199" t="s">
        <v>134</v>
      </c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</row>
    <row r="56" spans="1:60" outlineLevel="1">
      <c r="A56" s="216"/>
      <c r="B56" s="217"/>
      <c r="C56" s="246" t="s">
        <v>307</v>
      </c>
      <c r="D56" s="242"/>
      <c r="E56" s="242"/>
      <c r="F56" s="242"/>
      <c r="G56" s="242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199"/>
      <c r="Z56" s="199"/>
      <c r="AA56" s="199"/>
      <c r="AB56" s="199"/>
      <c r="AC56" s="199"/>
      <c r="AD56" s="199"/>
      <c r="AE56" s="199"/>
      <c r="AF56" s="199"/>
      <c r="AG56" s="199" t="s">
        <v>134</v>
      </c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</row>
    <row r="57" spans="1:60" ht="22.5" outlineLevel="1">
      <c r="A57" s="216"/>
      <c r="B57" s="217"/>
      <c r="C57" s="246" t="s">
        <v>308</v>
      </c>
      <c r="D57" s="242"/>
      <c r="E57" s="242"/>
      <c r="F57" s="242"/>
      <c r="G57" s="242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199"/>
      <c r="Z57" s="199"/>
      <c r="AA57" s="199"/>
      <c r="AB57" s="199"/>
      <c r="AC57" s="199"/>
      <c r="AD57" s="199"/>
      <c r="AE57" s="199"/>
      <c r="AF57" s="199"/>
      <c r="AG57" s="199" t="s">
        <v>134</v>
      </c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241" t="str">
        <f>C57</f>
        <v>- do dutiny vůdusků budou vloženy ocelové trny pro armování věžičky (viz.dokument autorizované vyjádření statika).</v>
      </c>
      <c r="BB57" s="199"/>
      <c r="BC57" s="199"/>
      <c r="BD57" s="199"/>
      <c r="BE57" s="199"/>
      <c r="BF57" s="199"/>
      <c r="BG57" s="199"/>
      <c r="BH57" s="199"/>
    </row>
    <row r="58" spans="1:60" outlineLevel="1">
      <c r="A58" s="216"/>
      <c r="B58" s="217"/>
      <c r="C58" s="265" t="s">
        <v>309</v>
      </c>
      <c r="D58" s="254"/>
      <c r="E58" s="255">
        <v>4</v>
      </c>
      <c r="F58" s="220"/>
      <c r="G58" s="22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199"/>
      <c r="Z58" s="199"/>
      <c r="AA58" s="199"/>
      <c r="AB58" s="199"/>
      <c r="AC58" s="199"/>
      <c r="AD58" s="199"/>
      <c r="AE58" s="199"/>
      <c r="AF58" s="199"/>
      <c r="AG58" s="199" t="s">
        <v>212</v>
      </c>
      <c r="AH58" s="199">
        <v>0</v>
      </c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</row>
    <row r="59" spans="1:60" ht="22.5" outlineLevel="1">
      <c r="A59" s="234">
        <v>6</v>
      </c>
      <c r="B59" s="235" t="s">
        <v>319</v>
      </c>
      <c r="C59" s="244" t="s">
        <v>320</v>
      </c>
      <c r="D59" s="236" t="s">
        <v>222</v>
      </c>
      <c r="E59" s="237">
        <v>14.83</v>
      </c>
      <c r="F59" s="238"/>
      <c r="G59" s="239">
        <f>ROUND(E59*F59,2)</f>
        <v>0</v>
      </c>
      <c r="H59" s="221"/>
      <c r="I59" s="220">
        <f>ROUND(E59*H59,2)</f>
        <v>0</v>
      </c>
      <c r="J59" s="221"/>
      <c r="K59" s="220">
        <f>ROUND(E59*J59,2)</f>
        <v>0</v>
      </c>
      <c r="L59" s="220">
        <v>21</v>
      </c>
      <c r="M59" s="220">
        <f>G59*(1+L59/100)</f>
        <v>0</v>
      </c>
      <c r="N59" s="219">
        <v>0.125</v>
      </c>
      <c r="O59" s="219">
        <f>ROUND(E59*N59,2)</f>
        <v>1.85</v>
      </c>
      <c r="P59" s="219">
        <v>0</v>
      </c>
      <c r="Q59" s="219">
        <f>ROUND(E59*P59,2)</f>
        <v>0</v>
      </c>
      <c r="R59" s="220"/>
      <c r="S59" s="220" t="s">
        <v>129</v>
      </c>
      <c r="T59" s="220" t="s">
        <v>144</v>
      </c>
      <c r="U59" s="220">
        <v>0</v>
      </c>
      <c r="V59" s="220">
        <f>ROUND(E59*U59,2)</f>
        <v>0</v>
      </c>
      <c r="W59" s="220"/>
      <c r="X59" s="220" t="s">
        <v>131</v>
      </c>
      <c r="Y59" s="199"/>
      <c r="Z59" s="199"/>
      <c r="AA59" s="199"/>
      <c r="AB59" s="199"/>
      <c r="AC59" s="199"/>
      <c r="AD59" s="199"/>
      <c r="AE59" s="199"/>
      <c r="AF59" s="199"/>
      <c r="AG59" s="199" t="s">
        <v>132</v>
      </c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</row>
    <row r="60" spans="1:60" outlineLevel="1">
      <c r="A60" s="216"/>
      <c r="B60" s="217"/>
      <c r="C60" s="245" t="s">
        <v>301</v>
      </c>
      <c r="D60" s="240"/>
      <c r="E60" s="240"/>
      <c r="F60" s="240"/>
      <c r="G60" s="24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199"/>
      <c r="Z60" s="199"/>
      <c r="AA60" s="199"/>
      <c r="AB60" s="199"/>
      <c r="AC60" s="199"/>
      <c r="AD60" s="199"/>
      <c r="AE60" s="199"/>
      <c r="AF60" s="199"/>
      <c r="AG60" s="199" t="s">
        <v>134</v>
      </c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</row>
    <row r="61" spans="1:60" outlineLevel="1">
      <c r="A61" s="216"/>
      <c r="B61" s="217"/>
      <c r="C61" s="246" t="s">
        <v>489</v>
      </c>
      <c r="D61" s="242"/>
      <c r="E61" s="242"/>
      <c r="F61" s="242"/>
      <c r="G61" s="242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199"/>
      <c r="Z61" s="199"/>
      <c r="AA61" s="199"/>
      <c r="AB61" s="199"/>
      <c r="AC61" s="199"/>
      <c r="AD61" s="199"/>
      <c r="AE61" s="199"/>
      <c r="AF61" s="199"/>
      <c r="AG61" s="199" t="s">
        <v>134</v>
      </c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</row>
    <row r="62" spans="1:60" outlineLevel="1">
      <c r="A62" s="216"/>
      <c r="B62" s="217"/>
      <c r="C62" s="269" t="s">
        <v>302</v>
      </c>
      <c r="D62" s="222"/>
      <c r="E62" s="223"/>
      <c r="F62" s="224"/>
      <c r="G62" s="224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199"/>
      <c r="Z62" s="199"/>
      <c r="AA62" s="199"/>
      <c r="AB62" s="199"/>
      <c r="AC62" s="199"/>
      <c r="AD62" s="199"/>
      <c r="AE62" s="199"/>
      <c r="AF62" s="199"/>
      <c r="AG62" s="199" t="s">
        <v>134</v>
      </c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</row>
    <row r="63" spans="1:60" outlineLevel="1">
      <c r="A63" s="216"/>
      <c r="B63" s="217"/>
      <c r="C63" s="246" t="s">
        <v>303</v>
      </c>
      <c r="D63" s="242"/>
      <c r="E63" s="242"/>
      <c r="F63" s="242"/>
      <c r="G63" s="242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199"/>
      <c r="Z63" s="199"/>
      <c r="AA63" s="199"/>
      <c r="AB63" s="199"/>
      <c r="AC63" s="199"/>
      <c r="AD63" s="199"/>
      <c r="AE63" s="199"/>
      <c r="AF63" s="199"/>
      <c r="AG63" s="199" t="s">
        <v>134</v>
      </c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</row>
    <row r="64" spans="1:60" ht="22.5" outlineLevel="1">
      <c r="A64" s="216"/>
      <c r="B64" s="217"/>
      <c r="C64" s="246" t="s">
        <v>305</v>
      </c>
      <c r="D64" s="242"/>
      <c r="E64" s="242"/>
      <c r="F64" s="242"/>
      <c r="G64" s="242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199"/>
      <c r="Z64" s="199"/>
      <c r="AA64" s="199"/>
      <c r="AB64" s="199"/>
      <c r="AC64" s="199"/>
      <c r="AD64" s="199"/>
      <c r="AE64" s="199"/>
      <c r="AF64" s="199"/>
      <c r="AG64" s="199" t="s">
        <v>134</v>
      </c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241" t="str">
        <f>C64</f>
        <v>- materiál umělého kamene výdusku na bázi křemičitého písku, bílého cementu a opatřen silikátovým nátěrem;</v>
      </c>
      <c r="BB64" s="199"/>
      <c r="BC64" s="199"/>
      <c r="BD64" s="199"/>
      <c r="BE64" s="199"/>
      <c r="BF64" s="199"/>
      <c r="BG64" s="199"/>
      <c r="BH64" s="199"/>
    </row>
    <row r="65" spans="1:60" outlineLevel="1">
      <c r="A65" s="216"/>
      <c r="B65" s="217"/>
      <c r="C65" s="246" t="s">
        <v>306</v>
      </c>
      <c r="D65" s="242"/>
      <c r="E65" s="242"/>
      <c r="F65" s="242"/>
      <c r="G65" s="242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199"/>
      <c r="Z65" s="199"/>
      <c r="AA65" s="199"/>
      <c r="AB65" s="199"/>
      <c r="AC65" s="199"/>
      <c r="AD65" s="199"/>
      <c r="AE65" s="199"/>
      <c r="AF65" s="199"/>
      <c r="AG65" s="199" t="s">
        <v>134</v>
      </c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</row>
    <row r="66" spans="1:60" outlineLevel="1">
      <c r="A66" s="216"/>
      <c r="B66" s="217"/>
      <c r="C66" s="246" t="s">
        <v>321</v>
      </c>
      <c r="D66" s="242"/>
      <c r="E66" s="242"/>
      <c r="F66" s="242"/>
      <c r="G66" s="242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199"/>
      <c r="Z66" s="199"/>
      <c r="AA66" s="199"/>
      <c r="AB66" s="199"/>
      <c r="AC66" s="199"/>
      <c r="AD66" s="199"/>
      <c r="AE66" s="199"/>
      <c r="AF66" s="199"/>
      <c r="AG66" s="199" t="s">
        <v>134</v>
      </c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</row>
    <row r="67" spans="1:60" outlineLevel="1">
      <c r="A67" s="216"/>
      <c r="B67" s="217"/>
      <c r="C67" s="265" t="s">
        <v>322</v>
      </c>
      <c r="D67" s="254"/>
      <c r="E67" s="255">
        <v>14.83</v>
      </c>
      <c r="F67" s="220"/>
      <c r="G67" s="22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199"/>
      <c r="Z67" s="199"/>
      <c r="AA67" s="199"/>
      <c r="AB67" s="199"/>
      <c r="AC67" s="199"/>
      <c r="AD67" s="199"/>
      <c r="AE67" s="199"/>
      <c r="AF67" s="199"/>
      <c r="AG67" s="199" t="s">
        <v>212</v>
      </c>
      <c r="AH67" s="199">
        <v>0</v>
      </c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</row>
    <row r="68" spans="1:60" outlineLevel="1">
      <c r="A68" s="234">
        <v>7</v>
      </c>
      <c r="B68" s="235" t="s">
        <v>323</v>
      </c>
      <c r="C68" s="244" t="s">
        <v>324</v>
      </c>
      <c r="D68" s="236" t="s">
        <v>222</v>
      </c>
      <c r="E68" s="237">
        <v>14.83</v>
      </c>
      <c r="F68" s="238"/>
      <c r="G68" s="239">
        <f>ROUND(E68*F68,2)</f>
        <v>0</v>
      </c>
      <c r="H68" s="221"/>
      <c r="I68" s="220">
        <f>ROUND(E68*H68,2)</f>
        <v>0</v>
      </c>
      <c r="J68" s="221"/>
      <c r="K68" s="220">
        <f>ROUND(E68*J68,2)</f>
        <v>0</v>
      </c>
      <c r="L68" s="220">
        <v>21</v>
      </c>
      <c r="M68" s="220">
        <f>G68*(1+L68/100)</f>
        <v>0</v>
      </c>
      <c r="N68" s="219">
        <v>0.125</v>
      </c>
      <c r="O68" s="219">
        <f>ROUND(E68*N68,2)</f>
        <v>1.85</v>
      </c>
      <c r="P68" s="219">
        <v>0</v>
      </c>
      <c r="Q68" s="219">
        <f>ROUND(E68*P68,2)</f>
        <v>0</v>
      </c>
      <c r="R68" s="220"/>
      <c r="S68" s="220" t="s">
        <v>129</v>
      </c>
      <c r="T68" s="220" t="s">
        <v>144</v>
      </c>
      <c r="U68" s="220">
        <v>0</v>
      </c>
      <c r="V68" s="220">
        <f>ROUND(E68*U68,2)</f>
        <v>0</v>
      </c>
      <c r="W68" s="220"/>
      <c r="X68" s="220" t="s">
        <v>131</v>
      </c>
      <c r="Y68" s="199"/>
      <c r="Z68" s="199"/>
      <c r="AA68" s="199"/>
      <c r="AB68" s="199"/>
      <c r="AC68" s="199"/>
      <c r="AD68" s="199"/>
      <c r="AE68" s="199"/>
      <c r="AF68" s="199"/>
      <c r="AG68" s="199" t="s">
        <v>132</v>
      </c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</row>
    <row r="69" spans="1:60" outlineLevel="1">
      <c r="A69" s="216"/>
      <c r="B69" s="217"/>
      <c r="C69" s="245" t="s">
        <v>301</v>
      </c>
      <c r="D69" s="240"/>
      <c r="E69" s="240"/>
      <c r="F69" s="240"/>
      <c r="G69" s="240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199"/>
      <c r="Z69" s="199"/>
      <c r="AA69" s="199"/>
      <c r="AB69" s="199"/>
      <c r="AC69" s="199"/>
      <c r="AD69" s="199"/>
      <c r="AE69" s="199"/>
      <c r="AF69" s="199"/>
      <c r="AG69" s="199" t="s">
        <v>134</v>
      </c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</row>
    <row r="70" spans="1:60" outlineLevel="1">
      <c r="A70" s="216"/>
      <c r="B70" s="217"/>
      <c r="C70" s="246" t="s">
        <v>490</v>
      </c>
      <c r="D70" s="242"/>
      <c r="E70" s="242"/>
      <c r="F70" s="242"/>
      <c r="G70" s="242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199"/>
      <c r="Z70" s="199"/>
      <c r="AA70" s="199"/>
      <c r="AB70" s="199"/>
      <c r="AC70" s="199"/>
      <c r="AD70" s="199"/>
      <c r="AE70" s="199"/>
      <c r="AF70" s="199"/>
      <c r="AG70" s="199" t="s">
        <v>134</v>
      </c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</row>
    <row r="71" spans="1:60" outlineLevel="1">
      <c r="A71" s="216"/>
      <c r="B71" s="217"/>
      <c r="C71" s="269" t="s">
        <v>302</v>
      </c>
      <c r="D71" s="222"/>
      <c r="E71" s="223"/>
      <c r="F71" s="224"/>
      <c r="G71" s="224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199"/>
      <c r="Z71" s="199"/>
      <c r="AA71" s="199"/>
      <c r="AB71" s="199"/>
      <c r="AC71" s="199"/>
      <c r="AD71" s="199"/>
      <c r="AE71" s="199"/>
      <c r="AF71" s="199"/>
      <c r="AG71" s="199" t="s">
        <v>134</v>
      </c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</row>
    <row r="72" spans="1:60" outlineLevel="1">
      <c r="A72" s="216"/>
      <c r="B72" s="217"/>
      <c r="C72" s="246" t="s">
        <v>303</v>
      </c>
      <c r="D72" s="242"/>
      <c r="E72" s="242"/>
      <c r="F72" s="242"/>
      <c r="G72" s="242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199"/>
      <c r="Z72" s="199"/>
      <c r="AA72" s="199"/>
      <c r="AB72" s="199"/>
      <c r="AC72" s="199"/>
      <c r="AD72" s="199"/>
      <c r="AE72" s="199"/>
      <c r="AF72" s="199"/>
      <c r="AG72" s="199" t="s">
        <v>134</v>
      </c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</row>
    <row r="73" spans="1:60" outlineLevel="1">
      <c r="A73" s="216"/>
      <c r="B73" s="217"/>
      <c r="C73" s="246" t="s">
        <v>325</v>
      </c>
      <c r="D73" s="242"/>
      <c r="E73" s="242"/>
      <c r="F73" s="242"/>
      <c r="G73" s="242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199"/>
      <c r="Z73" s="199"/>
      <c r="AA73" s="199"/>
      <c r="AB73" s="199"/>
      <c r="AC73" s="199"/>
      <c r="AD73" s="199"/>
      <c r="AE73" s="199"/>
      <c r="AF73" s="199"/>
      <c r="AG73" s="199" t="s">
        <v>134</v>
      </c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</row>
    <row r="74" spans="1:60" outlineLevel="1">
      <c r="A74" s="216"/>
      <c r="B74" s="217"/>
      <c r="C74" s="265" t="s">
        <v>322</v>
      </c>
      <c r="D74" s="254"/>
      <c r="E74" s="255">
        <v>14.83</v>
      </c>
      <c r="F74" s="220"/>
      <c r="G74" s="22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199"/>
      <c r="Z74" s="199"/>
      <c r="AA74" s="199"/>
      <c r="AB74" s="199"/>
      <c r="AC74" s="199"/>
      <c r="AD74" s="199"/>
      <c r="AE74" s="199"/>
      <c r="AF74" s="199"/>
      <c r="AG74" s="199" t="s">
        <v>212</v>
      </c>
      <c r="AH74" s="199">
        <v>0</v>
      </c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</row>
    <row r="75" spans="1:60">
      <c r="A75" s="227" t="s">
        <v>127</v>
      </c>
      <c r="B75" s="228" t="s">
        <v>77</v>
      </c>
      <c r="C75" s="243" t="s">
        <v>78</v>
      </c>
      <c r="D75" s="229"/>
      <c r="E75" s="230"/>
      <c r="F75" s="231"/>
      <c r="G75" s="232">
        <f>SUMIF(AG76:AG93,"&lt;&gt;NOR",G76:G93)</f>
        <v>0</v>
      </c>
      <c r="H75" s="226"/>
      <c r="I75" s="226">
        <f>SUM(I76:I93)</f>
        <v>0</v>
      </c>
      <c r="J75" s="226"/>
      <c r="K75" s="226">
        <f>SUM(K76:K93)</f>
        <v>0</v>
      </c>
      <c r="L75" s="226"/>
      <c r="M75" s="226">
        <f>SUM(M76:M93)</f>
        <v>0</v>
      </c>
      <c r="N75" s="225"/>
      <c r="O75" s="225">
        <f>SUM(O76:O93)</f>
        <v>3.4</v>
      </c>
      <c r="P75" s="225"/>
      <c r="Q75" s="225">
        <f>SUM(Q76:Q93)</f>
        <v>0</v>
      </c>
      <c r="R75" s="226"/>
      <c r="S75" s="226"/>
      <c r="T75" s="226"/>
      <c r="U75" s="226"/>
      <c r="V75" s="226">
        <f>SUM(V76:V93)</f>
        <v>95.97</v>
      </c>
      <c r="W75" s="226"/>
      <c r="X75" s="226"/>
      <c r="AG75" t="s">
        <v>128</v>
      </c>
    </row>
    <row r="76" spans="1:60" outlineLevel="1">
      <c r="A76" s="234">
        <v>8</v>
      </c>
      <c r="B76" s="235" t="s">
        <v>326</v>
      </c>
      <c r="C76" s="244" t="s">
        <v>327</v>
      </c>
      <c r="D76" s="236" t="s">
        <v>208</v>
      </c>
      <c r="E76" s="237">
        <v>58.875100000000003</v>
      </c>
      <c r="F76" s="238"/>
      <c r="G76" s="239">
        <f>ROUND(E76*F76,2)</f>
        <v>0</v>
      </c>
      <c r="H76" s="221"/>
      <c r="I76" s="220">
        <f>ROUND(E76*H76,2)</f>
        <v>0</v>
      </c>
      <c r="J76" s="221"/>
      <c r="K76" s="220">
        <f>ROUND(E76*J76,2)</f>
        <v>0</v>
      </c>
      <c r="L76" s="220">
        <v>21</v>
      </c>
      <c r="M76" s="220">
        <f>G76*(1+L76/100)</f>
        <v>0</v>
      </c>
      <c r="N76" s="219">
        <v>5.2580000000000002E-2</v>
      </c>
      <c r="O76" s="219">
        <f>ROUND(E76*N76,2)</f>
        <v>3.1</v>
      </c>
      <c r="P76" s="219">
        <v>0</v>
      </c>
      <c r="Q76" s="219">
        <f>ROUND(E76*P76,2)</f>
        <v>0</v>
      </c>
      <c r="R76" s="220"/>
      <c r="S76" s="220" t="s">
        <v>209</v>
      </c>
      <c r="T76" s="220" t="s">
        <v>209</v>
      </c>
      <c r="U76" s="220">
        <v>0.92</v>
      </c>
      <c r="V76" s="220">
        <f>ROUND(E76*U76,2)</f>
        <v>54.17</v>
      </c>
      <c r="W76" s="220"/>
      <c r="X76" s="220" t="s">
        <v>131</v>
      </c>
      <c r="Y76" s="199"/>
      <c r="Z76" s="199"/>
      <c r="AA76" s="199"/>
      <c r="AB76" s="199"/>
      <c r="AC76" s="199"/>
      <c r="AD76" s="199"/>
      <c r="AE76" s="199"/>
      <c r="AF76" s="199"/>
      <c r="AG76" s="199" t="s">
        <v>132</v>
      </c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</row>
    <row r="77" spans="1:60" outlineLevel="1">
      <c r="A77" s="216"/>
      <c r="B77" s="217"/>
      <c r="C77" s="245" t="s">
        <v>145</v>
      </c>
      <c r="D77" s="240"/>
      <c r="E77" s="240"/>
      <c r="F77" s="240"/>
      <c r="G77" s="240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199"/>
      <c r="Z77" s="199"/>
      <c r="AA77" s="199"/>
      <c r="AB77" s="199"/>
      <c r="AC77" s="199"/>
      <c r="AD77" s="199"/>
      <c r="AE77" s="199"/>
      <c r="AF77" s="199"/>
      <c r="AG77" s="199" t="s">
        <v>134</v>
      </c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</row>
    <row r="78" spans="1:60" outlineLevel="1">
      <c r="A78" s="216"/>
      <c r="B78" s="217"/>
      <c r="C78" s="246" t="s">
        <v>328</v>
      </c>
      <c r="D78" s="242"/>
      <c r="E78" s="242"/>
      <c r="F78" s="242"/>
      <c r="G78" s="242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199"/>
      <c r="Z78" s="199"/>
      <c r="AA78" s="199"/>
      <c r="AB78" s="199"/>
      <c r="AC78" s="199"/>
      <c r="AD78" s="199"/>
      <c r="AE78" s="199"/>
      <c r="AF78" s="199"/>
      <c r="AG78" s="199" t="s">
        <v>134</v>
      </c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</row>
    <row r="79" spans="1:60" outlineLevel="1">
      <c r="A79" s="216"/>
      <c r="B79" s="217"/>
      <c r="C79" s="265" t="s">
        <v>329</v>
      </c>
      <c r="D79" s="254"/>
      <c r="E79" s="255">
        <v>25.210999999999999</v>
      </c>
      <c r="F79" s="220"/>
      <c r="G79" s="220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199"/>
      <c r="Z79" s="199"/>
      <c r="AA79" s="199"/>
      <c r="AB79" s="199"/>
      <c r="AC79" s="199"/>
      <c r="AD79" s="199"/>
      <c r="AE79" s="199"/>
      <c r="AF79" s="199"/>
      <c r="AG79" s="199" t="s">
        <v>212</v>
      </c>
      <c r="AH79" s="199">
        <v>0</v>
      </c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</row>
    <row r="80" spans="1:60" outlineLevel="1">
      <c r="A80" s="216"/>
      <c r="B80" s="217"/>
      <c r="C80" s="265" t="s">
        <v>330</v>
      </c>
      <c r="D80" s="254"/>
      <c r="E80" s="255">
        <v>33.664099999999998</v>
      </c>
      <c r="F80" s="220"/>
      <c r="G80" s="220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199"/>
      <c r="Z80" s="199"/>
      <c r="AA80" s="199"/>
      <c r="AB80" s="199"/>
      <c r="AC80" s="199"/>
      <c r="AD80" s="199"/>
      <c r="AE80" s="199"/>
      <c r="AF80" s="199"/>
      <c r="AG80" s="199" t="s">
        <v>212</v>
      </c>
      <c r="AH80" s="199">
        <v>0</v>
      </c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</row>
    <row r="81" spans="1:60" outlineLevel="1">
      <c r="A81" s="216"/>
      <c r="B81" s="217"/>
      <c r="C81" s="266" t="s">
        <v>243</v>
      </c>
      <c r="D81" s="256"/>
      <c r="E81" s="257">
        <v>58.875100000000003</v>
      </c>
      <c r="F81" s="220"/>
      <c r="G81" s="220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199"/>
      <c r="Z81" s="199"/>
      <c r="AA81" s="199"/>
      <c r="AB81" s="199"/>
      <c r="AC81" s="199"/>
      <c r="AD81" s="199"/>
      <c r="AE81" s="199"/>
      <c r="AF81" s="199"/>
      <c r="AG81" s="199" t="s">
        <v>212</v>
      </c>
      <c r="AH81" s="199">
        <v>1</v>
      </c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</row>
    <row r="82" spans="1:60" outlineLevel="1">
      <c r="A82" s="234">
        <v>9</v>
      </c>
      <c r="B82" s="235" t="s">
        <v>331</v>
      </c>
      <c r="C82" s="244" t="s">
        <v>332</v>
      </c>
      <c r="D82" s="236" t="s">
        <v>208</v>
      </c>
      <c r="E82" s="237">
        <v>117.75020000000001</v>
      </c>
      <c r="F82" s="238"/>
      <c r="G82" s="239">
        <f>ROUND(E82*F82,2)</f>
        <v>0</v>
      </c>
      <c r="H82" s="221"/>
      <c r="I82" s="220">
        <f>ROUND(E82*H82,2)</f>
        <v>0</v>
      </c>
      <c r="J82" s="221"/>
      <c r="K82" s="220">
        <f>ROUND(E82*J82,2)</f>
        <v>0</v>
      </c>
      <c r="L82" s="220">
        <v>21</v>
      </c>
      <c r="M82" s="220">
        <f>G82*(1+L82/100)</f>
        <v>0</v>
      </c>
      <c r="N82" s="219">
        <v>2.0100000000000001E-3</v>
      </c>
      <c r="O82" s="219">
        <f>ROUND(E82*N82,2)</f>
        <v>0.24</v>
      </c>
      <c r="P82" s="219">
        <v>0</v>
      </c>
      <c r="Q82" s="219">
        <f>ROUND(E82*P82,2)</f>
        <v>0</v>
      </c>
      <c r="R82" s="220"/>
      <c r="S82" s="220" t="s">
        <v>209</v>
      </c>
      <c r="T82" s="220" t="s">
        <v>209</v>
      </c>
      <c r="U82" s="220">
        <v>0.11</v>
      </c>
      <c r="V82" s="220">
        <f>ROUND(E82*U82,2)</f>
        <v>12.95</v>
      </c>
      <c r="W82" s="220"/>
      <c r="X82" s="220" t="s">
        <v>131</v>
      </c>
      <c r="Y82" s="199"/>
      <c r="Z82" s="199"/>
      <c r="AA82" s="199"/>
      <c r="AB82" s="199"/>
      <c r="AC82" s="199"/>
      <c r="AD82" s="199"/>
      <c r="AE82" s="199"/>
      <c r="AF82" s="199"/>
      <c r="AG82" s="199" t="s">
        <v>132</v>
      </c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</row>
    <row r="83" spans="1:60" outlineLevel="1">
      <c r="A83" s="216"/>
      <c r="B83" s="217"/>
      <c r="C83" s="245" t="s">
        <v>145</v>
      </c>
      <c r="D83" s="240"/>
      <c r="E83" s="240"/>
      <c r="F83" s="240"/>
      <c r="G83" s="240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199"/>
      <c r="Z83" s="199"/>
      <c r="AA83" s="199"/>
      <c r="AB83" s="199"/>
      <c r="AC83" s="199"/>
      <c r="AD83" s="199"/>
      <c r="AE83" s="199"/>
      <c r="AF83" s="199"/>
      <c r="AG83" s="199" t="s">
        <v>134</v>
      </c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</row>
    <row r="84" spans="1:60" outlineLevel="1">
      <c r="A84" s="216"/>
      <c r="B84" s="217"/>
      <c r="C84" s="246" t="s">
        <v>333</v>
      </c>
      <c r="D84" s="242"/>
      <c r="E84" s="242"/>
      <c r="F84" s="242"/>
      <c r="G84" s="242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199"/>
      <c r="Z84" s="199"/>
      <c r="AA84" s="199"/>
      <c r="AB84" s="199"/>
      <c r="AC84" s="199"/>
      <c r="AD84" s="199"/>
      <c r="AE84" s="199"/>
      <c r="AF84" s="199"/>
      <c r="AG84" s="199" t="s">
        <v>134</v>
      </c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</row>
    <row r="85" spans="1:60" outlineLevel="1">
      <c r="A85" s="216"/>
      <c r="B85" s="217"/>
      <c r="C85" s="265" t="s">
        <v>334</v>
      </c>
      <c r="D85" s="254"/>
      <c r="E85" s="255"/>
      <c r="F85" s="220"/>
      <c r="G85" s="220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199"/>
      <c r="Z85" s="199"/>
      <c r="AA85" s="199"/>
      <c r="AB85" s="199"/>
      <c r="AC85" s="199"/>
      <c r="AD85" s="199"/>
      <c r="AE85" s="199"/>
      <c r="AF85" s="199"/>
      <c r="AG85" s="199" t="s">
        <v>212</v>
      </c>
      <c r="AH85" s="199">
        <v>0</v>
      </c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</row>
    <row r="86" spans="1:60" outlineLevel="1">
      <c r="A86" s="216"/>
      <c r="B86" s="217"/>
      <c r="C86" s="265" t="s">
        <v>335</v>
      </c>
      <c r="D86" s="254"/>
      <c r="E86" s="255">
        <v>117.75020000000001</v>
      </c>
      <c r="F86" s="220"/>
      <c r="G86" s="220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199"/>
      <c r="Z86" s="199"/>
      <c r="AA86" s="199"/>
      <c r="AB86" s="199"/>
      <c r="AC86" s="199"/>
      <c r="AD86" s="199"/>
      <c r="AE86" s="199"/>
      <c r="AF86" s="199"/>
      <c r="AG86" s="199" t="s">
        <v>212</v>
      </c>
      <c r="AH86" s="199">
        <v>0</v>
      </c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</row>
    <row r="87" spans="1:60" outlineLevel="1">
      <c r="A87" s="234">
        <v>10</v>
      </c>
      <c r="B87" s="235" t="s">
        <v>336</v>
      </c>
      <c r="C87" s="244" t="s">
        <v>337</v>
      </c>
      <c r="D87" s="236" t="s">
        <v>222</v>
      </c>
      <c r="E87" s="237">
        <v>106.84</v>
      </c>
      <c r="F87" s="238"/>
      <c r="G87" s="239">
        <f>ROUND(E87*F87,2)</f>
        <v>0</v>
      </c>
      <c r="H87" s="221"/>
      <c r="I87" s="220">
        <f>ROUND(E87*H87,2)</f>
        <v>0</v>
      </c>
      <c r="J87" s="221"/>
      <c r="K87" s="220">
        <f>ROUND(E87*J87,2)</f>
        <v>0</v>
      </c>
      <c r="L87" s="220">
        <v>21</v>
      </c>
      <c r="M87" s="220">
        <f>G87*(1+L87/100)</f>
        <v>0</v>
      </c>
      <c r="N87" s="219">
        <v>5.2999999999999998E-4</v>
      </c>
      <c r="O87" s="219">
        <f>ROUND(E87*N87,2)</f>
        <v>0.06</v>
      </c>
      <c r="P87" s="219">
        <v>0</v>
      </c>
      <c r="Q87" s="219">
        <f>ROUND(E87*P87,2)</f>
        <v>0</v>
      </c>
      <c r="R87" s="220"/>
      <c r="S87" s="220" t="s">
        <v>209</v>
      </c>
      <c r="T87" s="220" t="s">
        <v>209</v>
      </c>
      <c r="U87" s="220">
        <v>0.27</v>
      </c>
      <c r="V87" s="220">
        <f>ROUND(E87*U87,2)</f>
        <v>28.85</v>
      </c>
      <c r="W87" s="220"/>
      <c r="X87" s="220" t="s">
        <v>131</v>
      </c>
      <c r="Y87" s="199"/>
      <c r="Z87" s="199"/>
      <c r="AA87" s="199"/>
      <c r="AB87" s="199"/>
      <c r="AC87" s="199"/>
      <c r="AD87" s="199"/>
      <c r="AE87" s="199"/>
      <c r="AF87" s="199"/>
      <c r="AG87" s="199" t="s">
        <v>132</v>
      </c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</row>
    <row r="88" spans="1:60" ht="22.5" outlineLevel="1">
      <c r="A88" s="216"/>
      <c r="B88" s="217"/>
      <c r="C88" s="265" t="s">
        <v>338</v>
      </c>
      <c r="D88" s="254"/>
      <c r="E88" s="255">
        <v>14.83</v>
      </c>
      <c r="F88" s="220"/>
      <c r="G88" s="220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199"/>
      <c r="Z88" s="199"/>
      <c r="AA88" s="199"/>
      <c r="AB88" s="199"/>
      <c r="AC88" s="199"/>
      <c r="AD88" s="199"/>
      <c r="AE88" s="199"/>
      <c r="AF88" s="199"/>
      <c r="AG88" s="199" t="s">
        <v>212</v>
      </c>
      <c r="AH88" s="199">
        <v>0</v>
      </c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</row>
    <row r="89" spans="1:60" ht="22.5" outlineLevel="1">
      <c r="A89" s="216"/>
      <c r="B89" s="217"/>
      <c r="C89" s="265" t="s">
        <v>339</v>
      </c>
      <c r="D89" s="254"/>
      <c r="E89" s="255">
        <v>14.83</v>
      </c>
      <c r="F89" s="220"/>
      <c r="G89" s="220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199"/>
      <c r="Z89" s="199"/>
      <c r="AA89" s="199"/>
      <c r="AB89" s="199"/>
      <c r="AC89" s="199"/>
      <c r="AD89" s="199"/>
      <c r="AE89" s="199"/>
      <c r="AF89" s="199"/>
      <c r="AG89" s="199" t="s">
        <v>212</v>
      </c>
      <c r="AH89" s="199">
        <v>0</v>
      </c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</row>
    <row r="90" spans="1:60" ht="22.5" outlineLevel="1">
      <c r="A90" s="216"/>
      <c r="B90" s="217"/>
      <c r="C90" s="265" t="s">
        <v>340</v>
      </c>
      <c r="D90" s="254"/>
      <c r="E90" s="255">
        <v>29.7</v>
      </c>
      <c r="F90" s="220"/>
      <c r="G90" s="220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199"/>
      <c r="Z90" s="199"/>
      <c r="AA90" s="199"/>
      <c r="AB90" s="199"/>
      <c r="AC90" s="199"/>
      <c r="AD90" s="199"/>
      <c r="AE90" s="199"/>
      <c r="AF90" s="199"/>
      <c r="AG90" s="199" t="s">
        <v>212</v>
      </c>
      <c r="AH90" s="199">
        <v>0</v>
      </c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</row>
    <row r="91" spans="1:60" outlineLevel="1">
      <c r="A91" s="216"/>
      <c r="B91" s="217"/>
      <c r="C91" s="265" t="s">
        <v>341</v>
      </c>
      <c r="D91" s="254"/>
      <c r="E91" s="255">
        <v>17.82</v>
      </c>
      <c r="F91" s="220"/>
      <c r="G91" s="220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199"/>
      <c r="Z91" s="199"/>
      <c r="AA91" s="199"/>
      <c r="AB91" s="199"/>
      <c r="AC91" s="199"/>
      <c r="AD91" s="199"/>
      <c r="AE91" s="199"/>
      <c r="AF91" s="199"/>
      <c r="AG91" s="199" t="s">
        <v>212</v>
      </c>
      <c r="AH91" s="199">
        <v>0</v>
      </c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</row>
    <row r="92" spans="1:60" ht="22.5" outlineLevel="1">
      <c r="A92" s="216"/>
      <c r="B92" s="217"/>
      <c r="C92" s="265" t="s">
        <v>342</v>
      </c>
      <c r="D92" s="254"/>
      <c r="E92" s="255">
        <v>29.66</v>
      </c>
      <c r="F92" s="220"/>
      <c r="G92" s="220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199"/>
      <c r="Z92" s="199"/>
      <c r="AA92" s="199"/>
      <c r="AB92" s="199"/>
      <c r="AC92" s="199"/>
      <c r="AD92" s="199"/>
      <c r="AE92" s="199"/>
      <c r="AF92" s="199"/>
      <c r="AG92" s="199" t="s">
        <v>212</v>
      </c>
      <c r="AH92" s="199">
        <v>0</v>
      </c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</row>
    <row r="93" spans="1:60" outlineLevel="1">
      <c r="A93" s="216"/>
      <c r="B93" s="217"/>
      <c r="C93" s="266" t="s">
        <v>243</v>
      </c>
      <c r="D93" s="256"/>
      <c r="E93" s="257">
        <v>106.84</v>
      </c>
      <c r="F93" s="220"/>
      <c r="G93" s="220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199"/>
      <c r="Z93" s="199"/>
      <c r="AA93" s="199"/>
      <c r="AB93" s="199"/>
      <c r="AC93" s="199"/>
      <c r="AD93" s="199"/>
      <c r="AE93" s="199"/>
      <c r="AF93" s="199"/>
      <c r="AG93" s="199" t="s">
        <v>212</v>
      </c>
      <c r="AH93" s="199">
        <v>1</v>
      </c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</row>
    <row r="94" spans="1:60">
      <c r="A94" s="227" t="s">
        <v>127</v>
      </c>
      <c r="B94" s="228" t="s">
        <v>79</v>
      </c>
      <c r="C94" s="243" t="s">
        <v>80</v>
      </c>
      <c r="D94" s="229"/>
      <c r="E94" s="230"/>
      <c r="F94" s="231"/>
      <c r="G94" s="232">
        <f>SUMIF(AG95:AG120,"&lt;&gt;NOR",G95:G120)</f>
        <v>0</v>
      </c>
      <c r="H94" s="226"/>
      <c r="I94" s="226">
        <f>SUM(I95:I120)</f>
        <v>0</v>
      </c>
      <c r="J94" s="226"/>
      <c r="K94" s="226">
        <f>SUM(K95:K120)</f>
        <v>0</v>
      </c>
      <c r="L94" s="226"/>
      <c r="M94" s="226">
        <f>SUM(M95:M120)</f>
        <v>0</v>
      </c>
      <c r="N94" s="225"/>
      <c r="O94" s="225">
        <f>SUM(O95:O120)</f>
        <v>16.690000000000001</v>
      </c>
      <c r="P94" s="225"/>
      <c r="Q94" s="225">
        <f>SUM(Q95:Q120)</f>
        <v>0</v>
      </c>
      <c r="R94" s="226"/>
      <c r="S94" s="226"/>
      <c r="T94" s="226"/>
      <c r="U94" s="226"/>
      <c r="V94" s="226">
        <f>SUM(V95:V120)</f>
        <v>266.82999999999993</v>
      </c>
      <c r="W94" s="226"/>
      <c r="X94" s="226"/>
      <c r="AG94" t="s">
        <v>128</v>
      </c>
    </row>
    <row r="95" spans="1:60" outlineLevel="1">
      <c r="A95" s="234">
        <v>11</v>
      </c>
      <c r="B95" s="235" t="s">
        <v>206</v>
      </c>
      <c r="C95" s="244" t="s">
        <v>207</v>
      </c>
      <c r="D95" s="236" t="s">
        <v>208</v>
      </c>
      <c r="E95" s="237">
        <v>620.24</v>
      </c>
      <c r="F95" s="238"/>
      <c r="G95" s="239">
        <f>ROUND(E95*F95,2)</f>
        <v>0</v>
      </c>
      <c r="H95" s="221"/>
      <c r="I95" s="220">
        <f>ROUND(E95*H95,2)</f>
        <v>0</v>
      </c>
      <c r="J95" s="221"/>
      <c r="K95" s="220">
        <f>ROUND(E95*J95,2)</f>
        <v>0</v>
      </c>
      <c r="L95" s="220">
        <v>21</v>
      </c>
      <c r="M95" s="220">
        <f>G95*(1+L95/100)</f>
        <v>0</v>
      </c>
      <c r="N95" s="219">
        <v>1.8380000000000001E-2</v>
      </c>
      <c r="O95" s="219">
        <f>ROUND(E95*N95,2)</f>
        <v>11.4</v>
      </c>
      <c r="P95" s="219">
        <v>0</v>
      </c>
      <c r="Q95" s="219">
        <f>ROUND(E95*P95,2)</f>
        <v>0</v>
      </c>
      <c r="R95" s="220"/>
      <c r="S95" s="220" t="s">
        <v>209</v>
      </c>
      <c r="T95" s="220" t="s">
        <v>209</v>
      </c>
      <c r="U95" s="220">
        <v>0.14000000000000001</v>
      </c>
      <c r="V95" s="220">
        <f>ROUND(E95*U95,2)</f>
        <v>86.83</v>
      </c>
      <c r="W95" s="220"/>
      <c r="X95" s="220" t="s">
        <v>131</v>
      </c>
      <c r="Y95" s="199"/>
      <c r="Z95" s="199"/>
      <c r="AA95" s="199"/>
      <c r="AB95" s="199"/>
      <c r="AC95" s="199"/>
      <c r="AD95" s="199"/>
      <c r="AE95" s="199"/>
      <c r="AF95" s="199"/>
      <c r="AG95" s="199" t="s">
        <v>132</v>
      </c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</row>
    <row r="96" spans="1:60" outlineLevel="1">
      <c r="A96" s="216"/>
      <c r="B96" s="217"/>
      <c r="C96" s="245" t="s">
        <v>145</v>
      </c>
      <c r="D96" s="240"/>
      <c r="E96" s="240"/>
      <c r="F96" s="240"/>
      <c r="G96" s="240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199"/>
      <c r="Z96" s="199"/>
      <c r="AA96" s="199"/>
      <c r="AB96" s="199"/>
      <c r="AC96" s="199"/>
      <c r="AD96" s="199"/>
      <c r="AE96" s="199"/>
      <c r="AF96" s="199"/>
      <c r="AG96" s="199" t="s">
        <v>134</v>
      </c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</row>
    <row r="97" spans="1:60" outlineLevel="1">
      <c r="A97" s="216"/>
      <c r="B97" s="217"/>
      <c r="C97" s="246" t="s">
        <v>290</v>
      </c>
      <c r="D97" s="242"/>
      <c r="E97" s="242"/>
      <c r="F97" s="242"/>
      <c r="G97" s="242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199"/>
      <c r="Z97" s="199"/>
      <c r="AA97" s="199"/>
      <c r="AB97" s="199"/>
      <c r="AC97" s="199"/>
      <c r="AD97" s="199"/>
      <c r="AE97" s="199"/>
      <c r="AF97" s="199"/>
      <c r="AG97" s="199" t="s">
        <v>134</v>
      </c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</row>
    <row r="98" spans="1:60" outlineLevel="1">
      <c r="A98" s="216"/>
      <c r="B98" s="217"/>
      <c r="C98" s="246" t="s">
        <v>210</v>
      </c>
      <c r="D98" s="242"/>
      <c r="E98" s="242"/>
      <c r="F98" s="242"/>
      <c r="G98" s="242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199"/>
      <c r="Z98" s="199"/>
      <c r="AA98" s="199"/>
      <c r="AB98" s="199"/>
      <c r="AC98" s="199"/>
      <c r="AD98" s="199"/>
      <c r="AE98" s="199"/>
      <c r="AF98" s="199"/>
      <c r="AG98" s="199" t="s">
        <v>134</v>
      </c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</row>
    <row r="99" spans="1:60" outlineLevel="1">
      <c r="A99" s="216"/>
      <c r="B99" s="217"/>
      <c r="C99" s="265" t="s">
        <v>343</v>
      </c>
      <c r="D99" s="254"/>
      <c r="E99" s="255">
        <v>431.6</v>
      </c>
      <c r="F99" s="220"/>
      <c r="G99" s="220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199"/>
      <c r="Z99" s="199"/>
      <c r="AA99" s="199"/>
      <c r="AB99" s="199"/>
      <c r="AC99" s="199"/>
      <c r="AD99" s="199"/>
      <c r="AE99" s="199"/>
      <c r="AF99" s="199"/>
      <c r="AG99" s="199" t="s">
        <v>212</v>
      </c>
      <c r="AH99" s="199">
        <v>0</v>
      </c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</row>
    <row r="100" spans="1:60" outlineLevel="1">
      <c r="A100" s="216"/>
      <c r="B100" s="217"/>
      <c r="C100" s="265" t="s">
        <v>344</v>
      </c>
      <c r="D100" s="254"/>
      <c r="E100" s="255">
        <v>188.64</v>
      </c>
      <c r="F100" s="220"/>
      <c r="G100" s="220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199"/>
      <c r="Z100" s="199"/>
      <c r="AA100" s="199"/>
      <c r="AB100" s="199"/>
      <c r="AC100" s="199"/>
      <c r="AD100" s="199"/>
      <c r="AE100" s="199"/>
      <c r="AF100" s="199"/>
      <c r="AG100" s="199" t="s">
        <v>212</v>
      </c>
      <c r="AH100" s="199">
        <v>0</v>
      </c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</row>
    <row r="101" spans="1:60" outlineLevel="1">
      <c r="A101" s="216"/>
      <c r="B101" s="217"/>
      <c r="C101" s="266" t="s">
        <v>243</v>
      </c>
      <c r="D101" s="256"/>
      <c r="E101" s="257">
        <v>620.24</v>
      </c>
      <c r="F101" s="220"/>
      <c r="G101" s="220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199"/>
      <c r="Z101" s="199"/>
      <c r="AA101" s="199"/>
      <c r="AB101" s="199"/>
      <c r="AC101" s="199"/>
      <c r="AD101" s="199"/>
      <c r="AE101" s="199"/>
      <c r="AF101" s="199"/>
      <c r="AG101" s="199" t="s">
        <v>212</v>
      </c>
      <c r="AH101" s="199">
        <v>1</v>
      </c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</row>
    <row r="102" spans="1:60" outlineLevel="1">
      <c r="A102" s="234">
        <v>12</v>
      </c>
      <c r="B102" s="235" t="s">
        <v>213</v>
      </c>
      <c r="C102" s="244" t="s">
        <v>214</v>
      </c>
      <c r="D102" s="236" t="s">
        <v>208</v>
      </c>
      <c r="E102" s="237">
        <v>3101.2</v>
      </c>
      <c r="F102" s="238"/>
      <c r="G102" s="239">
        <f>ROUND(E102*F102,2)</f>
        <v>0</v>
      </c>
      <c r="H102" s="221"/>
      <c r="I102" s="220">
        <f>ROUND(E102*H102,2)</f>
        <v>0</v>
      </c>
      <c r="J102" s="221"/>
      <c r="K102" s="220">
        <f>ROUND(E102*J102,2)</f>
        <v>0</v>
      </c>
      <c r="L102" s="220">
        <v>21</v>
      </c>
      <c r="M102" s="220">
        <f>G102*(1+L102/100)</f>
        <v>0</v>
      </c>
      <c r="N102" s="219">
        <v>9.5E-4</v>
      </c>
      <c r="O102" s="219">
        <f>ROUND(E102*N102,2)</f>
        <v>2.95</v>
      </c>
      <c r="P102" s="219">
        <v>0</v>
      </c>
      <c r="Q102" s="219">
        <f>ROUND(E102*P102,2)</f>
        <v>0</v>
      </c>
      <c r="R102" s="220"/>
      <c r="S102" s="220" t="s">
        <v>209</v>
      </c>
      <c r="T102" s="220" t="s">
        <v>209</v>
      </c>
      <c r="U102" s="220">
        <v>7.0000000000000001E-3</v>
      </c>
      <c r="V102" s="220">
        <f>ROUND(E102*U102,2)</f>
        <v>21.71</v>
      </c>
      <c r="W102" s="220"/>
      <c r="X102" s="220" t="s">
        <v>131</v>
      </c>
      <c r="Y102" s="199"/>
      <c r="Z102" s="199"/>
      <c r="AA102" s="199"/>
      <c r="AB102" s="199"/>
      <c r="AC102" s="199"/>
      <c r="AD102" s="199"/>
      <c r="AE102" s="199"/>
      <c r="AF102" s="199"/>
      <c r="AG102" s="199" t="s">
        <v>132</v>
      </c>
      <c r="AH102" s="199"/>
      <c r="AI102" s="199"/>
      <c r="AJ102" s="199"/>
      <c r="AK102" s="199"/>
      <c r="AL102" s="199"/>
      <c r="AM102" s="199"/>
      <c r="AN102" s="199"/>
      <c r="AO102" s="199"/>
      <c r="AP102" s="199"/>
      <c r="AQ102" s="199"/>
      <c r="AR102" s="199"/>
      <c r="AS102" s="199"/>
      <c r="AT102" s="199"/>
      <c r="AU102" s="199"/>
      <c r="AV102" s="199"/>
      <c r="AW102" s="199"/>
      <c r="AX102" s="199"/>
      <c r="AY102" s="199"/>
      <c r="AZ102" s="199"/>
      <c r="BA102" s="199"/>
      <c r="BB102" s="199"/>
      <c r="BC102" s="199"/>
      <c r="BD102" s="199"/>
      <c r="BE102" s="199"/>
      <c r="BF102" s="199"/>
      <c r="BG102" s="199"/>
      <c r="BH102" s="199"/>
    </row>
    <row r="103" spans="1:60" outlineLevel="1">
      <c r="A103" s="216"/>
      <c r="B103" s="217"/>
      <c r="C103" s="265" t="s">
        <v>345</v>
      </c>
      <c r="D103" s="254"/>
      <c r="E103" s="255">
        <v>3101.2</v>
      </c>
      <c r="F103" s="220"/>
      <c r="G103" s="220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199"/>
      <c r="Z103" s="199"/>
      <c r="AA103" s="199"/>
      <c r="AB103" s="199"/>
      <c r="AC103" s="199"/>
      <c r="AD103" s="199"/>
      <c r="AE103" s="199"/>
      <c r="AF103" s="199"/>
      <c r="AG103" s="199" t="s">
        <v>212</v>
      </c>
      <c r="AH103" s="199">
        <v>5</v>
      </c>
      <c r="AI103" s="199"/>
      <c r="AJ103" s="199"/>
      <c r="AK103" s="199"/>
      <c r="AL103" s="199"/>
      <c r="AM103" s="199"/>
      <c r="AN103" s="199"/>
      <c r="AO103" s="199"/>
      <c r="AP103" s="199"/>
      <c r="AQ103" s="199"/>
      <c r="AR103" s="199"/>
      <c r="AS103" s="199"/>
      <c r="AT103" s="199"/>
      <c r="AU103" s="199"/>
      <c r="AV103" s="199"/>
      <c r="AW103" s="199"/>
      <c r="AX103" s="199"/>
      <c r="AY103" s="199"/>
      <c r="AZ103" s="199"/>
      <c r="BA103" s="199"/>
      <c r="BB103" s="199"/>
      <c r="BC103" s="199"/>
      <c r="BD103" s="199"/>
      <c r="BE103" s="199"/>
      <c r="BF103" s="199"/>
      <c r="BG103" s="199"/>
      <c r="BH103" s="199"/>
    </row>
    <row r="104" spans="1:60" outlineLevel="1">
      <c r="A104" s="234">
        <v>13</v>
      </c>
      <c r="B104" s="235" t="s">
        <v>216</v>
      </c>
      <c r="C104" s="244" t="s">
        <v>217</v>
      </c>
      <c r="D104" s="236" t="s">
        <v>208</v>
      </c>
      <c r="E104" s="237">
        <v>620.24</v>
      </c>
      <c r="F104" s="238"/>
      <c r="G104" s="239">
        <f>ROUND(E104*F104,2)</f>
        <v>0</v>
      </c>
      <c r="H104" s="221"/>
      <c r="I104" s="220">
        <f>ROUND(E104*H104,2)</f>
        <v>0</v>
      </c>
      <c r="J104" s="221"/>
      <c r="K104" s="220">
        <f>ROUND(E104*J104,2)</f>
        <v>0</v>
      </c>
      <c r="L104" s="220">
        <v>21</v>
      </c>
      <c r="M104" s="220">
        <f>G104*(1+L104/100)</f>
        <v>0</v>
      </c>
      <c r="N104" s="219">
        <v>0</v>
      </c>
      <c r="O104" s="219">
        <f>ROUND(E104*N104,2)</f>
        <v>0</v>
      </c>
      <c r="P104" s="219">
        <v>0</v>
      </c>
      <c r="Q104" s="219">
        <f>ROUND(E104*P104,2)</f>
        <v>0</v>
      </c>
      <c r="R104" s="220"/>
      <c r="S104" s="220" t="s">
        <v>209</v>
      </c>
      <c r="T104" s="220" t="s">
        <v>209</v>
      </c>
      <c r="U104" s="220">
        <v>0.11700000000000001</v>
      </c>
      <c r="V104" s="220">
        <f>ROUND(E104*U104,2)</f>
        <v>72.569999999999993</v>
      </c>
      <c r="W104" s="220"/>
      <c r="X104" s="220" t="s">
        <v>131</v>
      </c>
      <c r="Y104" s="199"/>
      <c r="Z104" s="199"/>
      <c r="AA104" s="199"/>
      <c r="AB104" s="199"/>
      <c r="AC104" s="199"/>
      <c r="AD104" s="199"/>
      <c r="AE104" s="199"/>
      <c r="AF104" s="199"/>
      <c r="AG104" s="199" t="s">
        <v>132</v>
      </c>
      <c r="AH104" s="199"/>
      <c r="AI104" s="199"/>
      <c r="AJ104" s="199"/>
      <c r="AK104" s="199"/>
      <c r="AL104" s="199"/>
      <c r="AM104" s="199"/>
      <c r="AN104" s="199"/>
      <c r="AO104" s="199"/>
      <c r="AP104" s="199"/>
      <c r="AQ104" s="199"/>
      <c r="AR104" s="199"/>
      <c r="AS104" s="199"/>
      <c r="AT104" s="199"/>
      <c r="AU104" s="199"/>
      <c r="AV104" s="199"/>
      <c r="AW104" s="199"/>
      <c r="AX104" s="199"/>
      <c r="AY104" s="199"/>
      <c r="AZ104" s="199"/>
      <c r="BA104" s="199"/>
      <c r="BB104" s="199"/>
      <c r="BC104" s="199"/>
      <c r="BD104" s="199"/>
      <c r="BE104" s="199"/>
      <c r="BF104" s="199"/>
      <c r="BG104" s="199"/>
      <c r="BH104" s="199"/>
    </row>
    <row r="105" spans="1:60" outlineLevel="1">
      <c r="A105" s="216"/>
      <c r="B105" s="217"/>
      <c r="C105" s="265" t="s">
        <v>218</v>
      </c>
      <c r="D105" s="254"/>
      <c r="E105" s="255"/>
      <c r="F105" s="220"/>
      <c r="G105" s="220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199"/>
      <c r="Z105" s="199"/>
      <c r="AA105" s="199"/>
      <c r="AB105" s="199"/>
      <c r="AC105" s="199"/>
      <c r="AD105" s="199"/>
      <c r="AE105" s="199"/>
      <c r="AF105" s="199"/>
      <c r="AG105" s="199" t="s">
        <v>212</v>
      </c>
      <c r="AH105" s="199">
        <v>0</v>
      </c>
      <c r="AI105" s="199"/>
      <c r="AJ105" s="199"/>
      <c r="AK105" s="199"/>
      <c r="AL105" s="199"/>
      <c r="AM105" s="199"/>
      <c r="AN105" s="199"/>
      <c r="AO105" s="199"/>
      <c r="AP105" s="199"/>
      <c r="AQ105" s="199"/>
      <c r="AR105" s="199"/>
      <c r="AS105" s="199"/>
      <c r="AT105" s="199"/>
      <c r="AU105" s="199"/>
      <c r="AV105" s="199"/>
      <c r="AW105" s="199"/>
      <c r="AX105" s="199"/>
      <c r="AY105" s="199"/>
      <c r="AZ105" s="199"/>
      <c r="BA105" s="199"/>
      <c r="BB105" s="199"/>
      <c r="BC105" s="199"/>
      <c r="BD105" s="199"/>
      <c r="BE105" s="199"/>
      <c r="BF105" s="199"/>
      <c r="BG105" s="199"/>
      <c r="BH105" s="199"/>
    </row>
    <row r="106" spans="1:60" outlineLevel="1">
      <c r="A106" s="216"/>
      <c r="B106" s="217"/>
      <c r="C106" s="265" t="s">
        <v>346</v>
      </c>
      <c r="D106" s="254"/>
      <c r="E106" s="255">
        <v>620.24</v>
      </c>
      <c r="F106" s="220"/>
      <c r="G106" s="220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199"/>
      <c r="Z106" s="199"/>
      <c r="AA106" s="199"/>
      <c r="AB106" s="199"/>
      <c r="AC106" s="199"/>
      <c r="AD106" s="199"/>
      <c r="AE106" s="199"/>
      <c r="AF106" s="199"/>
      <c r="AG106" s="199" t="s">
        <v>212</v>
      </c>
      <c r="AH106" s="199">
        <v>5</v>
      </c>
      <c r="AI106" s="199"/>
      <c r="AJ106" s="199"/>
      <c r="AK106" s="199"/>
      <c r="AL106" s="199"/>
      <c r="AM106" s="199"/>
      <c r="AN106" s="199"/>
      <c r="AO106" s="199"/>
      <c r="AP106" s="199"/>
      <c r="AQ106" s="199"/>
      <c r="AR106" s="199"/>
      <c r="AS106" s="199"/>
      <c r="AT106" s="199"/>
      <c r="AU106" s="199"/>
      <c r="AV106" s="199"/>
      <c r="AW106" s="199"/>
      <c r="AX106" s="199"/>
      <c r="AY106" s="199"/>
      <c r="AZ106" s="199"/>
      <c r="BA106" s="199"/>
      <c r="BB106" s="199"/>
      <c r="BC106" s="199"/>
      <c r="BD106" s="199"/>
      <c r="BE106" s="199"/>
      <c r="BF106" s="199"/>
      <c r="BG106" s="199"/>
      <c r="BH106" s="199"/>
    </row>
    <row r="107" spans="1:60" outlineLevel="1">
      <c r="A107" s="234">
        <v>14</v>
      </c>
      <c r="B107" s="235" t="s">
        <v>220</v>
      </c>
      <c r="C107" s="244" t="s">
        <v>221</v>
      </c>
      <c r="D107" s="236" t="s">
        <v>222</v>
      </c>
      <c r="E107" s="237">
        <v>338.8</v>
      </c>
      <c r="F107" s="238"/>
      <c r="G107" s="239">
        <f>ROUND(E107*F107,2)</f>
        <v>0</v>
      </c>
      <c r="H107" s="221"/>
      <c r="I107" s="220">
        <f>ROUND(E107*H107,2)</f>
        <v>0</v>
      </c>
      <c r="J107" s="221"/>
      <c r="K107" s="220">
        <f>ROUND(E107*J107,2)</f>
        <v>0</v>
      </c>
      <c r="L107" s="220">
        <v>21</v>
      </c>
      <c r="M107" s="220">
        <f>G107*(1+L107/100)</f>
        <v>0</v>
      </c>
      <c r="N107" s="219">
        <v>6.3499999999999997E-3</v>
      </c>
      <c r="O107" s="219">
        <f>ROUND(E107*N107,2)</f>
        <v>2.15</v>
      </c>
      <c r="P107" s="219">
        <v>0</v>
      </c>
      <c r="Q107" s="219">
        <f>ROUND(E107*P107,2)</f>
        <v>0</v>
      </c>
      <c r="R107" s="220"/>
      <c r="S107" s="220" t="s">
        <v>209</v>
      </c>
      <c r="T107" s="220" t="s">
        <v>209</v>
      </c>
      <c r="U107" s="220">
        <v>0.15</v>
      </c>
      <c r="V107" s="220">
        <f>ROUND(E107*U107,2)</f>
        <v>50.82</v>
      </c>
      <c r="W107" s="220"/>
      <c r="X107" s="220" t="s">
        <v>131</v>
      </c>
      <c r="Y107" s="199"/>
      <c r="Z107" s="199"/>
      <c r="AA107" s="199"/>
      <c r="AB107" s="199"/>
      <c r="AC107" s="199"/>
      <c r="AD107" s="199"/>
      <c r="AE107" s="199"/>
      <c r="AF107" s="199"/>
      <c r="AG107" s="199" t="s">
        <v>132</v>
      </c>
      <c r="AH107" s="199"/>
      <c r="AI107" s="199"/>
      <c r="AJ107" s="199"/>
      <c r="AK107" s="199"/>
      <c r="AL107" s="199"/>
      <c r="AM107" s="199"/>
      <c r="AN107" s="199"/>
      <c r="AO107" s="199"/>
      <c r="AP107" s="199"/>
      <c r="AQ107" s="199"/>
      <c r="AR107" s="199"/>
      <c r="AS107" s="199"/>
      <c r="AT107" s="199"/>
      <c r="AU107" s="199"/>
      <c r="AV107" s="199"/>
      <c r="AW107" s="199"/>
      <c r="AX107" s="199"/>
      <c r="AY107" s="199"/>
      <c r="AZ107" s="199"/>
      <c r="BA107" s="199"/>
      <c r="BB107" s="199"/>
      <c r="BC107" s="199"/>
      <c r="BD107" s="199"/>
      <c r="BE107" s="199"/>
      <c r="BF107" s="199"/>
      <c r="BG107" s="199"/>
      <c r="BH107" s="199"/>
    </row>
    <row r="108" spans="1:60" outlineLevel="1">
      <c r="A108" s="216"/>
      <c r="B108" s="217"/>
      <c r="C108" s="265" t="s">
        <v>347</v>
      </c>
      <c r="D108" s="254"/>
      <c r="E108" s="255">
        <v>234</v>
      </c>
      <c r="F108" s="220"/>
      <c r="G108" s="220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199"/>
      <c r="Z108" s="199"/>
      <c r="AA108" s="199"/>
      <c r="AB108" s="199"/>
      <c r="AC108" s="199"/>
      <c r="AD108" s="199"/>
      <c r="AE108" s="199"/>
      <c r="AF108" s="199"/>
      <c r="AG108" s="199" t="s">
        <v>212</v>
      </c>
      <c r="AH108" s="199">
        <v>0</v>
      </c>
      <c r="AI108" s="199"/>
      <c r="AJ108" s="199"/>
      <c r="AK108" s="199"/>
      <c r="AL108" s="199"/>
      <c r="AM108" s="199"/>
      <c r="AN108" s="199"/>
      <c r="AO108" s="199"/>
      <c r="AP108" s="199"/>
      <c r="AQ108" s="199"/>
      <c r="AR108" s="199"/>
      <c r="AS108" s="199"/>
      <c r="AT108" s="199"/>
      <c r="AU108" s="199"/>
      <c r="AV108" s="199"/>
      <c r="AW108" s="199"/>
      <c r="AX108" s="199"/>
      <c r="AY108" s="199"/>
      <c r="AZ108" s="199"/>
      <c r="BA108" s="199"/>
      <c r="BB108" s="199"/>
      <c r="BC108" s="199"/>
      <c r="BD108" s="199"/>
      <c r="BE108" s="199"/>
      <c r="BF108" s="199"/>
      <c r="BG108" s="199"/>
      <c r="BH108" s="199"/>
    </row>
    <row r="109" spans="1:60" outlineLevel="1">
      <c r="A109" s="216"/>
      <c r="B109" s="217"/>
      <c r="C109" s="265" t="s">
        <v>348</v>
      </c>
      <c r="D109" s="254"/>
      <c r="E109" s="255">
        <v>104.8</v>
      </c>
      <c r="F109" s="220"/>
      <c r="G109" s="220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199"/>
      <c r="Z109" s="199"/>
      <c r="AA109" s="199"/>
      <c r="AB109" s="199"/>
      <c r="AC109" s="199"/>
      <c r="AD109" s="199"/>
      <c r="AE109" s="199"/>
      <c r="AF109" s="199"/>
      <c r="AG109" s="199" t="s">
        <v>212</v>
      </c>
      <c r="AH109" s="199">
        <v>0</v>
      </c>
      <c r="AI109" s="199"/>
      <c r="AJ109" s="199"/>
      <c r="AK109" s="199"/>
      <c r="AL109" s="199"/>
      <c r="AM109" s="199"/>
      <c r="AN109" s="199"/>
      <c r="AO109" s="199"/>
      <c r="AP109" s="199"/>
      <c r="AQ109" s="199"/>
      <c r="AR109" s="199"/>
      <c r="AS109" s="199"/>
      <c r="AT109" s="199"/>
      <c r="AU109" s="199"/>
      <c r="AV109" s="199"/>
      <c r="AW109" s="199"/>
      <c r="AX109" s="199"/>
      <c r="AY109" s="199"/>
      <c r="AZ109" s="199"/>
      <c r="BA109" s="199"/>
      <c r="BB109" s="199"/>
      <c r="BC109" s="199"/>
      <c r="BD109" s="199"/>
      <c r="BE109" s="199"/>
      <c r="BF109" s="199"/>
      <c r="BG109" s="199"/>
      <c r="BH109" s="199"/>
    </row>
    <row r="110" spans="1:60" outlineLevel="1">
      <c r="A110" s="216"/>
      <c r="B110" s="217"/>
      <c r="C110" s="266" t="s">
        <v>243</v>
      </c>
      <c r="D110" s="256"/>
      <c r="E110" s="257">
        <v>338.8</v>
      </c>
      <c r="F110" s="220"/>
      <c r="G110" s="220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199"/>
      <c r="Z110" s="199"/>
      <c r="AA110" s="199"/>
      <c r="AB110" s="199"/>
      <c r="AC110" s="199"/>
      <c r="AD110" s="199"/>
      <c r="AE110" s="199"/>
      <c r="AF110" s="199"/>
      <c r="AG110" s="199" t="s">
        <v>212</v>
      </c>
      <c r="AH110" s="199">
        <v>1</v>
      </c>
      <c r="AI110" s="199"/>
      <c r="AJ110" s="199"/>
      <c r="AK110" s="199"/>
      <c r="AL110" s="199"/>
      <c r="AM110" s="199"/>
      <c r="AN110" s="199"/>
      <c r="AO110" s="199"/>
      <c r="AP110" s="199"/>
      <c r="AQ110" s="199"/>
      <c r="AR110" s="199"/>
      <c r="AS110" s="199"/>
      <c r="AT110" s="199"/>
      <c r="AU110" s="199"/>
      <c r="AV110" s="199"/>
      <c r="AW110" s="199"/>
      <c r="AX110" s="199"/>
      <c r="AY110" s="199"/>
      <c r="AZ110" s="199"/>
      <c r="BA110" s="199"/>
      <c r="BB110" s="199"/>
      <c r="BC110" s="199"/>
      <c r="BD110" s="199"/>
      <c r="BE110" s="199"/>
      <c r="BF110" s="199"/>
      <c r="BG110" s="199"/>
      <c r="BH110" s="199"/>
    </row>
    <row r="111" spans="1:60" outlineLevel="1">
      <c r="A111" s="234">
        <v>15</v>
      </c>
      <c r="B111" s="235" t="s">
        <v>224</v>
      </c>
      <c r="C111" s="244" t="s">
        <v>225</v>
      </c>
      <c r="D111" s="236" t="s">
        <v>208</v>
      </c>
      <c r="E111" s="237">
        <v>620.24</v>
      </c>
      <c r="F111" s="238"/>
      <c r="G111" s="239">
        <f>ROUND(E111*F111,2)</f>
        <v>0</v>
      </c>
      <c r="H111" s="221"/>
      <c r="I111" s="220">
        <f>ROUND(E111*H111,2)</f>
        <v>0</v>
      </c>
      <c r="J111" s="221"/>
      <c r="K111" s="220">
        <f>ROUND(E111*J111,2)</f>
        <v>0</v>
      </c>
      <c r="L111" s="220">
        <v>21</v>
      </c>
      <c r="M111" s="220">
        <f>G111*(1+L111/100)</f>
        <v>0</v>
      </c>
      <c r="N111" s="219">
        <v>0</v>
      </c>
      <c r="O111" s="219">
        <f>ROUND(E111*N111,2)</f>
        <v>0</v>
      </c>
      <c r="P111" s="219">
        <v>0</v>
      </c>
      <c r="Q111" s="219">
        <f>ROUND(E111*P111,2)</f>
        <v>0</v>
      </c>
      <c r="R111" s="220"/>
      <c r="S111" s="220" t="s">
        <v>209</v>
      </c>
      <c r="T111" s="220" t="s">
        <v>209</v>
      </c>
      <c r="U111" s="220">
        <v>0.03</v>
      </c>
      <c r="V111" s="220">
        <f>ROUND(E111*U111,2)</f>
        <v>18.61</v>
      </c>
      <c r="W111" s="220"/>
      <c r="X111" s="220" t="s">
        <v>131</v>
      </c>
      <c r="Y111" s="199"/>
      <c r="Z111" s="199"/>
      <c r="AA111" s="199"/>
      <c r="AB111" s="199"/>
      <c r="AC111" s="199"/>
      <c r="AD111" s="199"/>
      <c r="AE111" s="199"/>
      <c r="AF111" s="199"/>
      <c r="AG111" s="199" t="s">
        <v>132</v>
      </c>
      <c r="AH111" s="199"/>
      <c r="AI111" s="199"/>
      <c r="AJ111" s="199"/>
      <c r="AK111" s="199"/>
      <c r="AL111" s="199"/>
      <c r="AM111" s="199"/>
      <c r="AN111" s="199"/>
      <c r="AO111" s="199"/>
      <c r="AP111" s="199"/>
      <c r="AQ111" s="199"/>
      <c r="AR111" s="199"/>
      <c r="AS111" s="199"/>
      <c r="AT111" s="199"/>
      <c r="AU111" s="199"/>
      <c r="AV111" s="199"/>
      <c r="AW111" s="199"/>
      <c r="AX111" s="199"/>
      <c r="AY111" s="199"/>
      <c r="AZ111" s="199"/>
      <c r="BA111" s="199"/>
      <c r="BB111" s="199"/>
      <c r="BC111" s="199"/>
      <c r="BD111" s="199"/>
      <c r="BE111" s="199"/>
      <c r="BF111" s="199"/>
      <c r="BG111" s="199"/>
      <c r="BH111" s="199"/>
    </row>
    <row r="112" spans="1:60" outlineLevel="1">
      <c r="A112" s="216"/>
      <c r="B112" s="217"/>
      <c r="C112" s="265" t="s">
        <v>218</v>
      </c>
      <c r="D112" s="254"/>
      <c r="E112" s="255"/>
      <c r="F112" s="220"/>
      <c r="G112" s="220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199"/>
      <c r="Z112" s="199"/>
      <c r="AA112" s="199"/>
      <c r="AB112" s="199"/>
      <c r="AC112" s="199"/>
      <c r="AD112" s="199"/>
      <c r="AE112" s="199"/>
      <c r="AF112" s="199"/>
      <c r="AG112" s="199" t="s">
        <v>212</v>
      </c>
      <c r="AH112" s="199">
        <v>0</v>
      </c>
      <c r="AI112" s="199"/>
      <c r="AJ112" s="199"/>
      <c r="AK112" s="199"/>
      <c r="AL112" s="199"/>
      <c r="AM112" s="199"/>
      <c r="AN112" s="199"/>
      <c r="AO112" s="199"/>
      <c r="AP112" s="199"/>
      <c r="AQ112" s="199"/>
      <c r="AR112" s="199"/>
      <c r="AS112" s="199"/>
      <c r="AT112" s="199"/>
      <c r="AU112" s="199"/>
      <c r="AV112" s="199"/>
      <c r="AW112" s="199"/>
      <c r="AX112" s="199"/>
      <c r="AY112" s="199"/>
      <c r="AZ112" s="199"/>
      <c r="BA112" s="199"/>
      <c r="BB112" s="199"/>
      <c r="BC112" s="199"/>
      <c r="BD112" s="199"/>
      <c r="BE112" s="199"/>
      <c r="BF112" s="199"/>
      <c r="BG112" s="199"/>
      <c r="BH112" s="199"/>
    </row>
    <row r="113" spans="1:60" outlineLevel="1">
      <c r="A113" s="216"/>
      <c r="B113" s="217"/>
      <c r="C113" s="265" t="s">
        <v>346</v>
      </c>
      <c r="D113" s="254"/>
      <c r="E113" s="255">
        <v>620.24</v>
      </c>
      <c r="F113" s="220"/>
      <c r="G113" s="220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199"/>
      <c r="Z113" s="199"/>
      <c r="AA113" s="199"/>
      <c r="AB113" s="199"/>
      <c r="AC113" s="199"/>
      <c r="AD113" s="199"/>
      <c r="AE113" s="199"/>
      <c r="AF113" s="199"/>
      <c r="AG113" s="199" t="s">
        <v>212</v>
      </c>
      <c r="AH113" s="199">
        <v>5</v>
      </c>
      <c r="AI113" s="199"/>
      <c r="AJ113" s="199"/>
      <c r="AK113" s="199"/>
      <c r="AL113" s="199"/>
      <c r="AM113" s="199"/>
      <c r="AN113" s="199"/>
      <c r="AO113" s="199"/>
      <c r="AP113" s="199"/>
      <c r="AQ113" s="199"/>
      <c r="AR113" s="199"/>
      <c r="AS113" s="199"/>
      <c r="AT113" s="199"/>
      <c r="AU113" s="199"/>
      <c r="AV113" s="199"/>
      <c r="AW113" s="199"/>
      <c r="AX113" s="199"/>
      <c r="AY113" s="199"/>
      <c r="AZ113" s="199"/>
      <c r="BA113" s="199"/>
      <c r="BB113" s="199"/>
      <c r="BC113" s="199"/>
      <c r="BD113" s="199"/>
      <c r="BE113" s="199"/>
      <c r="BF113" s="199"/>
      <c r="BG113" s="199"/>
      <c r="BH113" s="199"/>
    </row>
    <row r="114" spans="1:60" outlineLevel="1">
      <c r="A114" s="234">
        <v>16</v>
      </c>
      <c r="B114" s="235" t="s">
        <v>226</v>
      </c>
      <c r="C114" s="244" t="s">
        <v>227</v>
      </c>
      <c r="D114" s="236" t="s">
        <v>208</v>
      </c>
      <c r="E114" s="237">
        <v>3101.2</v>
      </c>
      <c r="F114" s="238"/>
      <c r="G114" s="239">
        <f>ROUND(E114*F114,2)</f>
        <v>0</v>
      </c>
      <c r="H114" s="221"/>
      <c r="I114" s="220">
        <f>ROUND(E114*H114,2)</f>
        <v>0</v>
      </c>
      <c r="J114" s="221"/>
      <c r="K114" s="220">
        <f>ROUND(E114*J114,2)</f>
        <v>0</v>
      </c>
      <c r="L114" s="220">
        <v>21</v>
      </c>
      <c r="M114" s="220">
        <f>G114*(1+L114/100)</f>
        <v>0</v>
      </c>
      <c r="N114" s="219">
        <v>5.0000000000000002E-5</v>
      </c>
      <c r="O114" s="219">
        <f>ROUND(E114*N114,2)</f>
        <v>0.16</v>
      </c>
      <c r="P114" s="219">
        <v>0</v>
      </c>
      <c r="Q114" s="219">
        <f>ROUND(E114*P114,2)</f>
        <v>0</v>
      </c>
      <c r="R114" s="220"/>
      <c r="S114" s="220" t="s">
        <v>209</v>
      </c>
      <c r="T114" s="220" t="s">
        <v>209</v>
      </c>
      <c r="U114" s="220">
        <v>0</v>
      </c>
      <c r="V114" s="220">
        <f>ROUND(E114*U114,2)</f>
        <v>0</v>
      </c>
      <c r="W114" s="220"/>
      <c r="X114" s="220" t="s">
        <v>131</v>
      </c>
      <c r="Y114" s="199"/>
      <c r="Z114" s="199"/>
      <c r="AA114" s="199"/>
      <c r="AB114" s="199"/>
      <c r="AC114" s="199"/>
      <c r="AD114" s="199"/>
      <c r="AE114" s="199"/>
      <c r="AF114" s="199"/>
      <c r="AG114" s="199" t="s">
        <v>132</v>
      </c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199"/>
      <c r="AV114" s="199"/>
      <c r="AW114" s="199"/>
      <c r="AX114" s="199"/>
      <c r="AY114" s="199"/>
      <c r="AZ114" s="199"/>
      <c r="BA114" s="199"/>
      <c r="BB114" s="199"/>
      <c r="BC114" s="199"/>
      <c r="BD114" s="199"/>
      <c r="BE114" s="199"/>
      <c r="BF114" s="199"/>
      <c r="BG114" s="199"/>
      <c r="BH114" s="199"/>
    </row>
    <row r="115" spans="1:60" outlineLevel="1">
      <c r="A115" s="216"/>
      <c r="B115" s="217"/>
      <c r="C115" s="265" t="s">
        <v>349</v>
      </c>
      <c r="D115" s="254"/>
      <c r="E115" s="255">
        <v>3101.2</v>
      </c>
      <c r="F115" s="220"/>
      <c r="G115" s="220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199"/>
      <c r="Z115" s="199"/>
      <c r="AA115" s="199"/>
      <c r="AB115" s="199"/>
      <c r="AC115" s="199"/>
      <c r="AD115" s="199"/>
      <c r="AE115" s="199"/>
      <c r="AF115" s="199"/>
      <c r="AG115" s="199" t="s">
        <v>212</v>
      </c>
      <c r="AH115" s="199">
        <v>5</v>
      </c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199"/>
      <c r="AV115" s="199"/>
      <c r="AW115" s="199"/>
      <c r="AX115" s="199"/>
      <c r="AY115" s="199"/>
      <c r="AZ115" s="199"/>
      <c r="BA115" s="199"/>
      <c r="BB115" s="199"/>
      <c r="BC115" s="199"/>
      <c r="BD115" s="199"/>
      <c r="BE115" s="199"/>
      <c r="BF115" s="199"/>
      <c r="BG115" s="199"/>
      <c r="BH115" s="199"/>
    </row>
    <row r="116" spans="1:60" outlineLevel="1">
      <c r="A116" s="234">
        <v>17</v>
      </c>
      <c r="B116" s="235" t="s">
        <v>229</v>
      </c>
      <c r="C116" s="244" t="s">
        <v>230</v>
      </c>
      <c r="D116" s="236" t="s">
        <v>208</v>
      </c>
      <c r="E116" s="237">
        <v>620.24</v>
      </c>
      <c r="F116" s="238"/>
      <c r="G116" s="239">
        <f>ROUND(E116*F116,2)</f>
        <v>0</v>
      </c>
      <c r="H116" s="221"/>
      <c r="I116" s="220">
        <f>ROUND(E116*H116,2)</f>
        <v>0</v>
      </c>
      <c r="J116" s="221"/>
      <c r="K116" s="220">
        <f>ROUND(E116*J116,2)</f>
        <v>0</v>
      </c>
      <c r="L116" s="220">
        <v>21</v>
      </c>
      <c r="M116" s="220">
        <f>G116*(1+L116/100)</f>
        <v>0</v>
      </c>
      <c r="N116" s="219">
        <v>0</v>
      </c>
      <c r="O116" s="219">
        <f>ROUND(E116*N116,2)</f>
        <v>0</v>
      </c>
      <c r="P116" s="219">
        <v>0</v>
      </c>
      <c r="Q116" s="219">
        <f>ROUND(E116*P116,2)</f>
        <v>0</v>
      </c>
      <c r="R116" s="220"/>
      <c r="S116" s="220" t="s">
        <v>209</v>
      </c>
      <c r="T116" s="220" t="s">
        <v>209</v>
      </c>
      <c r="U116" s="220">
        <v>0.02</v>
      </c>
      <c r="V116" s="220">
        <f>ROUND(E116*U116,2)</f>
        <v>12.4</v>
      </c>
      <c r="W116" s="220"/>
      <c r="X116" s="220" t="s">
        <v>131</v>
      </c>
      <c r="Y116" s="199"/>
      <c r="Z116" s="199"/>
      <c r="AA116" s="199"/>
      <c r="AB116" s="199"/>
      <c r="AC116" s="199"/>
      <c r="AD116" s="199"/>
      <c r="AE116" s="199"/>
      <c r="AF116" s="199"/>
      <c r="AG116" s="199" t="s">
        <v>132</v>
      </c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199"/>
      <c r="AV116" s="199"/>
      <c r="AW116" s="199"/>
      <c r="AX116" s="199"/>
      <c r="AY116" s="199"/>
      <c r="AZ116" s="199"/>
      <c r="BA116" s="199"/>
      <c r="BB116" s="199"/>
      <c r="BC116" s="199"/>
      <c r="BD116" s="199"/>
      <c r="BE116" s="199"/>
      <c r="BF116" s="199"/>
      <c r="BG116" s="199"/>
      <c r="BH116" s="199"/>
    </row>
    <row r="117" spans="1:60" outlineLevel="1">
      <c r="A117" s="216"/>
      <c r="B117" s="217"/>
      <c r="C117" s="265" t="s">
        <v>218</v>
      </c>
      <c r="D117" s="254"/>
      <c r="E117" s="255"/>
      <c r="F117" s="220"/>
      <c r="G117" s="220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199"/>
      <c r="Z117" s="199"/>
      <c r="AA117" s="199"/>
      <c r="AB117" s="199"/>
      <c r="AC117" s="199"/>
      <c r="AD117" s="199"/>
      <c r="AE117" s="199"/>
      <c r="AF117" s="199"/>
      <c r="AG117" s="199" t="s">
        <v>212</v>
      </c>
      <c r="AH117" s="199">
        <v>0</v>
      </c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199"/>
      <c r="AV117" s="199"/>
      <c r="AW117" s="199"/>
      <c r="AX117" s="199"/>
      <c r="AY117" s="199"/>
      <c r="AZ117" s="199"/>
      <c r="BA117" s="199"/>
      <c r="BB117" s="199"/>
      <c r="BC117" s="199"/>
      <c r="BD117" s="199"/>
      <c r="BE117" s="199"/>
      <c r="BF117" s="199"/>
      <c r="BG117" s="199"/>
      <c r="BH117" s="199"/>
    </row>
    <row r="118" spans="1:60" outlineLevel="1">
      <c r="A118" s="216"/>
      <c r="B118" s="217"/>
      <c r="C118" s="265" t="s">
        <v>346</v>
      </c>
      <c r="D118" s="254"/>
      <c r="E118" s="255">
        <v>620.24</v>
      </c>
      <c r="F118" s="220"/>
      <c r="G118" s="220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199"/>
      <c r="Z118" s="199"/>
      <c r="AA118" s="199"/>
      <c r="AB118" s="199"/>
      <c r="AC118" s="199"/>
      <c r="AD118" s="199"/>
      <c r="AE118" s="199"/>
      <c r="AF118" s="199"/>
      <c r="AG118" s="199" t="s">
        <v>212</v>
      </c>
      <c r="AH118" s="199">
        <v>5</v>
      </c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199"/>
      <c r="AV118" s="199"/>
      <c r="AW118" s="199"/>
      <c r="AX118" s="199"/>
      <c r="AY118" s="199"/>
      <c r="AZ118" s="199"/>
      <c r="BA118" s="199"/>
      <c r="BB118" s="199"/>
      <c r="BC118" s="199"/>
      <c r="BD118" s="199"/>
      <c r="BE118" s="199"/>
      <c r="BF118" s="199"/>
      <c r="BG118" s="199"/>
      <c r="BH118" s="199"/>
    </row>
    <row r="119" spans="1:60" outlineLevel="1">
      <c r="A119" s="234">
        <v>18</v>
      </c>
      <c r="B119" s="235" t="s">
        <v>231</v>
      </c>
      <c r="C119" s="244" t="s">
        <v>232</v>
      </c>
      <c r="D119" s="236" t="s">
        <v>208</v>
      </c>
      <c r="E119" s="237">
        <v>18.2</v>
      </c>
      <c r="F119" s="238"/>
      <c r="G119" s="239">
        <f>ROUND(E119*F119,2)</f>
        <v>0</v>
      </c>
      <c r="H119" s="221"/>
      <c r="I119" s="220">
        <f>ROUND(E119*H119,2)</f>
        <v>0</v>
      </c>
      <c r="J119" s="221"/>
      <c r="K119" s="220">
        <f>ROUND(E119*J119,2)</f>
        <v>0</v>
      </c>
      <c r="L119" s="220">
        <v>21</v>
      </c>
      <c r="M119" s="220">
        <f>G119*(1+L119/100)</f>
        <v>0</v>
      </c>
      <c r="N119" s="219">
        <v>1.58E-3</v>
      </c>
      <c r="O119" s="219">
        <f>ROUND(E119*N119,2)</f>
        <v>0.03</v>
      </c>
      <c r="P119" s="219">
        <v>0</v>
      </c>
      <c r="Q119" s="219">
        <f>ROUND(E119*P119,2)</f>
        <v>0</v>
      </c>
      <c r="R119" s="220"/>
      <c r="S119" s="220" t="s">
        <v>209</v>
      </c>
      <c r="T119" s="220" t="s">
        <v>209</v>
      </c>
      <c r="U119" s="220">
        <v>0.214</v>
      </c>
      <c r="V119" s="220">
        <f>ROUND(E119*U119,2)</f>
        <v>3.89</v>
      </c>
      <c r="W119" s="220"/>
      <c r="X119" s="220" t="s">
        <v>131</v>
      </c>
      <c r="Y119" s="199"/>
      <c r="Z119" s="199"/>
      <c r="AA119" s="199"/>
      <c r="AB119" s="199"/>
      <c r="AC119" s="199"/>
      <c r="AD119" s="199"/>
      <c r="AE119" s="199"/>
      <c r="AF119" s="199"/>
      <c r="AG119" s="199" t="s">
        <v>132</v>
      </c>
      <c r="AH119" s="199"/>
      <c r="AI119" s="199"/>
      <c r="AJ119" s="199"/>
      <c r="AK119" s="199"/>
      <c r="AL119" s="199"/>
      <c r="AM119" s="199"/>
      <c r="AN119" s="199"/>
      <c r="AO119" s="199"/>
      <c r="AP119" s="199"/>
      <c r="AQ119" s="199"/>
      <c r="AR119" s="199"/>
      <c r="AS119" s="199"/>
      <c r="AT119" s="199"/>
      <c r="AU119" s="199"/>
      <c r="AV119" s="199"/>
      <c r="AW119" s="199"/>
      <c r="AX119" s="199"/>
      <c r="AY119" s="199"/>
      <c r="AZ119" s="199"/>
      <c r="BA119" s="199"/>
      <c r="BB119" s="199"/>
      <c r="BC119" s="199"/>
      <c r="BD119" s="199"/>
      <c r="BE119" s="199"/>
      <c r="BF119" s="199"/>
      <c r="BG119" s="199"/>
      <c r="BH119" s="199"/>
    </row>
    <row r="120" spans="1:60" outlineLevel="1">
      <c r="A120" s="216"/>
      <c r="B120" s="217"/>
      <c r="C120" s="265" t="s">
        <v>350</v>
      </c>
      <c r="D120" s="254"/>
      <c r="E120" s="255">
        <v>18.2</v>
      </c>
      <c r="F120" s="220"/>
      <c r="G120" s="220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199"/>
      <c r="Z120" s="199"/>
      <c r="AA120" s="199"/>
      <c r="AB120" s="199"/>
      <c r="AC120" s="199"/>
      <c r="AD120" s="199"/>
      <c r="AE120" s="199"/>
      <c r="AF120" s="199"/>
      <c r="AG120" s="199" t="s">
        <v>212</v>
      </c>
      <c r="AH120" s="199">
        <v>0</v>
      </c>
      <c r="AI120" s="199"/>
      <c r="AJ120" s="199"/>
      <c r="AK120" s="199"/>
      <c r="AL120" s="199"/>
      <c r="AM120" s="199"/>
      <c r="AN120" s="199"/>
      <c r="AO120" s="199"/>
      <c r="AP120" s="199"/>
      <c r="AQ120" s="199"/>
      <c r="AR120" s="199"/>
      <c r="AS120" s="199"/>
      <c r="AT120" s="199"/>
      <c r="AU120" s="199"/>
      <c r="AV120" s="199"/>
      <c r="AW120" s="199"/>
      <c r="AX120" s="199"/>
      <c r="AY120" s="199"/>
      <c r="AZ120" s="199"/>
      <c r="BA120" s="199"/>
      <c r="BB120" s="199"/>
      <c r="BC120" s="199"/>
      <c r="BD120" s="199"/>
      <c r="BE120" s="199"/>
      <c r="BF120" s="199"/>
      <c r="BG120" s="199"/>
      <c r="BH120" s="199"/>
    </row>
    <row r="121" spans="1:60">
      <c r="A121" s="227" t="s">
        <v>127</v>
      </c>
      <c r="B121" s="228" t="s">
        <v>81</v>
      </c>
      <c r="C121" s="243" t="s">
        <v>82</v>
      </c>
      <c r="D121" s="229"/>
      <c r="E121" s="230"/>
      <c r="F121" s="231"/>
      <c r="G121" s="232">
        <f>SUMIF(AG122:AG122,"&lt;&gt;NOR",G122:G122)</f>
        <v>0</v>
      </c>
      <c r="H121" s="226"/>
      <c r="I121" s="226">
        <f>SUM(I122:I122)</f>
        <v>0</v>
      </c>
      <c r="J121" s="226"/>
      <c r="K121" s="226">
        <f>SUM(K122:K122)</f>
        <v>0</v>
      </c>
      <c r="L121" s="226"/>
      <c r="M121" s="226">
        <f>SUM(M122:M122)</f>
        <v>0</v>
      </c>
      <c r="N121" s="225"/>
      <c r="O121" s="225">
        <f>SUM(O122:O122)</f>
        <v>0</v>
      </c>
      <c r="P121" s="225"/>
      <c r="Q121" s="225">
        <f>SUM(Q122:Q122)</f>
        <v>0</v>
      </c>
      <c r="R121" s="226"/>
      <c r="S121" s="226"/>
      <c r="T121" s="226"/>
      <c r="U121" s="226"/>
      <c r="V121" s="226">
        <f>SUM(V122:V122)</f>
        <v>0</v>
      </c>
      <c r="W121" s="226"/>
      <c r="X121" s="226"/>
      <c r="AG121" t="s">
        <v>128</v>
      </c>
    </row>
    <row r="122" spans="1:60" ht="22.5" outlineLevel="1">
      <c r="A122" s="259">
        <v>19</v>
      </c>
      <c r="B122" s="260" t="s">
        <v>351</v>
      </c>
      <c r="C122" s="268" t="s">
        <v>352</v>
      </c>
      <c r="D122" s="261" t="s">
        <v>353</v>
      </c>
      <c r="E122" s="262">
        <v>10</v>
      </c>
      <c r="F122" s="263"/>
      <c r="G122" s="264">
        <f>ROUND(E122*F122,2)</f>
        <v>0</v>
      </c>
      <c r="H122" s="221"/>
      <c r="I122" s="220">
        <f>ROUND(E122*H122,2)</f>
        <v>0</v>
      </c>
      <c r="J122" s="221"/>
      <c r="K122" s="220">
        <f>ROUND(E122*J122,2)</f>
        <v>0</v>
      </c>
      <c r="L122" s="220">
        <v>21</v>
      </c>
      <c r="M122" s="220">
        <f>G122*(1+L122/100)</f>
        <v>0</v>
      </c>
      <c r="N122" s="219">
        <v>0</v>
      </c>
      <c r="O122" s="219">
        <f>ROUND(E122*N122,2)</f>
        <v>0</v>
      </c>
      <c r="P122" s="219">
        <v>0</v>
      </c>
      <c r="Q122" s="219">
        <f>ROUND(E122*P122,2)</f>
        <v>0</v>
      </c>
      <c r="R122" s="220"/>
      <c r="S122" s="220" t="s">
        <v>129</v>
      </c>
      <c r="T122" s="220" t="s">
        <v>144</v>
      </c>
      <c r="U122" s="220">
        <v>0</v>
      </c>
      <c r="V122" s="220">
        <f>ROUND(E122*U122,2)</f>
        <v>0</v>
      </c>
      <c r="W122" s="220"/>
      <c r="X122" s="220" t="s">
        <v>131</v>
      </c>
      <c r="Y122" s="199"/>
      <c r="Z122" s="199"/>
      <c r="AA122" s="199"/>
      <c r="AB122" s="199"/>
      <c r="AC122" s="199"/>
      <c r="AD122" s="199"/>
      <c r="AE122" s="199"/>
      <c r="AF122" s="199"/>
      <c r="AG122" s="199" t="s">
        <v>354</v>
      </c>
      <c r="AH122" s="199"/>
      <c r="AI122" s="199"/>
      <c r="AJ122" s="199"/>
      <c r="AK122" s="199"/>
      <c r="AL122" s="199"/>
      <c r="AM122" s="199"/>
      <c r="AN122" s="199"/>
      <c r="AO122" s="199"/>
      <c r="AP122" s="199"/>
      <c r="AQ122" s="199"/>
      <c r="AR122" s="199"/>
      <c r="AS122" s="199"/>
      <c r="AT122" s="199"/>
      <c r="AU122" s="199"/>
      <c r="AV122" s="199"/>
      <c r="AW122" s="199"/>
      <c r="AX122" s="199"/>
      <c r="AY122" s="199"/>
      <c r="AZ122" s="199"/>
      <c r="BA122" s="199"/>
      <c r="BB122" s="199"/>
      <c r="BC122" s="199"/>
      <c r="BD122" s="199"/>
      <c r="BE122" s="199"/>
      <c r="BF122" s="199"/>
      <c r="BG122" s="199"/>
      <c r="BH122" s="199"/>
    </row>
    <row r="123" spans="1:60">
      <c r="A123" s="227" t="s">
        <v>127</v>
      </c>
      <c r="B123" s="228" t="s">
        <v>83</v>
      </c>
      <c r="C123" s="243" t="s">
        <v>84</v>
      </c>
      <c r="D123" s="229"/>
      <c r="E123" s="230"/>
      <c r="F123" s="231"/>
      <c r="G123" s="232">
        <f>SUMIF(AG124:AG176,"&lt;&gt;NOR",G124:G176)</f>
        <v>0</v>
      </c>
      <c r="H123" s="226"/>
      <c r="I123" s="226">
        <f>SUM(I124:I176)</f>
        <v>0</v>
      </c>
      <c r="J123" s="226"/>
      <c r="K123" s="226">
        <f>SUM(K124:K176)</f>
        <v>0</v>
      </c>
      <c r="L123" s="226"/>
      <c r="M123" s="226">
        <f>SUM(M124:M176)</f>
        <v>0</v>
      </c>
      <c r="N123" s="225"/>
      <c r="O123" s="225">
        <f>SUM(O124:O176)</f>
        <v>0.04</v>
      </c>
      <c r="P123" s="225"/>
      <c r="Q123" s="225">
        <f>SUM(Q124:Q176)</f>
        <v>16.12</v>
      </c>
      <c r="R123" s="226"/>
      <c r="S123" s="226"/>
      <c r="T123" s="226"/>
      <c r="U123" s="226"/>
      <c r="V123" s="226">
        <f>SUM(V124:V176)</f>
        <v>46.449999999999996</v>
      </c>
      <c r="W123" s="226"/>
      <c r="X123" s="226"/>
      <c r="AG123" t="s">
        <v>128</v>
      </c>
    </row>
    <row r="124" spans="1:60" outlineLevel="1">
      <c r="A124" s="234">
        <v>20</v>
      </c>
      <c r="B124" s="235" t="s">
        <v>355</v>
      </c>
      <c r="C124" s="244" t="s">
        <v>356</v>
      </c>
      <c r="D124" s="236" t="s">
        <v>300</v>
      </c>
      <c r="E124" s="237">
        <v>1</v>
      </c>
      <c r="F124" s="238"/>
      <c r="G124" s="239">
        <f>ROUND(E124*F124,2)</f>
        <v>0</v>
      </c>
      <c r="H124" s="221"/>
      <c r="I124" s="220">
        <f>ROUND(E124*H124,2)</f>
        <v>0</v>
      </c>
      <c r="J124" s="221"/>
      <c r="K124" s="220">
        <f>ROUND(E124*J124,2)</f>
        <v>0</v>
      </c>
      <c r="L124" s="220">
        <v>21</v>
      </c>
      <c r="M124" s="220">
        <f>G124*(1+L124/100)</f>
        <v>0</v>
      </c>
      <c r="N124" s="219">
        <v>0</v>
      </c>
      <c r="O124" s="219">
        <f>ROUND(E124*N124,2)</f>
        <v>0</v>
      </c>
      <c r="P124" s="219">
        <v>0</v>
      </c>
      <c r="Q124" s="219">
        <f>ROUND(E124*P124,2)</f>
        <v>0</v>
      </c>
      <c r="R124" s="220"/>
      <c r="S124" s="220" t="s">
        <v>129</v>
      </c>
      <c r="T124" s="220" t="s">
        <v>144</v>
      </c>
      <c r="U124" s="220">
        <v>0</v>
      </c>
      <c r="V124" s="220">
        <f>ROUND(E124*U124,2)</f>
        <v>0</v>
      </c>
      <c r="W124" s="220"/>
      <c r="X124" s="220" t="s">
        <v>131</v>
      </c>
      <c r="Y124" s="199"/>
      <c r="Z124" s="199"/>
      <c r="AA124" s="199"/>
      <c r="AB124" s="199"/>
      <c r="AC124" s="199"/>
      <c r="AD124" s="199"/>
      <c r="AE124" s="199"/>
      <c r="AF124" s="199"/>
      <c r="AG124" s="199" t="s">
        <v>132</v>
      </c>
      <c r="AH124" s="199"/>
      <c r="AI124" s="199"/>
      <c r="AJ124" s="199"/>
      <c r="AK124" s="199"/>
      <c r="AL124" s="199"/>
      <c r="AM124" s="199"/>
      <c r="AN124" s="199"/>
      <c r="AO124" s="199"/>
      <c r="AP124" s="199"/>
      <c r="AQ124" s="199"/>
      <c r="AR124" s="199"/>
      <c r="AS124" s="199"/>
      <c r="AT124" s="199"/>
      <c r="AU124" s="199"/>
      <c r="AV124" s="199"/>
      <c r="AW124" s="199"/>
      <c r="AX124" s="199"/>
      <c r="AY124" s="199"/>
      <c r="AZ124" s="199"/>
      <c r="BA124" s="199"/>
      <c r="BB124" s="199"/>
      <c r="BC124" s="199"/>
      <c r="BD124" s="199"/>
      <c r="BE124" s="199"/>
      <c r="BF124" s="199"/>
      <c r="BG124" s="199"/>
      <c r="BH124" s="199"/>
    </row>
    <row r="125" spans="1:60" outlineLevel="1">
      <c r="A125" s="216"/>
      <c r="B125" s="217"/>
      <c r="C125" s="245" t="s">
        <v>303</v>
      </c>
      <c r="D125" s="240"/>
      <c r="E125" s="240"/>
      <c r="F125" s="240"/>
      <c r="G125" s="240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199"/>
      <c r="Z125" s="199"/>
      <c r="AA125" s="199"/>
      <c r="AB125" s="199"/>
      <c r="AC125" s="199"/>
      <c r="AD125" s="199"/>
      <c r="AE125" s="199"/>
      <c r="AF125" s="199"/>
      <c r="AG125" s="199" t="s">
        <v>134</v>
      </c>
      <c r="AH125" s="199"/>
      <c r="AI125" s="199"/>
      <c r="AJ125" s="199"/>
      <c r="AK125" s="199"/>
      <c r="AL125" s="199"/>
      <c r="AM125" s="199"/>
      <c r="AN125" s="199"/>
      <c r="AO125" s="199"/>
      <c r="AP125" s="199"/>
      <c r="AQ125" s="199"/>
      <c r="AR125" s="199"/>
      <c r="AS125" s="199"/>
      <c r="AT125" s="199"/>
      <c r="AU125" s="199"/>
      <c r="AV125" s="199"/>
      <c r="AW125" s="199"/>
      <c r="AX125" s="199"/>
      <c r="AY125" s="199"/>
      <c r="AZ125" s="199"/>
      <c r="BA125" s="199"/>
      <c r="BB125" s="199"/>
      <c r="BC125" s="199"/>
      <c r="BD125" s="199"/>
      <c r="BE125" s="199"/>
      <c r="BF125" s="199"/>
      <c r="BG125" s="199"/>
      <c r="BH125" s="199"/>
    </row>
    <row r="126" spans="1:60" outlineLevel="1">
      <c r="A126" s="216"/>
      <c r="B126" s="217"/>
      <c r="C126" s="246" t="s">
        <v>357</v>
      </c>
      <c r="D126" s="242"/>
      <c r="E126" s="242"/>
      <c r="F126" s="242"/>
      <c r="G126" s="242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199"/>
      <c r="Z126" s="199"/>
      <c r="AA126" s="199"/>
      <c r="AB126" s="199"/>
      <c r="AC126" s="199"/>
      <c r="AD126" s="199"/>
      <c r="AE126" s="199"/>
      <c r="AF126" s="199"/>
      <c r="AG126" s="199" t="s">
        <v>134</v>
      </c>
      <c r="AH126" s="199"/>
      <c r="AI126" s="199"/>
      <c r="AJ126" s="199"/>
      <c r="AK126" s="199"/>
      <c r="AL126" s="199"/>
      <c r="AM126" s="199"/>
      <c r="AN126" s="199"/>
      <c r="AO126" s="199"/>
      <c r="AP126" s="199"/>
      <c r="AQ126" s="199"/>
      <c r="AR126" s="199"/>
      <c r="AS126" s="199"/>
      <c r="AT126" s="199"/>
      <c r="AU126" s="199"/>
      <c r="AV126" s="199"/>
      <c r="AW126" s="199"/>
      <c r="AX126" s="199"/>
      <c r="AY126" s="199"/>
      <c r="AZ126" s="199"/>
      <c r="BA126" s="199"/>
      <c r="BB126" s="199"/>
      <c r="BC126" s="199"/>
      <c r="BD126" s="199"/>
      <c r="BE126" s="199"/>
      <c r="BF126" s="199"/>
      <c r="BG126" s="199"/>
      <c r="BH126" s="199"/>
    </row>
    <row r="127" spans="1:60" outlineLevel="1">
      <c r="A127" s="234">
        <v>21</v>
      </c>
      <c r="B127" s="235" t="s">
        <v>358</v>
      </c>
      <c r="C127" s="244" t="s">
        <v>359</v>
      </c>
      <c r="D127" s="236" t="s">
        <v>222</v>
      </c>
      <c r="E127" s="237">
        <v>4.7249999999999996</v>
      </c>
      <c r="F127" s="238"/>
      <c r="G127" s="239">
        <f>ROUND(E127*F127,2)</f>
        <v>0</v>
      </c>
      <c r="H127" s="221"/>
      <c r="I127" s="220">
        <f>ROUND(E127*H127,2)</f>
        <v>0</v>
      </c>
      <c r="J127" s="221"/>
      <c r="K127" s="220">
        <f>ROUND(E127*J127,2)</f>
        <v>0</v>
      </c>
      <c r="L127" s="220">
        <v>21</v>
      </c>
      <c r="M127" s="220">
        <f>G127*(1+L127/100)</f>
        <v>0</v>
      </c>
      <c r="N127" s="219">
        <v>0</v>
      </c>
      <c r="O127" s="219">
        <f>ROUND(E127*N127,2)</f>
        <v>0</v>
      </c>
      <c r="P127" s="219">
        <v>9.3999999999999997E-4</v>
      </c>
      <c r="Q127" s="219">
        <f>ROUND(E127*P127,2)</f>
        <v>0</v>
      </c>
      <c r="R127" s="220"/>
      <c r="S127" s="220" t="s">
        <v>209</v>
      </c>
      <c r="T127" s="220" t="s">
        <v>209</v>
      </c>
      <c r="U127" s="220">
        <v>7.0000000000000007E-2</v>
      </c>
      <c r="V127" s="220">
        <f>ROUND(E127*U127,2)</f>
        <v>0.33</v>
      </c>
      <c r="W127" s="220"/>
      <c r="X127" s="220" t="s">
        <v>131</v>
      </c>
      <c r="Y127" s="199"/>
      <c r="Z127" s="199"/>
      <c r="AA127" s="199"/>
      <c r="AB127" s="199"/>
      <c r="AC127" s="199"/>
      <c r="AD127" s="199"/>
      <c r="AE127" s="199"/>
      <c r="AF127" s="199"/>
      <c r="AG127" s="199" t="s">
        <v>132</v>
      </c>
      <c r="AH127" s="199"/>
      <c r="AI127" s="199"/>
      <c r="AJ127" s="199"/>
      <c r="AK127" s="199"/>
      <c r="AL127" s="199"/>
      <c r="AM127" s="199"/>
      <c r="AN127" s="199"/>
      <c r="AO127" s="199"/>
      <c r="AP127" s="199"/>
      <c r="AQ127" s="199"/>
      <c r="AR127" s="199"/>
      <c r="AS127" s="199"/>
      <c r="AT127" s="199"/>
      <c r="AU127" s="199"/>
      <c r="AV127" s="199"/>
      <c r="AW127" s="199"/>
      <c r="AX127" s="199"/>
      <c r="AY127" s="199"/>
      <c r="AZ127" s="199"/>
      <c r="BA127" s="199"/>
      <c r="BB127" s="199"/>
      <c r="BC127" s="199"/>
      <c r="BD127" s="199"/>
      <c r="BE127" s="199"/>
      <c r="BF127" s="199"/>
      <c r="BG127" s="199"/>
      <c r="BH127" s="199"/>
    </row>
    <row r="128" spans="1:60" outlineLevel="1">
      <c r="A128" s="216"/>
      <c r="B128" s="217"/>
      <c r="C128" s="265" t="s">
        <v>360</v>
      </c>
      <c r="D128" s="254"/>
      <c r="E128" s="255">
        <v>4.7249999999999996</v>
      </c>
      <c r="F128" s="220"/>
      <c r="G128" s="220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199"/>
      <c r="Z128" s="199"/>
      <c r="AA128" s="199"/>
      <c r="AB128" s="199"/>
      <c r="AC128" s="199"/>
      <c r="AD128" s="199"/>
      <c r="AE128" s="199"/>
      <c r="AF128" s="199"/>
      <c r="AG128" s="199" t="s">
        <v>212</v>
      </c>
      <c r="AH128" s="199">
        <v>0</v>
      </c>
      <c r="AI128" s="199"/>
      <c r="AJ128" s="199"/>
      <c r="AK128" s="199"/>
      <c r="AL128" s="199"/>
      <c r="AM128" s="199"/>
      <c r="AN128" s="199"/>
      <c r="AO128" s="199"/>
      <c r="AP128" s="199"/>
      <c r="AQ128" s="199"/>
      <c r="AR128" s="199"/>
      <c r="AS128" s="199"/>
      <c r="AT128" s="199"/>
      <c r="AU128" s="199"/>
      <c r="AV128" s="199"/>
      <c r="AW128" s="199"/>
      <c r="AX128" s="199"/>
      <c r="AY128" s="199"/>
      <c r="AZ128" s="199"/>
      <c r="BA128" s="199"/>
      <c r="BB128" s="199"/>
      <c r="BC128" s="199"/>
      <c r="BD128" s="199"/>
      <c r="BE128" s="199"/>
      <c r="BF128" s="199"/>
      <c r="BG128" s="199"/>
      <c r="BH128" s="199"/>
    </row>
    <row r="129" spans="1:60" outlineLevel="1">
      <c r="A129" s="234">
        <v>22</v>
      </c>
      <c r="B129" s="235" t="s">
        <v>361</v>
      </c>
      <c r="C129" s="244" t="s">
        <v>362</v>
      </c>
      <c r="D129" s="236" t="s">
        <v>222</v>
      </c>
      <c r="E129" s="237">
        <v>29.66</v>
      </c>
      <c r="F129" s="238"/>
      <c r="G129" s="239">
        <f>ROUND(E129*F129,2)</f>
        <v>0</v>
      </c>
      <c r="H129" s="221"/>
      <c r="I129" s="220">
        <f>ROUND(E129*H129,2)</f>
        <v>0</v>
      </c>
      <c r="J129" s="221"/>
      <c r="K129" s="220">
        <f>ROUND(E129*J129,2)</f>
        <v>0</v>
      </c>
      <c r="L129" s="220">
        <v>21</v>
      </c>
      <c r="M129" s="220">
        <f>G129*(1+L129/100)</f>
        <v>0</v>
      </c>
      <c r="N129" s="219">
        <v>0</v>
      </c>
      <c r="O129" s="219">
        <f>ROUND(E129*N129,2)</f>
        <v>0</v>
      </c>
      <c r="P129" s="219">
        <v>1.75E-3</v>
      </c>
      <c r="Q129" s="219">
        <f>ROUND(E129*P129,2)</f>
        <v>0.05</v>
      </c>
      <c r="R129" s="220"/>
      <c r="S129" s="220" t="s">
        <v>209</v>
      </c>
      <c r="T129" s="220" t="s">
        <v>209</v>
      </c>
      <c r="U129" s="220">
        <v>0.08</v>
      </c>
      <c r="V129" s="220">
        <f>ROUND(E129*U129,2)</f>
        <v>2.37</v>
      </c>
      <c r="W129" s="220"/>
      <c r="X129" s="220" t="s">
        <v>131</v>
      </c>
      <c r="Y129" s="199"/>
      <c r="Z129" s="199"/>
      <c r="AA129" s="199"/>
      <c r="AB129" s="199"/>
      <c r="AC129" s="199"/>
      <c r="AD129" s="199"/>
      <c r="AE129" s="199"/>
      <c r="AF129" s="199"/>
      <c r="AG129" s="199" t="s">
        <v>132</v>
      </c>
      <c r="AH129" s="199"/>
      <c r="AI129" s="199"/>
      <c r="AJ129" s="199"/>
      <c r="AK129" s="199"/>
      <c r="AL129" s="199"/>
      <c r="AM129" s="199"/>
      <c r="AN129" s="199"/>
      <c r="AO129" s="199"/>
      <c r="AP129" s="199"/>
      <c r="AQ129" s="199"/>
      <c r="AR129" s="199"/>
      <c r="AS129" s="199"/>
      <c r="AT129" s="199"/>
      <c r="AU129" s="199"/>
      <c r="AV129" s="199"/>
      <c r="AW129" s="199"/>
      <c r="AX129" s="199"/>
      <c r="AY129" s="199"/>
      <c r="AZ129" s="199"/>
      <c r="BA129" s="199"/>
      <c r="BB129" s="199"/>
      <c r="BC129" s="199"/>
      <c r="BD129" s="199"/>
      <c r="BE129" s="199"/>
      <c r="BF129" s="199"/>
      <c r="BG129" s="199"/>
      <c r="BH129" s="199"/>
    </row>
    <row r="130" spans="1:60" outlineLevel="1">
      <c r="A130" s="216"/>
      <c r="B130" s="217"/>
      <c r="C130" s="265" t="s">
        <v>363</v>
      </c>
      <c r="D130" s="254"/>
      <c r="E130" s="255">
        <v>14.83</v>
      </c>
      <c r="F130" s="220"/>
      <c r="G130" s="220"/>
      <c r="H130" s="220"/>
      <c r="I130" s="220"/>
      <c r="J130" s="220"/>
      <c r="K130" s="220"/>
      <c r="L130" s="220"/>
      <c r="M130" s="220"/>
      <c r="N130" s="219"/>
      <c r="O130" s="219"/>
      <c r="P130" s="219"/>
      <c r="Q130" s="219"/>
      <c r="R130" s="220"/>
      <c r="S130" s="220"/>
      <c r="T130" s="220"/>
      <c r="U130" s="220"/>
      <c r="V130" s="220"/>
      <c r="W130" s="220"/>
      <c r="X130" s="220"/>
      <c r="Y130" s="199"/>
      <c r="Z130" s="199"/>
      <c r="AA130" s="199"/>
      <c r="AB130" s="199"/>
      <c r="AC130" s="199"/>
      <c r="AD130" s="199"/>
      <c r="AE130" s="199"/>
      <c r="AF130" s="199"/>
      <c r="AG130" s="199" t="s">
        <v>212</v>
      </c>
      <c r="AH130" s="199">
        <v>0</v>
      </c>
      <c r="AI130" s="199"/>
      <c r="AJ130" s="199"/>
      <c r="AK130" s="199"/>
      <c r="AL130" s="199"/>
      <c r="AM130" s="199"/>
      <c r="AN130" s="199"/>
      <c r="AO130" s="199"/>
      <c r="AP130" s="199"/>
      <c r="AQ130" s="199"/>
      <c r="AR130" s="199"/>
      <c r="AS130" s="199"/>
      <c r="AT130" s="199"/>
      <c r="AU130" s="199"/>
      <c r="AV130" s="199"/>
      <c r="AW130" s="199"/>
      <c r="AX130" s="199"/>
      <c r="AY130" s="199"/>
      <c r="AZ130" s="199"/>
      <c r="BA130" s="199"/>
      <c r="BB130" s="199"/>
      <c r="BC130" s="199"/>
      <c r="BD130" s="199"/>
      <c r="BE130" s="199"/>
      <c r="BF130" s="199"/>
      <c r="BG130" s="199"/>
      <c r="BH130" s="199"/>
    </row>
    <row r="131" spans="1:60" outlineLevel="1">
      <c r="A131" s="216"/>
      <c r="B131" s="217"/>
      <c r="C131" s="265" t="s">
        <v>364</v>
      </c>
      <c r="D131" s="254"/>
      <c r="E131" s="255">
        <v>14.83</v>
      </c>
      <c r="F131" s="220"/>
      <c r="G131" s="220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199"/>
      <c r="Z131" s="199"/>
      <c r="AA131" s="199"/>
      <c r="AB131" s="199"/>
      <c r="AC131" s="199"/>
      <c r="AD131" s="199"/>
      <c r="AE131" s="199"/>
      <c r="AF131" s="199"/>
      <c r="AG131" s="199" t="s">
        <v>212</v>
      </c>
      <c r="AH131" s="199">
        <v>0</v>
      </c>
      <c r="AI131" s="199"/>
      <c r="AJ131" s="199"/>
      <c r="AK131" s="199"/>
      <c r="AL131" s="199"/>
      <c r="AM131" s="199"/>
      <c r="AN131" s="199"/>
      <c r="AO131" s="199"/>
      <c r="AP131" s="199"/>
      <c r="AQ131" s="199"/>
      <c r="AR131" s="199"/>
      <c r="AS131" s="199"/>
      <c r="AT131" s="199"/>
      <c r="AU131" s="199"/>
      <c r="AV131" s="199"/>
      <c r="AW131" s="199"/>
      <c r="AX131" s="199"/>
      <c r="AY131" s="199"/>
      <c r="AZ131" s="199"/>
      <c r="BA131" s="199"/>
      <c r="BB131" s="199"/>
      <c r="BC131" s="199"/>
      <c r="BD131" s="199"/>
      <c r="BE131" s="199"/>
      <c r="BF131" s="199"/>
      <c r="BG131" s="199"/>
      <c r="BH131" s="199"/>
    </row>
    <row r="132" spans="1:60" outlineLevel="1">
      <c r="A132" s="216"/>
      <c r="B132" s="217"/>
      <c r="C132" s="266" t="s">
        <v>243</v>
      </c>
      <c r="D132" s="256"/>
      <c r="E132" s="257">
        <v>29.66</v>
      </c>
      <c r="F132" s="220"/>
      <c r="G132" s="220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199"/>
      <c r="Z132" s="199"/>
      <c r="AA132" s="199"/>
      <c r="AB132" s="199"/>
      <c r="AC132" s="199"/>
      <c r="AD132" s="199"/>
      <c r="AE132" s="199"/>
      <c r="AF132" s="199"/>
      <c r="AG132" s="199" t="s">
        <v>212</v>
      </c>
      <c r="AH132" s="199">
        <v>1</v>
      </c>
      <c r="AI132" s="199"/>
      <c r="AJ132" s="199"/>
      <c r="AK132" s="199"/>
      <c r="AL132" s="199"/>
      <c r="AM132" s="199"/>
      <c r="AN132" s="199"/>
      <c r="AO132" s="199"/>
      <c r="AP132" s="199"/>
      <c r="AQ132" s="199"/>
      <c r="AR132" s="199"/>
      <c r="AS132" s="199"/>
      <c r="AT132" s="199"/>
      <c r="AU132" s="199"/>
      <c r="AV132" s="199"/>
      <c r="AW132" s="199"/>
      <c r="AX132" s="199"/>
      <c r="AY132" s="199"/>
      <c r="AZ132" s="199"/>
      <c r="BA132" s="199"/>
      <c r="BB132" s="199"/>
      <c r="BC132" s="199"/>
      <c r="BD132" s="199"/>
      <c r="BE132" s="199"/>
      <c r="BF132" s="199"/>
      <c r="BG132" s="199"/>
      <c r="BH132" s="199"/>
    </row>
    <row r="133" spans="1:60" outlineLevel="1">
      <c r="A133" s="234">
        <v>23</v>
      </c>
      <c r="B133" s="235" t="s">
        <v>365</v>
      </c>
      <c r="C133" s="244" t="s">
        <v>366</v>
      </c>
      <c r="D133" s="236" t="s">
        <v>253</v>
      </c>
      <c r="E133" s="237">
        <v>53</v>
      </c>
      <c r="F133" s="238"/>
      <c r="G133" s="239">
        <f>ROUND(E133*F133,2)</f>
        <v>0</v>
      </c>
      <c r="H133" s="221"/>
      <c r="I133" s="220">
        <f>ROUND(E133*H133,2)</f>
        <v>0</v>
      </c>
      <c r="J133" s="221"/>
      <c r="K133" s="220">
        <f>ROUND(E133*J133,2)</f>
        <v>0</v>
      </c>
      <c r="L133" s="220">
        <v>21</v>
      </c>
      <c r="M133" s="220">
        <f>G133*(1+L133/100)</f>
        <v>0</v>
      </c>
      <c r="N133" s="219">
        <v>0</v>
      </c>
      <c r="O133" s="219">
        <f>ROUND(E133*N133,2)</f>
        <v>0</v>
      </c>
      <c r="P133" s="219">
        <v>3.2000000000000003E-4</v>
      </c>
      <c r="Q133" s="219">
        <f>ROUND(E133*P133,2)</f>
        <v>0.02</v>
      </c>
      <c r="R133" s="220"/>
      <c r="S133" s="220" t="s">
        <v>209</v>
      </c>
      <c r="T133" s="220" t="s">
        <v>209</v>
      </c>
      <c r="U133" s="220">
        <v>5.7500000000000002E-2</v>
      </c>
      <c r="V133" s="220">
        <f>ROUND(E133*U133,2)</f>
        <v>3.05</v>
      </c>
      <c r="W133" s="220"/>
      <c r="X133" s="220" t="s">
        <v>131</v>
      </c>
      <c r="Y133" s="199"/>
      <c r="Z133" s="199"/>
      <c r="AA133" s="199"/>
      <c r="AB133" s="199"/>
      <c r="AC133" s="199"/>
      <c r="AD133" s="199"/>
      <c r="AE133" s="199"/>
      <c r="AF133" s="199"/>
      <c r="AG133" s="199" t="s">
        <v>132</v>
      </c>
      <c r="AH133" s="199"/>
      <c r="AI133" s="199"/>
      <c r="AJ133" s="199"/>
      <c r="AK133" s="199"/>
      <c r="AL133" s="199"/>
      <c r="AM133" s="199"/>
      <c r="AN133" s="199"/>
      <c r="AO133" s="199"/>
      <c r="AP133" s="199"/>
      <c r="AQ133" s="199"/>
      <c r="AR133" s="199"/>
      <c r="AS133" s="199"/>
      <c r="AT133" s="199"/>
      <c r="AU133" s="199"/>
      <c r="AV133" s="199"/>
      <c r="AW133" s="199"/>
      <c r="AX133" s="199"/>
      <c r="AY133" s="199"/>
      <c r="AZ133" s="199"/>
      <c r="BA133" s="199"/>
      <c r="BB133" s="199"/>
      <c r="BC133" s="199"/>
      <c r="BD133" s="199"/>
      <c r="BE133" s="199"/>
      <c r="BF133" s="199"/>
      <c r="BG133" s="199"/>
      <c r="BH133" s="199"/>
    </row>
    <row r="134" spans="1:60" outlineLevel="1">
      <c r="A134" s="216"/>
      <c r="B134" s="217"/>
      <c r="C134" s="265" t="s">
        <v>367</v>
      </c>
      <c r="D134" s="254"/>
      <c r="E134" s="255"/>
      <c r="F134" s="220"/>
      <c r="G134" s="220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199"/>
      <c r="Z134" s="199"/>
      <c r="AA134" s="199"/>
      <c r="AB134" s="199"/>
      <c r="AC134" s="199"/>
      <c r="AD134" s="199"/>
      <c r="AE134" s="199"/>
      <c r="AF134" s="199"/>
      <c r="AG134" s="199" t="s">
        <v>212</v>
      </c>
      <c r="AH134" s="199">
        <v>0</v>
      </c>
      <c r="AI134" s="199"/>
      <c r="AJ134" s="199"/>
      <c r="AK134" s="199"/>
      <c r="AL134" s="199"/>
      <c r="AM134" s="199"/>
      <c r="AN134" s="199"/>
      <c r="AO134" s="199"/>
      <c r="AP134" s="199"/>
      <c r="AQ134" s="199"/>
      <c r="AR134" s="199"/>
      <c r="AS134" s="199"/>
      <c r="AT134" s="199"/>
      <c r="AU134" s="199"/>
      <c r="AV134" s="199"/>
      <c r="AW134" s="199"/>
      <c r="AX134" s="199"/>
      <c r="AY134" s="199"/>
      <c r="AZ134" s="199"/>
      <c r="BA134" s="199"/>
      <c r="BB134" s="199"/>
      <c r="BC134" s="199"/>
      <c r="BD134" s="199"/>
      <c r="BE134" s="199"/>
      <c r="BF134" s="199"/>
      <c r="BG134" s="199"/>
      <c r="BH134" s="199"/>
    </row>
    <row r="135" spans="1:60" outlineLevel="1">
      <c r="A135" s="216"/>
      <c r="B135" s="217"/>
      <c r="C135" s="265" t="s">
        <v>368</v>
      </c>
      <c r="D135" s="254"/>
      <c r="E135" s="255">
        <v>53</v>
      </c>
      <c r="F135" s="220"/>
      <c r="G135" s="220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199"/>
      <c r="Z135" s="199"/>
      <c r="AA135" s="199"/>
      <c r="AB135" s="199"/>
      <c r="AC135" s="199"/>
      <c r="AD135" s="199"/>
      <c r="AE135" s="199"/>
      <c r="AF135" s="199"/>
      <c r="AG135" s="199" t="s">
        <v>212</v>
      </c>
      <c r="AH135" s="199">
        <v>0</v>
      </c>
      <c r="AI135" s="199"/>
      <c r="AJ135" s="199"/>
      <c r="AK135" s="199"/>
      <c r="AL135" s="199"/>
      <c r="AM135" s="199"/>
      <c r="AN135" s="199"/>
      <c r="AO135" s="199"/>
      <c r="AP135" s="199"/>
      <c r="AQ135" s="199"/>
      <c r="AR135" s="199"/>
      <c r="AS135" s="199"/>
      <c r="AT135" s="199"/>
      <c r="AU135" s="199"/>
      <c r="AV135" s="199"/>
      <c r="AW135" s="199"/>
      <c r="AX135" s="199"/>
      <c r="AY135" s="199"/>
      <c r="AZ135" s="199"/>
      <c r="BA135" s="199"/>
      <c r="BB135" s="199"/>
      <c r="BC135" s="199"/>
      <c r="BD135" s="199"/>
      <c r="BE135" s="199"/>
      <c r="BF135" s="199"/>
      <c r="BG135" s="199"/>
      <c r="BH135" s="199"/>
    </row>
    <row r="136" spans="1:60" outlineLevel="1">
      <c r="A136" s="234">
        <v>24</v>
      </c>
      <c r="B136" s="235" t="s">
        <v>369</v>
      </c>
      <c r="C136" s="244" t="s">
        <v>370</v>
      </c>
      <c r="D136" s="236" t="s">
        <v>208</v>
      </c>
      <c r="E136" s="237">
        <v>58.875100000000003</v>
      </c>
      <c r="F136" s="238"/>
      <c r="G136" s="239">
        <f>ROUND(E136*F136,2)</f>
        <v>0</v>
      </c>
      <c r="H136" s="221"/>
      <c r="I136" s="220">
        <f>ROUND(E136*H136,2)</f>
        <v>0</v>
      </c>
      <c r="J136" s="221"/>
      <c r="K136" s="220">
        <f>ROUND(E136*J136,2)</f>
        <v>0</v>
      </c>
      <c r="L136" s="220">
        <v>21</v>
      </c>
      <c r="M136" s="220">
        <f>G136*(1+L136/100)</f>
        <v>0</v>
      </c>
      <c r="N136" s="219">
        <v>0</v>
      </c>
      <c r="O136" s="219">
        <f>ROUND(E136*N136,2)</f>
        <v>0</v>
      </c>
      <c r="P136" s="219">
        <v>5.8999999999999997E-2</v>
      </c>
      <c r="Q136" s="219">
        <f>ROUND(E136*P136,2)</f>
        <v>3.47</v>
      </c>
      <c r="R136" s="220"/>
      <c r="S136" s="220" t="s">
        <v>209</v>
      </c>
      <c r="T136" s="220" t="s">
        <v>209</v>
      </c>
      <c r="U136" s="220">
        <v>0.2</v>
      </c>
      <c r="V136" s="220">
        <f>ROUND(E136*U136,2)</f>
        <v>11.78</v>
      </c>
      <c r="W136" s="220"/>
      <c r="X136" s="220" t="s">
        <v>131</v>
      </c>
      <c r="Y136" s="199"/>
      <c r="Z136" s="199"/>
      <c r="AA136" s="199"/>
      <c r="AB136" s="199"/>
      <c r="AC136" s="199"/>
      <c r="AD136" s="199"/>
      <c r="AE136" s="199"/>
      <c r="AF136" s="199"/>
      <c r="AG136" s="199" t="s">
        <v>132</v>
      </c>
      <c r="AH136" s="199"/>
      <c r="AI136" s="199"/>
      <c r="AJ136" s="199"/>
      <c r="AK136" s="199"/>
      <c r="AL136" s="199"/>
      <c r="AM136" s="199"/>
      <c r="AN136" s="199"/>
      <c r="AO136" s="199"/>
      <c r="AP136" s="199"/>
      <c r="AQ136" s="199"/>
      <c r="AR136" s="199"/>
      <c r="AS136" s="199"/>
      <c r="AT136" s="199"/>
      <c r="AU136" s="199"/>
      <c r="AV136" s="199"/>
      <c r="AW136" s="199"/>
      <c r="AX136" s="199"/>
      <c r="AY136" s="199"/>
      <c r="AZ136" s="199"/>
      <c r="BA136" s="199"/>
      <c r="BB136" s="199"/>
      <c r="BC136" s="199"/>
      <c r="BD136" s="199"/>
      <c r="BE136" s="199"/>
      <c r="BF136" s="199"/>
      <c r="BG136" s="199"/>
      <c r="BH136" s="199"/>
    </row>
    <row r="137" spans="1:60" outlineLevel="1">
      <c r="A137" s="216"/>
      <c r="B137" s="217"/>
      <c r="C137" s="265" t="s">
        <v>329</v>
      </c>
      <c r="D137" s="254"/>
      <c r="E137" s="255">
        <v>25.210999999999999</v>
      </c>
      <c r="F137" s="220"/>
      <c r="G137" s="220"/>
      <c r="H137" s="220"/>
      <c r="I137" s="220"/>
      <c r="J137" s="220"/>
      <c r="K137" s="220"/>
      <c r="L137" s="220"/>
      <c r="M137" s="220"/>
      <c r="N137" s="219"/>
      <c r="O137" s="219"/>
      <c r="P137" s="219"/>
      <c r="Q137" s="219"/>
      <c r="R137" s="220"/>
      <c r="S137" s="220"/>
      <c r="T137" s="220"/>
      <c r="U137" s="220"/>
      <c r="V137" s="220"/>
      <c r="W137" s="220"/>
      <c r="X137" s="220"/>
      <c r="Y137" s="199"/>
      <c r="Z137" s="199"/>
      <c r="AA137" s="199"/>
      <c r="AB137" s="199"/>
      <c r="AC137" s="199"/>
      <c r="AD137" s="199"/>
      <c r="AE137" s="199"/>
      <c r="AF137" s="199"/>
      <c r="AG137" s="199" t="s">
        <v>212</v>
      </c>
      <c r="AH137" s="199">
        <v>0</v>
      </c>
      <c r="AI137" s="199"/>
      <c r="AJ137" s="199"/>
      <c r="AK137" s="199"/>
      <c r="AL137" s="199"/>
      <c r="AM137" s="199"/>
      <c r="AN137" s="199"/>
      <c r="AO137" s="199"/>
      <c r="AP137" s="199"/>
      <c r="AQ137" s="199"/>
      <c r="AR137" s="199"/>
      <c r="AS137" s="199"/>
      <c r="AT137" s="199"/>
      <c r="AU137" s="199"/>
      <c r="AV137" s="199"/>
      <c r="AW137" s="199"/>
      <c r="AX137" s="199"/>
      <c r="AY137" s="199"/>
      <c r="AZ137" s="199"/>
      <c r="BA137" s="199"/>
      <c r="BB137" s="199"/>
      <c r="BC137" s="199"/>
      <c r="BD137" s="199"/>
      <c r="BE137" s="199"/>
      <c r="BF137" s="199"/>
      <c r="BG137" s="199"/>
      <c r="BH137" s="199"/>
    </row>
    <row r="138" spans="1:60" outlineLevel="1">
      <c r="A138" s="216"/>
      <c r="B138" s="217"/>
      <c r="C138" s="265" t="s">
        <v>371</v>
      </c>
      <c r="D138" s="254"/>
      <c r="E138" s="255">
        <v>33.664099999999998</v>
      </c>
      <c r="F138" s="220"/>
      <c r="G138" s="220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199"/>
      <c r="Z138" s="199"/>
      <c r="AA138" s="199"/>
      <c r="AB138" s="199"/>
      <c r="AC138" s="199"/>
      <c r="AD138" s="199"/>
      <c r="AE138" s="199"/>
      <c r="AF138" s="199"/>
      <c r="AG138" s="199" t="s">
        <v>212</v>
      </c>
      <c r="AH138" s="199">
        <v>0</v>
      </c>
      <c r="AI138" s="199"/>
      <c r="AJ138" s="199"/>
      <c r="AK138" s="199"/>
      <c r="AL138" s="199"/>
      <c r="AM138" s="199"/>
      <c r="AN138" s="199"/>
      <c r="AO138" s="199"/>
      <c r="AP138" s="199"/>
      <c r="AQ138" s="199"/>
      <c r="AR138" s="199"/>
      <c r="AS138" s="199"/>
      <c r="AT138" s="199"/>
      <c r="AU138" s="199"/>
      <c r="AV138" s="199"/>
      <c r="AW138" s="199"/>
      <c r="AX138" s="199"/>
      <c r="AY138" s="199"/>
      <c r="AZ138" s="199"/>
      <c r="BA138" s="199"/>
      <c r="BB138" s="199"/>
      <c r="BC138" s="199"/>
      <c r="BD138" s="199"/>
      <c r="BE138" s="199"/>
      <c r="BF138" s="199"/>
      <c r="BG138" s="199"/>
      <c r="BH138" s="199"/>
    </row>
    <row r="139" spans="1:60" outlineLevel="1">
      <c r="A139" s="216"/>
      <c r="B139" s="217"/>
      <c r="C139" s="266" t="s">
        <v>243</v>
      </c>
      <c r="D139" s="256"/>
      <c r="E139" s="257">
        <v>58.875100000000003</v>
      </c>
      <c r="F139" s="220"/>
      <c r="G139" s="220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199"/>
      <c r="Z139" s="199"/>
      <c r="AA139" s="199"/>
      <c r="AB139" s="199"/>
      <c r="AC139" s="199"/>
      <c r="AD139" s="199"/>
      <c r="AE139" s="199"/>
      <c r="AF139" s="199"/>
      <c r="AG139" s="199" t="s">
        <v>212</v>
      </c>
      <c r="AH139" s="199">
        <v>1</v>
      </c>
      <c r="AI139" s="199"/>
      <c r="AJ139" s="199"/>
      <c r="AK139" s="199"/>
      <c r="AL139" s="199"/>
      <c r="AM139" s="199"/>
      <c r="AN139" s="199"/>
      <c r="AO139" s="199"/>
      <c r="AP139" s="199"/>
      <c r="AQ139" s="199"/>
      <c r="AR139" s="199"/>
      <c r="AS139" s="199"/>
      <c r="AT139" s="199"/>
      <c r="AU139" s="199"/>
      <c r="AV139" s="199"/>
      <c r="AW139" s="199"/>
      <c r="AX139" s="199"/>
      <c r="AY139" s="199"/>
      <c r="AZ139" s="199"/>
      <c r="BA139" s="199"/>
      <c r="BB139" s="199"/>
      <c r="BC139" s="199"/>
      <c r="BD139" s="199"/>
      <c r="BE139" s="199"/>
      <c r="BF139" s="199"/>
      <c r="BG139" s="199"/>
      <c r="BH139" s="199"/>
    </row>
    <row r="140" spans="1:60" outlineLevel="1">
      <c r="A140" s="234">
        <v>25</v>
      </c>
      <c r="B140" s="235" t="s">
        <v>372</v>
      </c>
      <c r="C140" s="244" t="s">
        <v>373</v>
      </c>
      <c r="D140" s="236" t="s">
        <v>236</v>
      </c>
      <c r="E140" s="237">
        <v>0.81198000000000004</v>
      </c>
      <c r="F140" s="238"/>
      <c r="G140" s="239">
        <f>ROUND(E140*F140,2)</f>
        <v>0</v>
      </c>
      <c r="H140" s="221"/>
      <c r="I140" s="220">
        <f>ROUND(E140*H140,2)</f>
        <v>0</v>
      </c>
      <c r="J140" s="221"/>
      <c r="K140" s="220">
        <f>ROUND(E140*J140,2)</f>
        <v>0</v>
      </c>
      <c r="L140" s="220">
        <v>21</v>
      </c>
      <c r="M140" s="220">
        <f>G140*(1+L140/100)</f>
        <v>0</v>
      </c>
      <c r="N140" s="219">
        <v>1.2800000000000001E-3</v>
      </c>
      <c r="O140" s="219">
        <f>ROUND(E140*N140,2)</f>
        <v>0</v>
      </c>
      <c r="P140" s="219">
        <v>1.8</v>
      </c>
      <c r="Q140" s="219">
        <f>ROUND(E140*P140,2)</f>
        <v>1.46</v>
      </c>
      <c r="R140" s="220"/>
      <c r="S140" s="220" t="s">
        <v>209</v>
      </c>
      <c r="T140" s="220" t="s">
        <v>209</v>
      </c>
      <c r="U140" s="220">
        <v>1.52</v>
      </c>
      <c r="V140" s="220">
        <f>ROUND(E140*U140,2)</f>
        <v>1.23</v>
      </c>
      <c r="W140" s="220"/>
      <c r="X140" s="220" t="s">
        <v>131</v>
      </c>
      <c r="Y140" s="199"/>
      <c r="Z140" s="199"/>
      <c r="AA140" s="199"/>
      <c r="AB140" s="199"/>
      <c r="AC140" s="199"/>
      <c r="AD140" s="199"/>
      <c r="AE140" s="199"/>
      <c r="AF140" s="199"/>
      <c r="AG140" s="199" t="s">
        <v>132</v>
      </c>
      <c r="AH140" s="199"/>
      <c r="AI140" s="199"/>
      <c r="AJ140" s="199"/>
      <c r="AK140" s="199"/>
      <c r="AL140" s="199"/>
      <c r="AM140" s="199"/>
      <c r="AN140" s="199"/>
      <c r="AO140" s="199"/>
      <c r="AP140" s="199"/>
      <c r="AQ140" s="199"/>
      <c r="AR140" s="199"/>
      <c r="AS140" s="199"/>
      <c r="AT140" s="199"/>
      <c r="AU140" s="199"/>
      <c r="AV140" s="199"/>
      <c r="AW140" s="199"/>
      <c r="AX140" s="199"/>
      <c r="AY140" s="199"/>
      <c r="AZ140" s="199"/>
      <c r="BA140" s="199"/>
      <c r="BB140" s="199"/>
      <c r="BC140" s="199"/>
      <c r="BD140" s="199"/>
      <c r="BE140" s="199"/>
      <c r="BF140" s="199"/>
      <c r="BG140" s="199"/>
      <c r="BH140" s="199"/>
    </row>
    <row r="141" spans="1:60" outlineLevel="1">
      <c r="A141" s="216"/>
      <c r="B141" s="217"/>
      <c r="C141" s="245" t="s">
        <v>145</v>
      </c>
      <c r="D141" s="240"/>
      <c r="E141" s="240"/>
      <c r="F141" s="240"/>
      <c r="G141" s="240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199"/>
      <c r="Z141" s="199"/>
      <c r="AA141" s="199"/>
      <c r="AB141" s="199"/>
      <c r="AC141" s="199"/>
      <c r="AD141" s="199"/>
      <c r="AE141" s="199"/>
      <c r="AF141" s="199"/>
      <c r="AG141" s="199" t="s">
        <v>134</v>
      </c>
      <c r="AH141" s="199"/>
      <c r="AI141" s="199"/>
      <c r="AJ141" s="199"/>
      <c r="AK141" s="199"/>
      <c r="AL141" s="199"/>
      <c r="AM141" s="199"/>
      <c r="AN141" s="199"/>
      <c r="AO141" s="199"/>
      <c r="AP141" s="199"/>
      <c r="AQ141" s="199"/>
      <c r="AR141" s="199"/>
      <c r="AS141" s="199"/>
      <c r="AT141" s="199"/>
      <c r="AU141" s="199"/>
      <c r="AV141" s="199"/>
      <c r="AW141" s="199"/>
      <c r="AX141" s="199"/>
      <c r="AY141" s="199"/>
      <c r="AZ141" s="199"/>
      <c r="BA141" s="199"/>
      <c r="BB141" s="199"/>
      <c r="BC141" s="199"/>
      <c r="BD141" s="199"/>
      <c r="BE141" s="199"/>
      <c r="BF141" s="199"/>
      <c r="BG141" s="199"/>
      <c r="BH141" s="199"/>
    </row>
    <row r="142" spans="1:60" ht="22.5" outlineLevel="1">
      <c r="A142" s="216"/>
      <c r="B142" s="217"/>
      <c r="C142" s="246" t="s">
        <v>374</v>
      </c>
      <c r="D142" s="242"/>
      <c r="E142" s="242"/>
      <c r="F142" s="242"/>
      <c r="G142" s="242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199"/>
      <c r="Z142" s="199"/>
      <c r="AA142" s="199"/>
      <c r="AB142" s="199"/>
      <c r="AC142" s="199"/>
      <c r="AD142" s="199"/>
      <c r="AE142" s="199"/>
      <c r="AF142" s="199"/>
      <c r="AG142" s="199" t="s">
        <v>134</v>
      </c>
      <c r="AH142" s="199"/>
      <c r="AI142" s="199"/>
      <c r="AJ142" s="199"/>
      <c r="AK142" s="199"/>
      <c r="AL142" s="199"/>
      <c r="AM142" s="199"/>
      <c r="AN142" s="199"/>
      <c r="AO142" s="199"/>
      <c r="AP142" s="199"/>
      <c r="AQ142" s="199"/>
      <c r="AR142" s="199"/>
      <c r="AS142" s="199"/>
      <c r="AT142" s="199"/>
      <c r="AU142" s="199"/>
      <c r="AV142" s="199"/>
      <c r="AW142" s="199"/>
      <c r="AX142" s="199"/>
      <c r="AY142" s="199"/>
      <c r="AZ142" s="199"/>
      <c r="BA142" s="241" t="str">
        <f>C142</f>
        <v>- pata zdiva atiky tvořící zlom hydroizolačního souvrství bude odstraněna pouze při odhalení špatného technického stavu.</v>
      </c>
      <c r="BB142" s="199"/>
      <c r="BC142" s="199"/>
      <c r="BD142" s="199"/>
      <c r="BE142" s="199"/>
      <c r="BF142" s="199"/>
      <c r="BG142" s="199"/>
      <c r="BH142" s="199"/>
    </row>
    <row r="143" spans="1:60" outlineLevel="1">
      <c r="A143" s="216"/>
      <c r="B143" s="217"/>
      <c r="C143" s="265" t="s">
        <v>375</v>
      </c>
      <c r="D143" s="254"/>
      <c r="E143" s="255"/>
      <c r="F143" s="220"/>
      <c r="G143" s="220"/>
      <c r="H143" s="220"/>
      <c r="I143" s="220"/>
      <c r="J143" s="220"/>
      <c r="K143" s="220"/>
      <c r="L143" s="220"/>
      <c r="M143" s="220"/>
      <c r="N143" s="219"/>
      <c r="O143" s="219"/>
      <c r="P143" s="219"/>
      <c r="Q143" s="219"/>
      <c r="R143" s="220"/>
      <c r="S143" s="220"/>
      <c r="T143" s="220"/>
      <c r="U143" s="220"/>
      <c r="V143" s="220"/>
      <c r="W143" s="220"/>
      <c r="X143" s="220"/>
      <c r="Y143" s="199"/>
      <c r="Z143" s="199"/>
      <c r="AA143" s="199"/>
      <c r="AB143" s="199"/>
      <c r="AC143" s="199"/>
      <c r="AD143" s="199"/>
      <c r="AE143" s="199"/>
      <c r="AF143" s="199"/>
      <c r="AG143" s="199" t="s">
        <v>212</v>
      </c>
      <c r="AH143" s="199">
        <v>0</v>
      </c>
      <c r="AI143" s="199"/>
      <c r="AJ143" s="199"/>
      <c r="AK143" s="199"/>
      <c r="AL143" s="199"/>
      <c r="AM143" s="199"/>
      <c r="AN143" s="199"/>
      <c r="AO143" s="199"/>
      <c r="AP143" s="199"/>
      <c r="AQ143" s="199"/>
      <c r="AR143" s="199"/>
      <c r="AS143" s="199"/>
      <c r="AT143" s="199"/>
      <c r="AU143" s="199"/>
      <c r="AV143" s="199"/>
      <c r="AW143" s="199"/>
      <c r="AX143" s="199"/>
      <c r="AY143" s="199"/>
      <c r="AZ143" s="199"/>
      <c r="BA143" s="199"/>
      <c r="BB143" s="199"/>
      <c r="BC143" s="199"/>
      <c r="BD143" s="199"/>
      <c r="BE143" s="199"/>
      <c r="BF143" s="199"/>
      <c r="BG143" s="199"/>
      <c r="BH143" s="199"/>
    </row>
    <row r="144" spans="1:60" outlineLevel="1">
      <c r="A144" s="216"/>
      <c r="B144" s="217"/>
      <c r="C144" s="265" t="s">
        <v>376</v>
      </c>
      <c r="D144" s="254"/>
      <c r="E144" s="255">
        <v>0.53388000000000002</v>
      </c>
      <c r="F144" s="220"/>
      <c r="G144" s="220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199"/>
      <c r="Z144" s="199"/>
      <c r="AA144" s="199"/>
      <c r="AB144" s="199"/>
      <c r="AC144" s="199"/>
      <c r="AD144" s="199"/>
      <c r="AE144" s="199"/>
      <c r="AF144" s="199"/>
      <c r="AG144" s="199" t="s">
        <v>212</v>
      </c>
      <c r="AH144" s="199">
        <v>0</v>
      </c>
      <c r="AI144" s="199"/>
      <c r="AJ144" s="199"/>
      <c r="AK144" s="199"/>
      <c r="AL144" s="199"/>
      <c r="AM144" s="199"/>
      <c r="AN144" s="199"/>
      <c r="AO144" s="199"/>
      <c r="AP144" s="199"/>
      <c r="AQ144" s="199"/>
      <c r="AR144" s="199"/>
      <c r="AS144" s="199"/>
      <c r="AT144" s="199"/>
      <c r="AU144" s="199"/>
      <c r="AV144" s="199"/>
      <c r="AW144" s="199"/>
      <c r="AX144" s="199"/>
      <c r="AY144" s="199"/>
      <c r="AZ144" s="199"/>
      <c r="BA144" s="199"/>
      <c r="BB144" s="199"/>
      <c r="BC144" s="199"/>
      <c r="BD144" s="199"/>
      <c r="BE144" s="199"/>
      <c r="BF144" s="199"/>
      <c r="BG144" s="199"/>
      <c r="BH144" s="199"/>
    </row>
    <row r="145" spans="1:60" outlineLevel="1">
      <c r="A145" s="216"/>
      <c r="B145" s="217"/>
      <c r="C145" s="266" t="s">
        <v>243</v>
      </c>
      <c r="D145" s="256"/>
      <c r="E145" s="257">
        <v>0.53388000000000002</v>
      </c>
      <c r="F145" s="220"/>
      <c r="G145" s="220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199"/>
      <c r="Z145" s="199"/>
      <c r="AA145" s="199"/>
      <c r="AB145" s="199"/>
      <c r="AC145" s="199"/>
      <c r="AD145" s="199"/>
      <c r="AE145" s="199"/>
      <c r="AF145" s="199"/>
      <c r="AG145" s="199" t="s">
        <v>212</v>
      </c>
      <c r="AH145" s="199">
        <v>1</v>
      </c>
      <c r="AI145" s="199"/>
      <c r="AJ145" s="199"/>
      <c r="AK145" s="199"/>
      <c r="AL145" s="199"/>
      <c r="AM145" s="199"/>
      <c r="AN145" s="199"/>
      <c r="AO145" s="199"/>
      <c r="AP145" s="199"/>
      <c r="AQ145" s="199"/>
      <c r="AR145" s="199"/>
      <c r="AS145" s="199"/>
      <c r="AT145" s="199"/>
      <c r="AU145" s="199"/>
      <c r="AV145" s="199"/>
      <c r="AW145" s="199"/>
      <c r="AX145" s="199"/>
      <c r="AY145" s="199"/>
      <c r="AZ145" s="199"/>
      <c r="BA145" s="199"/>
      <c r="BB145" s="199"/>
      <c r="BC145" s="199"/>
      <c r="BD145" s="199"/>
      <c r="BE145" s="199"/>
      <c r="BF145" s="199"/>
      <c r="BG145" s="199"/>
      <c r="BH145" s="199"/>
    </row>
    <row r="146" spans="1:60" ht="22.5" outlineLevel="1">
      <c r="A146" s="216"/>
      <c r="B146" s="217"/>
      <c r="C146" s="265" t="s">
        <v>377</v>
      </c>
      <c r="D146" s="254"/>
      <c r="E146" s="255"/>
      <c r="F146" s="220"/>
      <c r="G146" s="220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199"/>
      <c r="Z146" s="199"/>
      <c r="AA146" s="199"/>
      <c r="AB146" s="199"/>
      <c r="AC146" s="199"/>
      <c r="AD146" s="199"/>
      <c r="AE146" s="199"/>
      <c r="AF146" s="199"/>
      <c r="AG146" s="199" t="s">
        <v>212</v>
      </c>
      <c r="AH146" s="199">
        <v>0</v>
      </c>
      <c r="AI146" s="199"/>
      <c r="AJ146" s="199"/>
      <c r="AK146" s="199"/>
      <c r="AL146" s="199"/>
      <c r="AM146" s="199"/>
      <c r="AN146" s="199"/>
      <c r="AO146" s="199"/>
      <c r="AP146" s="199"/>
      <c r="AQ146" s="199"/>
      <c r="AR146" s="199"/>
      <c r="AS146" s="199"/>
      <c r="AT146" s="199"/>
      <c r="AU146" s="199"/>
      <c r="AV146" s="199"/>
      <c r="AW146" s="199"/>
      <c r="AX146" s="199"/>
      <c r="AY146" s="199"/>
      <c r="AZ146" s="199"/>
      <c r="BA146" s="199"/>
      <c r="BB146" s="199"/>
      <c r="BC146" s="199"/>
      <c r="BD146" s="199"/>
      <c r="BE146" s="199"/>
      <c r="BF146" s="199"/>
      <c r="BG146" s="199"/>
      <c r="BH146" s="199"/>
    </row>
    <row r="147" spans="1:60" outlineLevel="1">
      <c r="A147" s="216"/>
      <c r="B147" s="217"/>
      <c r="C147" s="265" t="s">
        <v>378</v>
      </c>
      <c r="D147" s="254"/>
      <c r="E147" s="255">
        <v>0.27810000000000001</v>
      </c>
      <c r="F147" s="220"/>
      <c r="G147" s="220"/>
      <c r="H147" s="220"/>
      <c r="I147" s="220"/>
      <c r="J147" s="220"/>
      <c r="K147" s="220"/>
      <c r="L147" s="220"/>
      <c r="M147" s="220"/>
      <c r="N147" s="219"/>
      <c r="O147" s="219"/>
      <c r="P147" s="219"/>
      <c r="Q147" s="219"/>
      <c r="R147" s="220"/>
      <c r="S147" s="220"/>
      <c r="T147" s="220"/>
      <c r="U147" s="220"/>
      <c r="V147" s="220"/>
      <c r="W147" s="220"/>
      <c r="X147" s="220"/>
      <c r="Y147" s="199"/>
      <c r="Z147" s="199"/>
      <c r="AA147" s="199"/>
      <c r="AB147" s="199"/>
      <c r="AC147" s="199"/>
      <c r="AD147" s="199"/>
      <c r="AE147" s="199"/>
      <c r="AF147" s="199"/>
      <c r="AG147" s="199" t="s">
        <v>212</v>
      </c>
      <c r="AH147" s="199">
        <v>0</v>
      </c>
      <c r="AI147" s="199"/>
      <c r="AJ147" s="199"/>
      <c r="AK147" s="199"/>
      <c r="AL147" s="199"/>
      <c r="AM147" s="199"/>
      <c r="AN147" s="199"/>
      <c r="AO147" s="199"/>
      <c r="AP147" s="199"/>
      <c r="AQ147" s="199"/>
      <c r="AR147" s="199"/>
      <c r="AS147" s="199"/>
      <c r="AT147" s="199"/>
      <c r="AU147" s="199"/>
      <c r="AV147" s="199"/>
      <c r="AW147" s="199"/>
      <c r="AX147" s="199"/>
      <c r="AY147" s="199"/>
      <c r="AZ147" s="199"/>
      <c r="BA147" s="199"/>
      <c r="BB147" s="199"/>
      <c r="BC147" s="199"/>
      <c r="BD147" s="199"/>
      <c r="BE147" s="199"/>
      <c r="BF147" s="199"/>
      <c r="BG147" s="199"/>
      <c r="BH147" s="199"/>
    </row>
    <row r="148" spans="1:60" outlineLevel="1">
      <c r="A148" s="216"/>
      <c r="B148" s="217"/>
      <c r="C148" s="266" t="s">
        <v>243</v>
      </c>
      <c r="D148" s="256"/>
      <c r="E148" s="257">
        <v>0.27810000000000001</v>
      </c>
      <c r="F148" s="220"/>
      <c r="G148" s="220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199"/>
      <c r="Z148" s="199"/>
      <c r="AA148" s="199"/>
      <c r="AB148" s="199"/>
      <c r="AC148" s="199"/>
      <c r="AD148" s="199"/>
      <c r="AE148" s="199"/>
      <c r="AF148" s="199"/>
      <c r="AG148" s="199" t="s">
        <v>212</v>
      </c>
      <c r="AH148" s="199">
        <v>1</v>
      </c>
      <c r="AI148" s="199"/>
      <c r="AJ148" s="199"/>
      <c r="AK148" s="199"/>
      <c r="AL148" s="199"/>
      <c r="AM148" s="199"/>
      <c r="AN148" s="199"/>
      <c r="AO148" s="199"/>
      <c r="AP148" s="199"/>
      <c r="AQ148" s="199"/>
      <c r="AR148" s="199"/>
      <c r="AS148" s="199"/>
      <c r="AT148" s="199"/>
      <c r="AU148" s="199"/>
      <c r="AV148" s="199"/>
      <c r="AW148" s="199"/>
      <c r="AX148" s="199"/>
      <c r="AY148" s="199"/>
      <c r="AZ148" s="199"/>
      <c r="BA148" s="199"/>
      <c r="BB148" s="199"/>
      <c r="BC148" s="199"/>
      <c r="BD148" s="199"/>
      <c r="BE148" s="199"/>
      <c r="BF148" s="199"/>
      <c r="BG148" s="199"/>
      <c r="BH148" s="199"/>
    </row>
    <row r="149" spans="1:60" outlineLevel="1">
      <c r="A149" s="234">
        <v>26</v>
      </c>
      <c r="B149" s="235" t="s">
        <v>379</v>
      </c>
      <c r="C149" s="244" t="s">
        <v>380</v>
      </c>
      <c r="D149" s="236" t="s">
        <v>208</v>
      </c>
      <c r="E149" s="237">
        <v>19.71</v>
      </c>
      <c r="F149" s="238"/>
      <c r="G149" s="239">
        <f>ROUND(E149*F149,2)</f>
        <v>0</v>
      </c>
      <c r="H149" s="221"/>
      <c r="I149" s="220">
        <f>ROUND(E149*H149,2)</f>
        <v>0</v>
      </c>
      <c r="J149" s="221"/>
      <c r="K149" s="220">
        <f>ROUND(E149*J149,2)</f>
        <v>0</v>
      </c>
      <c r="L149" s="220">
        <v>21</v>
      </c>
      <c r="M149" s="220">
        <f>G149*(1+L149/100)</f>
        <v>0</v>
      </c>
      <c r="N149" s="219">
        <v>0</v>
      </c>
      <c r="O149" s="219">
        <f>ROUND(E149*N149,2)</f>
        <v>0</v>
      </c>
      <c r="P149" s="219">
        <v>7.3999999999999999E-4</v>
      </c>
      <c r="Q149" s="219">
        <f>ROUND(E149*P149,2)</f>
        <v>0.01</v>
      </c>
      <c r="R149" s="220"/>
      <c r="S149" s="220" t="s">
        <v>209</v>
      </c>
      <c r="T149" s="220" t="s">
        <v>209</v>
      </c>
      <c r="U149" s="220">
        <v>0.04</v>
      </c>
      <c r="V149" s="220">
        <f>ROUND(E149*U149,2)</f>
        <v>0.79</v>
      </c>
      <c r="W149" s="220"/>
      <c r="X149" s="220" t="s">
        <v>131</v>
      </c>
      <c r="Y149" s="199"/>
      <c r="Z149" s="199"/>
      <c r="AA149" s="199"/>
      <c r="AB149" s="199"/>
      <c r="AC149" s="199"/>
      <c r="AD149" s="199"/>
      <c r="AE149" s="199"/>
      <c r="AF149" s="199"/>
      <c r="AG149" s="199" t="s">
        <v>132</v>
      </c>
      <c r="AH149" s="199"/>
      <c r="AI149" s="199"/>
      <c r="AJ149" s="199"/>
      <c r="AK149" s="199"/>
      <c r="AL149" s="199"/>
      <c r="AM149" s="199"/>
      <c r="AN149" s="199"/>
      <c r="AO149" s="199"/>
      <c r="AP149" s="199"/>
      <c r="AQ149" s="199"/>
      <c r="AR149" s="199"/>
      <c r="AS149" s="199"/>
      <c r="AT149" s="199"/>
      <c r="AU149" s="199"/>
      <c r="AV149" s="199"/>
      <c r="AW149" s="199"/>
      <c r="AX149" s="199"/>
      <c r="AY149" s="199"/>
      <c r="AZ149" s="199"/>
      <c r="BA149" s="199"/>
      <c r="BB149" s="199"/>
      <c r="BC149" s="199"/>
      <c r="BD149" s="199"/>
      <c r="BE149" s="199"/>
      <c r="BF149" s="199"/>
      <c r="BG149" s="199"/>
      <c r="BH149" s="199"/>
    </row>
    <row r="150" spans="1:60" outlineLevel="1">
      <c r="A150" s="216"/>
      <c r="B150" s="217"/>
      <c r="C150" s="245" t="s">
        <v>381</v>
      </c>
      <c r="D150" s="240"/>
      <c r="E150" s="240"/>
      <c r="F150" s="240"/>
      <c r="G150" s="240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199"/>
      <c r="Z150" s="199"/>
      <c r="AA150" s="199"/>
      <c r="AB150" s="199"/>
      <c r="AC150" s="199"/>
      <c r="AD150" s="199"/>
      <c r="AE150" s="199"/>
      <c r="AF150" s="199"/>
      <c r="AG150" s="199" t="s">
        <v>134</v>
      </c>
      <c r="AH150" s="199"/>
      <c r="AI150" s="199"/>
      <c r="AJ150" s="199"/>
      <c r="AK150" s="199"/>
      <c r="AL150" s="199"/>
      <c r="AM150" s="199"/>
      <c r="AN150" s="199"/>
      <c r="AO150" s="199"/>
      <c r="AP150" s="199"/>
      <c r="AQ150" s="199"/>
      <c r="AR150" s="199"/>
      <c r="AS150" s="199"/>
      <c r="AT150" s="199"/>
      <c r="AU150" s="199"/>
      <c r="AV150" s="199"/>
      <c r="AW150" s="199"/>
      <c r="AX150" s="199"/>
      <c r="AY150" s="199"/>
      <c r="AZ150" s="199"/>
      <c r="BA150" s="199"/>
      <c r="BB150" s="199"/>
      <c r="BC150" s="199"/>
      <c r="BD150" s="199"/>
      <c r="BE150" s="199"/>
      <c r="BF150" s="199"/>
      <c r="BG150" s="199"/>
      <c r="BH150" s="199"/>
    </row>
    <row r="151" spans="1:60" outlineLevel="1">
      <c r="A151" s="216"/>
      <c r="B151" s="217"/>
      <c r="C151" s="265" t="s">
        <v>382</v>
      </c>
      <c r="D151" s="254"/>
      <c r="E151" s="255">
        <v>19.71</v>
      </c>
      <c r="F151" s="220"/>
      <c r="G151" s="220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199"/>
      <c r="Z151" s="199"/>
      <c r="AA151" s="199"/>
      <c r="AB151" s="199"/>
      <c r="AC151" s="199"/>
      <c r="AD151" s="199"/>
      <c r="AE151" s="199"/>
      <c r="AF151" s="199"/>
      <c r="AG151" s="199" t="s">
        <v>212</v>
      </c>
      <c r="AH151" s="199">
        <v>0</v>
      </c>
      <c r="AI151" s="199"/>
      <c r="AJ151" s="199"/>
      <c r="AK151" s="199"/>
      <c r="AL151" s="199"/>
      <c r="AM151" s="199"/>
      <c r="AN151" s="199"/>
      <c r="AO151" s="199"/>
      <c r="AP151" s="199"/>
      <c r="AQ151" s="199"/>
      <c r="AR151" s="199"/>
      <c r="AS151" s="199"/>
      <c r="AT151" s="199"/>
      <c r="AU151" s="199"/>
      <c r="AV151" s="199"/>
      <c r="AW151" s="199"/>
      <c r="AX151" s="199"/>
      <c r="AY151" s="199"/>
      <c r="AZ151" s="199"/>
      <c r="BA151" s="199"/>
      <c r="BB151" s="199"/>
      <c r="BC151" s="199"/>
      <c r="BD151" s="199"/>
      <c r="BE151" s="199"/>
      <c r="BF151" s="199"/>
      <c r="BG151" s="199"/>
      <c r="BH151" s="199"/>
    </row>
    <row r="152" spans="1:60" outlineLevel="1">
      <c r="A152" s="234">
        <v>27</v>
      </c>
      <c r="B152" s="235" t="s">
        <v>383</v>
      </c>
      <c r="C152" s="244" t="s">
        <v>384</v>
      </c>
      <c r="D152" s="236" t="s">
        <v>208</v>
      </c>
      <c r="E152" s="237">
        <v>6.0296000000000003</v>
      </c>
      <c r="F152" s="238"/>
      <c r="G152" s="239">
        <f>ROUND(E152*F152,2)</f>
        <v>0</v>
      </c>
      <c r="H152" s="221"/>
      <c r="I152" s="220">
        <f>ROUND(E152*H152,2)</f>
        <v>0</v>
      </c>
      <c r="J152" s="221"/>
      <c r="K152" s="220">
        <f>ROUND(E152*J152,2)</f>
        <v>0</v>
      </c>
      <c r="L152" s="220">
        <v>21</v>
      </c>
      <c r="M152" s="220">
        <f>G152*(1+L152/100)</f>
        <v>0</v>
      </c>
      <c r="N152" s="219">
        <v>0</v>
      </c>
      <c r="O152" s="219">
        <f>ROUND(E152*N152,2)</f>
        <v>0</v>
      </c>
      <c r="P152" s="219">
        <v>8.0999999999999996E-4</v>
      </c>
      <c r="Q152" s="219">
        <f>ROUND(E152*P152,2)</f>
        <v>0</v>
      </c>
      <c r="R152" s="220"/>
      <c r="S152" s="220" t="s">
        <v>209</v>
      </c>
      <c r="T152" s="220" t="s">
        <v>209</v>
      </c>
      <c r="U152" s="220">
        <v>0.04</v>
      </c>
      <c r="V152" s="220">
        <f>ROUND(E152*U152,2)</f>
        <v>0.24</v>
      </c>
      <c r="W152" s="220"/>
      <c r="X152" s="220" t="s">
        <v>131</v>
      </c>
      <c r="Y152" s="199"/>
      <c r="Z152" s="199"/>
      <c r="AA152" s="199"/>
      <c r="AB152" s="199"/>
      <c r="AC152" s="199"/>
      <c r="AD152" s="199"/>
      <c r="AE152" s="199"/>
      <c r="AF152" s="199"/>
      <c r="AG152" s="199" t="s">
        <v>132</v>
      </c>
      <c r="AH152" s="199"/>
      <c r="AI152" s="199"/>
      <c r="AJ152" s="199"/>
      <c r="AK152" s="199"/>
      <c r="AL152" s="199"/>
      <c r="AM152" s="199"/>
      <c r="AN152" s="199"/>
      <c r="AO152" s="199"/>
      <c r="AP152" s="199"/>
      <c r="AQ152" s="199"/>
      <c r="AR152" s="199"/>
      <c r="AS152" s="199"/>
      <c r="AT152" s="199"/>
      <c r="AU152" s="199"/>
      <c r="AV152" s="199"/>
      <c r="AW152" s="199"/>
      <c r="AX152" s="199"/>
      <c r="AY152" s="199"/>
      <c r="AZ152" s="199"/>
      <c r="BA152" s="199"/>
      <c r="BB152" s="199"/>
      <c r="BC152" s="199"/>
      <c r="BD152" s="199"/>
      <c r="BE152" s="199"/>
      <c r="BF152" s="199"/>
      <c r="BG152" s="199"/>
      <c r="BH152" s="199"/>
    </row>
    <row r="153" spans="1:60" outlineLevel="1">
      <c r="A153" s="216"/>
      <c r="B153" s="217"/>
      <c r="C153" s="245" t="s">
        <v>381</v>
      </c>
      <c r="D153" s="240"/>
      <c r="E153" s="240"/>
      <c r="F153" s="240"/>
      <c r="G153" s="240"/>
      <c r="H153" s="220"/>
      <c r="I153" s="220"/>
      <c r="J153" s="220"/>
      <c r="K153" s="220"/>
      <c r="L153" s="220"/>
      <c r="M153" s="220"/>
      <c r="N153" s="219"/>
      <c r="O153" s="219"/>
      <c r="P153" s="219"/>
      <c r="Q153" s="219"/>
      <c r="R153" s="220"/>
      <c r="S153" s="220"/>
      <c r="T153" s="220"/>
      <c r="U153" s="220"/>
      <c r="V153" s="220"/>
      <c r="W153" s="220"/>
      <c r="X153" s="220"/>
      <c r="Y153" s="199"/>
      <c r="Z153" s="199"/>
      <c r="AA153" s="199"/>
      <c r="AB153" s="199"/>
      <c r="AC153" s="199"/>
      <c r="AD153" s="199"/>
      <c r="AE153" s="199"/>
      <c r="AF153" s="199"/>
      <c r="AG153" s="199" t="s">
        <v>134</v>
      </c>
      <c r="AH153" s="199"/>
      <c r="AI153" s="199"/>
      <c r="AJ153" s="199"/>
      <c r="AK153" s="199"/>
      <c r="AL153" s="199"/>
      <c r="AM153" s="199"/>
      <c r="AN153" s="199"/>
      <c r="AO153" s="199"/>
      <c r="AP153" s="199"/>
      <c r="AQ153" s="199"/>
      <c r="AR153" s="199"/>
      <c r="AS153" s="199"/>
      <c r="AT153" s="199"/>
      <c r="AU153" s="199"/>
      <c r="AV153" s="199"/>
      <c r="AW153" s="199"/>
      <c r="AX153" s="199"/>
      <c r="AY153" s="199"/>
      <c r="AZ153" s="199"/>
      <c r="BA153" s="199"/>
      <c r="BB153" s="199"/>
      <c r="BC153" s="199"/>
      <c r="BD153" s="199"/>
      <c r="BE153" s="199"/>
      <c r="BF153" s="199"/>
      <c r="BG153" s="199"/>
      <c r="BH153" s="199"/>
    </row>
    <row r="154" spans="1:60" outlineLevel="1">
      <c r="A154" s="216"/>
      <c r="B154" s="217"/>
      <c r="C154" s="265" t="s">
        <v>385</v>
      </c>
      <c r="D154" s="254"/>
      <c r="E154" s="255">
        <v>0.76959999999999995</v>
      </c>
      <c r="F154" s="220"/>
      <c r="G154" s="220"/>
      <c r="H154" s="220"/>
      <c r="I154" s="220"/>
      <c r="J154" s="220"/>
      <c r="K154" s="220"/>
      <c r="L154" s="220"/>
      <c r="M154" s="220"/>
      <c r="N154" s="219"/>
      <c r="O154" s="219"/>
      <c r="P154" s="219"/>
      <c r="Q154" s="219"/>
      <c r="R154" s="220"/>
      <c r="S154" s="220"/>
      <c r="T154" s="220"/>
      <c r="U154" s="220"/>
      <c r="V154" s="220"/>
      <c r="W154" s="220"/>
      <c r="X154" s="220"/>
      <c r="Y154" s="199"/>
      <c r="Z154" s="199"/>
      <c r="AA154" s="199"/>
      <c r="AB154" s="199"/>
      <c r="AC154" s="199"/>
      <c r="AD154" s="199"/>
      <c r="AE154" s="199"/>
      <c r="AF154" s="199"/>
      <c r="AG154" s="199" t="s">
        <v>212</v>
      </c>
      <c r="AH154" s="199">
        <v>0</v>
      </c>
      <c r="AI154" s="199"/>
      <c r="AJ154" s="199"/>
      <c r="AK154" s="199"/>
      <c r="AL154" s="199"/>
      <c r="AM154" s="199"/>
      <c r="AN154" s="199"/>
      <c r="AO154" s="199"/>
      <c r="AP154" s="199"/>
      <c r="AQ154" s="199"/>
      <c r="AR154" s="199"/>
      <c r="AS154" s="199"/>
      <c r="AT154" s="199"/>
      <c r="AU154" s="199"/>
      <c r="AV154" s="199"/>
      <c r="AW154" s="199"/>
      <c r="AX154" s="199"/>
      <c r="AY154" s="199"/>
      <c r="AZ154" s="199"/>
      <c r="BA154" s="199"/>
      <c r="BB154" s="199"/>
      <c r="BC154" s="199"/>
      <c r="BD154" s="199"/>
      <c r="BE154" s="199"/>
      <c r="BF154" s="199"/>
      <c r="BG154" s="199"/>
      <c r="BH154" s="199"/>
    </row>
    <row r="155" spans="1:60" outlineLevel="1">
      <c r="A155" s="216"/>
      <c r="B155" s="217"/>
      <c r="C155" s="265" t="s">
        <v>386</v>
      </c>
      <c r="D155" s="254"/>
      <c r="E155" s="255">
        <v>5.26</v>
      </c>
      <c r="F155" s="220"/>
      <c r="G155" s="220"/>
      <c r="H155" s="220"/>
      <c r="I155" s="220"/>
      <c r="J155" s="220"/>
      <c r="K155" s="220"/>
      <c r="L155" s="220"/>
      <c r="M155" s="220"/>
      <c r="N155" s="219"/>
      <c r="O155" s="219"/>
      <c r="P155" s="219"/>
      <c r="Q155" s="219"/>
      <c r="R155" s="220"/>
      <c r="S155" s="220"/>
      <c r="T155" s="220"/>
      <c r="U155" s="220"/>
      <c r="V155" s="220"/>
      <c r="W155" s="220"/>
      <c r="X155" s="220"/>
      <c r="Y155" s="199"/>
      <c r="Z155" s="199"/>
      <c r="AA155" s="199"/>
      <c r="AB155" s="199"/>
      <c r="AC155" s="199"/>
      <c r="AD155" s="199"/>
      <c r="AE155" s="199"/>
      <c r="AF155" s="199"/>
      <c r="AG155" s="199" t="s">
        <v>212</v>
      </c>
      <c r="AH155" s="199">
        <v>0</v>
      </c>
      <c r="AI155" s="199"/>
      <c r="AJ155" s="199"/>
      <c r="AK155" s="199"/>
      <c r="AL155" s="199"/>
      <c r="AM155" s="199"/>
      <c r="AN155" s="199"/>
      <c r="AO155" s="199"/>
      <c r="AP155" s="199"/>
      <c r="AQ155" s="199"/>
      <c r="AR155" s="199"/>
      <c r="AS155" s="199"/>
      <c r="AT155" s="199"/>
      <c r="AU155" s="199"/>
      <c r="AV155" s="199"/>
      <c r="AW155" s="199"/>
      <c r="AX155" s="199"/>
      <c r="AY155" s="199"/>
      <c r="AZ155" s="199"/>
      <c r="BA155" s="199"/>
      <c r="BB155" s="199"/>
      <c r="BC155" s="199"/>
      <c r="BD155" s="199"/>
      <c r="BE155" s="199"/>
      <c r="BF155" s="199"/>
      <c r="BG155" s="199"/>
      <c r="BH155" s="199"/>
    </row>
    <row r="156" spans="1:60" outlineLevel="1">
      <c r="A156" s="216"/>
      <c r="B156" s="217"/>
      <c r="C156" s="266" t="s">
        <v>243</v>
      </c>
      <c r="D156" s="256"/>
      <c r="E156" s="257">
        <v>6.0296000000000003</v>
      </c>
      <c r="F156" s="220"/>
      <c r="G156" s="220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199"/>
      <c r="Z156" s="199"/>
      <c r="AA156" s="199"/>
      <c r="AB156" s="199"/>
      <c r="AC156" s="199"/>
      <c r="AD156" s="199"/>
      <c r="AE156" s="199"/>
      <c r="AF156" s="199"/>
      <c r="AG156" s="199" t="s">
        <v>212</v>
      </c>
      <c r="AH156" s="199">
        <v>1</v>
      </c>
      <c r="AI156" s="199"/>
      <c r="AJ156" s="199"/>
      <c r="AK156" s="199"/>
      <c r="AL156" s="199"/>
      <c r="AM156" s="199"/>
      <c r="AN156" s="199"/>
      <c r="AO156" s="199"/>
      <c r="AP156" s="199"/>
      <c r="AQ156" s="199"/>
      <c r="AR156" s="199"/>
      <c r="AS156" s="199"/>
      <c r="AT156" s="199"/>
      <c r="AU156" s="199"/>
      <c r="AV156" s="199"/>
      <c r="AW156" s="199"/>
      <c r="AX156" s="199"/>
      <c r="AY156" s="199"/>
      <c r="AZ156" s="199"/>
      <c r="BA156" s="199"/>
      <c r="BB156" s="199"/>
      <c r="BC156" s="199"/>
      <c r="BD156" s="199"/>
      <c r="BE156" s="199"/>
      <c r="BF156" s="199"/>
      <c r="BG156" s="199"/>
      <c r="BH156" s="199"/>
    </row>
    <row r="157" spans="1:60" outlineLevel="1">
      <c r="A157" s="234">
        <v>28</v>
      </c>
      <c r="B157" s="235" t="s">
        <v>387</v>
      </c>
      <c r="C157" s="244" t="s">
        <v>388</v>
      </c>
      <c r="D157" s="236" t="s">
        <v>222</v>
      </c>
      <c r="E157" s="237">
        <v>77.180000000000007</v>
      </c>
      <c r="F157" s="238"/>
      <c r="G157" s="239">
        <f>ROUND(E157*F157,2)</f>
        <v>0</v>
      </c>
      <c r="H157" s="221"/>
      <c r="I157" s="220">
        <f>ROUND(E157*H157,2)</f>
        <v>0</v>
      </c>
      <c r="J157" s="221"/>
      <c r="K157" s="220">
        <f>ROUND(E157*J157,2)</f>
        <v>0</v>
      </c>
      <c r="L157" s="220">
        <v>21</v>
      </c>
      <c r="M157" s="220">
        <f>G157*(1+L157/100)</f>
        <v>0</v>
      </c>
      <c r="N157" s="219">
        <v>0</v>
      </c>
      <c r="O157" s="219">
        <f>ROUND(E157*N157,2)</f>
        <v>0</v>
      </c>
      <c r="P157" s="219">
        <v>1.64E-3</v>
      </c>
      <c r="Q157" s="219">
        <f>ROUND(E157*P157,2)</f>
        <v>0.13</v>
      </c>
      <c r="R157" s="220"/>
      <c r="S157" s="220" t="s">
        <v>129</v>
      </c>
      <c r="T157" s="220" t="s">
        <v>144</v>
      </c>
      <c r="U157" s="220">
        <v>0.06</v>
      </c>
      <c r="V157" s="220">
        <f>ROUND(E157*U157,2)</f>
        <v>4.63</v>
      </c>
      <c r="W157" s="220"/>
      <c r="X157" s="220" t="s">
        <v>131</v>
      </c>
      <c r="Y157" s="199"/>
      <c r="Z157" s="199"/>
      <c r="AA157" s="199"/>
      <c r="AB157" s="199"/>
      <c r="AC157" s="199"/>
      <c r="AD157" s="199"/>
      <c r="AE157" s="199"/>
      <c r="AF157" s="199"/>
      <c r="AG157" s="199" t="s">
        <v>132</v>
      </c>
      <c r="AH157" s="199"/>
      <c r="AI157" s="199"/>
      <c r="AJ157" s="199"/>
      <c r="AK157" s="199"/>
      <c r="AL157" s="199"/>
      <c r="AM157" s="199"/>
      <c r="AN157" s="199"/>
      <c r="AO157" s="199"/>
      <c r="AP157" s="199"/>
      <c r="AQ157" s="199"/>
      <c r="AR157" s="199"/>
      <c r="AS157" s="199"/>
      <c r="AT157" s="199"/>
      <c r="AU157" s="199"/>
      <c r="AV157" s="199"/>
      <c r="AW157" s="199"/>
      <c r="AX157" s="199"/>
      <c r="AY157" s="199"/>
      <c r="AZ157" s="199"/>
      <c r="BA157" s="199"/>
      <c r="BB157" s="199"/>
      <c r="BC157" s="199"/>
      <c r="BD157" s="199"/>
      <c r="BE157" s="199"/>
      <c r="BF157" s="199"/>
      <c r="BG157" s="199"/>
      <c r="BH157" s="199"/>
    </row>
    <row r="158" spans="1:60" ht="22.5" outlineLevel="1">
      <c r="A158" s="216"/>
      <c r="B158" s="217"/>
      <c r="C158" s="265" t="s">
        <v>389</v>
      </c>
      <c r="D158" s="254"/>
      <c r="E158" s="255"/>
      <c r="F158" s="220"/>
      <c r="G158" s="220"/>
      <c r="H158" s="220"/>
      <c r="I158" s="220"/>
      <c r="J158" s="220"/>
      <c r="K158" s="220"/>
      <c r="L158" s="220"/>
      <c r="M158" s="220"/>
      <c r="N158" s="219"/>
      <c r="O158" s="219"/>
      <c r="P158" s="219"/>
      <c r="Q158" s="219"/>
      <c r="R158" s="220"/>
      <c r="S158" s="220"/>
      <c r="T158" s="220"/>
      <c r="U158" s="220"/>
      <c r="V158" s="220"/>
      <c r="W158" s="220"/>
      <c r="X158" s="220"/>
      <c r="Y158" s="199"/>
      <c r="Z158" s="199"/>
      <c r="AA158" s="199"/>
      <c r="AB158" s="199"/>
      <c r="AC158" s="199"/>
      <c r="AD158" s="199"/>
      <c r="AE158" s="199"/>
      <c r="AF158" s="199"/>
      <c r="AG158" s="199" t="s">
        <v>212</v>
      </c>
      <c r="AH158" s="199">
        <v>0</v>
      </c>
      <c r="AI158" s="199"/>
      <c r="AJ158" s="199"/>
      <c r="AK158" s="199"/>
      <c r="AL158" s="199"/>
      <c r="AM158" s="199"/>
      <c r="AN158" s="199"/>
      <c r="AO158" s="199"/>
      <c r="AP158" s="199"/>
      <c r="AQ158" s="199"/>
      <c r="AR158" s="199"/>
      <c r="AS158" s="199"/>
      <c r="AT158" s="199"/>
      <c r="AU158" s="199"/>
      <c r="AV158" s="199"/>
      <c r="AW158" s="199"/>
      <c r="AX158" s="199"/>
      <c r="AY158" s="199"/>
      <c r="AZ158" s="199"/>
      <c r="BA158" s="199"/>
      <c r="BB158" s="199"/>
      <c r="BC158" s="199"/>
      <c r="BD158" s="199"/>
      <c r="BE158" s="199"/>
      <c r="BF158" s="199"/>
      <c r="BG158" s="199"/>
      <c r="BH158" s="199"/>
    </row>
    <row r="159" spans="1:60" outlineLevel="1">
      <c r="A159" s="216"/>
      <c r="B159" s="217"/>
      <c r="C159" s="265" t="s">
        <v>390</v>
      </c>
      <c r="D159" s="254"/>
      <c r="E159" s="255">
        <v>17.82</v>
      </c>
      <c r="F159" s="220"/>
      <c r="G159" s="220"/>
      <c r="H159" s="220"/>
      <c r="I159" s="220"/>
      <c r="J159" s="220"/>
      <c r="K159" s="220"/>
      <c r="L159" s="220"/>
      <c r="M159" s="220"/>
      <c r="N159" s="219"/>
      <c r="O159" s="219"/>
      <c r="P159" s="219"/>
      <c r="Q159" s="219"/>
      <c r="R159" s="220"/>
      <c r="S159" s="220"/>
      <c r="T159" s="220"/>
      <c r="U159" s="220"/>
      <c r="V159" s="220"/>
      <c r="W159" s="220"/>
      <c r="X159" s="220"/>
      <c r="Y159" s="199"/>
      <c r="Z159" s="199"/>
      <c r="AA159" s="199"/>
      <c r="AB159" s="199"/>
      <c r="AC159" s="199"/>
      <c r="AD159" s="199"/>
      <c r="AE159" s="199"/>
      <c r="AF159" s="199"/>
      <c r="AG159" s="199" t="s">
        <v>212</v>
      </c>
      <c r="AH159" s="199">
        <v>0</v>
      </c>
      <c r="AI159" s="199"/>
      <c r="AJ159" s="199"/>
      <c r="AK159" s="199"/>
      <c r="AL159" s="199"/>
      <c r="AM159" s="199"/>
      <c r="AN159" s="199"/>
      <c r="AO159" s="199"/>
      <c r="AP159" s="199"/>
      <c r="AQ159" s="199"/>
      <c r="AR159" s="199"/>
      <c r="AS159" s="199"/>
      <c r="AT159" s="199"/>
      <c r="AU159" s="199"/>
      <c r="AV159" s="199"/>
      <c r="AW159" s="199"/>
      <c r="AX159" s="199"/>
      <c r="AY159" s="199"/>
      <c r="AZ159" s="199"/>
      <c r="BA159" s="199"/>
      <c r="BB159" s="199"/>
      <c r="BC159" s="199"/>
      <c r="BD159" s="199"/>
      <c r="BE159" s="199"/>
      <c r="BF159" s="199"/>
      <c r="BG159" s="199"/>
      <c r="BH159" s="199"/>
    </row>
    <row r="160" spans="1:60" outlineLevel="1">
      <c r="A160" s="216"/>
      <c r="B160" s="217"/>
      <c r="C160" s="266" t="s">
        <v>243</v>
      </c>
      <c r="D160" s="256"/>
      <c r="E160" s="257">
        <v>17.82</v>
      </c>
      <c r="F160" s="220"/>
      <c r="G160" s="220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199"/>
      <c r="Z160" s="199"/>
      <c r="AA160" s="199"/>
      <c r="AB160" s="199"/>
      <c r="AC160" s="199"/>
      <c r="AD160" s="199"/>
      <c r="AE160" s="199"/>
      <c r="AF160" s="199"/>
      <c r="AG160" s="199" t="s">
        <v>212</v>
      </c>
      <c r="AH160" s="199">
        <v>1</v>
      </c>
      <c r="AI160" s="199"/>
      <c r="AJ160" s="199"/>
      <c r="AK160" s="199"/>
      <c r="AL160" s="199"/>
      <c r="AM160" s="199"/>
      <c r="AN160" s="199"/>
      <c r="AO160" s="199"/>
      <c r="AP160" s="199"/>
      <c r="AQ160" s="199"/>
      <c r="AR160" s="199"/>
      <c r="AS160" s="199"/>
      <c r="AT160" s="199"/>
      <c r="AU160" s="199"/>
      <c r="AV160" s="199"/>
      <c r="AW160" s="199"/>
      <c r="AX160" s="199"/>
      <c r="AY160" s="199"/>
      <c r="AZ160" s="199"/>
      <c r="BA160" s="199"/>
      <c r="BB160" s="199"/>
      <c r="BC160" s="199"/>
      <c r="BD160" s="199"/>
      <c r="BE160" s="199"/>
      <c r="BF160" s="199"/>
      <c r="BG160" s="199"/>
      <c r="BH160" s="199"/>
    </row>
    <row r="161" spans="1:60" outlineLevel="1">
      <c r="A161" s="216"/>
      <c r="B161" s="217"/>
      <c r="C161" s="265" t="s">
        <v>391</v>
      </c>
      <c r="D161" s="254"/>
      <c r="E161" s="255"/>
      <c r="F161" s="220"/>
      <c r="G161" s="220"/>
      <c r="H161" s="220"/>
      <c r="I161" s="220"/>
      <c r="J161" s="220"/>
      <c r="K161" s="220"/>
      <c r="L161" s="220"/>
      <c r="M161" s="220"/>
      <c r="N161" s="219"/>
      <c r="O161" s="219"/>
      <c r="P161" s="219"/>
      <c r="Q161" s="219"/>
      <c r="R161" s="220"/>
      <c r="S161" s="220"/>
      <c r="T161" s="220"/>
      <c r="U161" s="220"/>
      <c r="V161" s="220"/>
      <c r="W161" s="220"/>
      <c r="X161" s="220"/>
      <c r="Y161" s="199"/>
      <c r="Z161" s="199"/>
      <c r="AA161" s="199"/>
      <c r="AB161" s="199"/>
      <c r="AC161" s="199"/>
      <c r="AD161" s="199"/>
      <c r="AE161" s="199"/>
      <c r="AF161" s="199"/>
      <c r="AG161" s="199" t="s">
        <v>212</v>
      </c>
      <c r="AH161" s="199">
        <v>0</v>
      </c>
      <c r="AI161" s="199"/>
      <c r="AJ161" s="199"/>
      <c r="AK161" s="199"/>
      <c r="AL161" s="199"/>
      <c r="AM161" s="199"/>
      <c r="AN161" s="199"/>
      <c r="AO161" s="199"/>
      <c r="AP161" s="199"/>
      <c r="AQ161" s="199"/>
      <c r="AR161" s="199"/>
      <c r="AS161" s="199"/>
      <c r="AT161" s="199"/>
      <c r="AU161" s="199"/>
      <c r="AV161" s="199"/>
      <c r="AW161" s="199"/>
      <c r="AX161" s="199"/>
      <c r="AY161" s="199"/>
      <c r="AZ161" s="199"/>
      <c r="BA161" s="199"/>
      <c r="BB161" s="199"/>
      <c r="BC161" s="199"/>
      <c r="BD161" s="199"/>
      <c r="BE161" s="199"/>
      <c r="BF161" s="199"/>
      <c r="BG161" s="199"/>
      <c r="BH161" s="199"/>
    </row>
    <row r="162" spans="1:60" outlineLevel="1">
      <c r="A162" s="216"/>
      <c r="B162" s="217"/>
      <c r="C162" s="265" t="s">
        <v>322</v>
      </c>
      <c r="D162" s="254"/>
      <c r="E162" s="255">
        <v>14.83</v>
      </c>
      <c r="F162" s="220"/>
      <c r="G162" s="220"/>
      <c r="H162" s="220"/>
      <c r="I162" s="220"/>
      <c r="J162" s="220"/>
      <c r="K162" s="220"/>
      <c r="L162" s="220"/>
      <c r="M162" s="220"/>
      <c r="N162" s="219"/>
      <c r="O162" s="219"/>
      <c r="P162" s="219"/>
      <c r="Q162" s="219"/>
      <c r="R162" s="220"/>
      <c r="S162" s="220"/>
      <c r="T162" s="220"/>
      <c r="U162" s="220"/>
      <c r="V162" s="220"/>
      <c r="W162" s="220"/>
      <c r="X162" s="220"/>
      <c r="Y162" s="199"/>
      <c r="Z162" s="199"/>
      <c r="AA162" s="199"/>
      <c r="AB162" s="199"/>
      <c r="AC162" s="199"/>
      <c r="AD162" s="199"/>
      <c r="AE162" s="199"/>
      <c r="AF162" s="199"/>
      <c r="AG162" s="199" t="s">
        <v>212</v>
      </c>
      <c r="AH162" s="199">
        <v>0</v>
      </c>
      <c r="AI162" s="199"/>
      <c r="AJ162" s="199"/>
      <c r="AK162" s="199"/>
      <c r="AL162" s="199"/>
      <c r="AM162" s="199"/>
      <c r="AN162" s="199"/>
      <c r="AO162" s="199"/>
      <c r="AP162" s="199"/>
      <c r="AQ162" s="199"/>
      <c r="AR162" s="199"/>
      <c r="AS162" s="199"/>
      <c r="AT162" s="199"/>
      <c r="AU162" s="199"/>
      <c r="AV162" s="199"/>
      <c r="AW162" s="199"/>
      <c r="AX162" s="199"/>
      <c r="AY162" s="199"/>
      <c r="AZ162" s="199"/>
      <c r="BA162" s="199"/>
      <c r="BB162" s="199"/>
      <c r="BC162" s="199"/>
      <c r="BD162" s="199"/>
      <c r="BE162" s="199"/>
      <c r="BF162" s="199"/>
      <c r="BG162" s="199"/>
      <c r="BH162" s="199"/>
    </row>
    <row r="163" spans="1:60" outlineLevel="1">
      <c r="A163" s="216"/>
      <c r="B163" s="217"/>
      <c r="C163" s="265" t="s">
        <v>322</v>
      </c>
      <c r="D163" s="254"/>
      <c r="E163" s="255">
        <v>14.83</v>
      </c>
      <c r="F163" s="220"/>
      <c r="G163" s="220"/>
      <c r="H163" s="220"/>
      <c r="I163" s="220"/>
      <c r="J163" s="220"/>
      <c r="K163" s="220"/>
      <c r="L163" s="220"/>
      <c r="M163" s="220"/>
      <c r="N163" s="219"/>
      <c r="O163" s="219"/>
      <c r="P163" s="219"/>
      <c r="Q163" s="219"/>
      <c r="R163" s="220"/>
      <c r="S163" s="220"/>
      <c r="T163" s="220"/>
      <c r="U163" s="220"/>
      <c r="V163" s="220"/>
      <c r="W163" s="220"/>
      <c r="X163" s="220"/>
      <c r="Y163" s="199"/>
      <c r="Z163" s="199"/>
      <c r="AA163" s="199"/>
      <c r="AB163" s="199"/>
      <c r="AC163" s="199"/>
      <c r="AD163" s="199"/>
      <c r="AE163" s="199"/>
      <c r="AF163" s="199"/>
      <c r="AG163" s="199" t="s">
        <v>212</v>
      </c>
      <c r="AH163" s="199">
        <v>0</v>
      </c>
      <c r="AI163" s="199"/>
      <c r="AJ163" s="199"/>
      <c r="AK163" s="199"/>
      <c r="AL163" s="199"/>
      <c r="AM163" s="199"/>
      <c r="AN163" s="199"/>
      <c r="AO163" s="199"/>
      <c r="AP163" s="199"/>
      <c r="AQ163" s="199"/>
      <c r="AR163" s="199"/>
      <c r="AS163" s="199"/>
      <c r="AT163" s="199"/>
      <c r="AU163" s="199"/>
      <c r="AV163" s="199"/>
      <c r="AW163" s="199"/>
      <c r="AX163" s="199"/>
      <c r="AY163" s="199"/>
      <c r="AZ163" s="199"/>
      <c r="BA163" s="199"/>
      <c r="BB163" s="199"/>
      <c r="BC163" s="199"/>
      <c r="BD163" s="199"/>
      <c r="BE163" s="199"/>
      <c r="BF163" s="199"/>
      <c r="BG163" s="199"/>
      <c r="BH163" s="199"/>
    </row>
    <row r="164" spans="1:60" outlineLevel="1">
      <c r="A164" s="216"/>
      <c r="B164" s="217"/>
      <c r="C164" s="265" t="s">
        <v>392</v>
      </c>
      <c r="D164" s="254"/>
      <c r="E164" s="255">
        <v>29.7</v>
      </c>
      <c r="F164" s="220"/>
      <c r="G164" s="220"/>
      <c r="H164" s="220"/>
      <c r="I164" s="220"/>
      <c r="J164" s="220"/>
      <c r="K164" s="220"/>
      <c r="L164" s="220"/>
      <c r="M164" s="220"/>
      <c r="N164" s="219"/>
      <c r="O164" s="219"/>
      <c r="P164" s="219"/>
      <c r="Q164" s="219"/>
      <c r="R164" s="220"/>
      <c r="S164" s="220"/>
      <c r="T164" s="220"/>
      <c r="U164" s="220"/>
      <c r="V164" s="220"/>
      <c r="W164" s="220"/>
      <c r="X164" s="220"/>
      <c r="Y164" s="199"/>
      <c r="Z164" s="199"/>
      <c r="AA164" s="199"/>
      <c r="AB164" s="199"/>
      <c r="AC164" s="199"/>
      <c r="AD164" s="199"/>
      <c r="AE164" s="199"/>
      <c r="AF164" s="199"/>
      <c r="AG164" s="199" t="s">
        <v>212</v>
      </c>
      <c r="AH164" s="199">
        <v>0</v>
      </c>
      <c r="AI164" s="199"/>
      <c r="AJ164" s="199"/>
      <c r="AK164" s="199"/>
      <c r="AL164" s="199"/>
      <c r="AM164" s="199"/>
      <c r="AN164" s="199"/>
      <c r="AO164" s="199"/>
      <c r="AP164" s="199"/>
      <c r="AQ164" s="199"/>
      <c r="AR164" s="199"/>
      <c r="AS164" s="199"/>
      <c r="AT164" s="199"/>
      <c r="AU164" s="199"/>
      <c r="AV164" s="199"/>
      <c r="AW164" s="199"/>
      <c r="AX164" s="199"/>
      <c r="AY164" s="199"/>
      <c r="AZ164" s="199"/>
      <c r="BA164" s="199"/>
      <c r="BB164" s="199"/>
      <c r="BC164" s="199"/>
      <c r="BD164" s="199"/>
      <c r="BE164" s="199"/>
      <c r="BF164" s="199"/>
      <c r="BG164" s="199"/>
      <c r="BH164" s="199"/>
    </row>
    <row r="165" spans="1:60" outlineLevel="1">
      <c r="A165" s="216"/>
      <c r="B165" s="217"/>
      <c r="C165" s="266" t="s">
        <v>243</v>
      </c>
      <c r="D165" s="256"/>
      <c r="E165" s="257">
        <v>59.36</v>
      </c>
      <c r="F165" s="220"/>
      <c r="G165" s="220"/>
      <c r="H165" s="220"/>
      <c r="I165" s="220"/>
      <c r="J165" s="220"/>
      <c r="K165" s="220"/>
      <c r="L165" s="220"/>
      <c r="M165" s="220"/>
      <c r="N165" s="219"/>
      <c r="O165" s="219"/>
      <c r="P165" s="219"/>
      <c r="Q165" s="219"/>
      <c r="R165" s="220"/>
      <c r="S165" s="220"/>
      <c r="T165" s="220"/>
      <c r="U165" s="220"/>
      <c r="V165" s="220"/>
      <c r="W165" s="220"/>
      <c r="X165" s="220"/>
      <c r="Y165" s="199"/>
      <c r="Z165" s="199"/>
      <c r="AA165" s="199"/>
      <c r="AB165" s="199"/>
      <c r="AC165" s="199"/>
      <c r="AD165" s="199"/>
      <c r="AE165" s="199"/>
      <c r="AF165" s="199"/>
      <c r="AG165" s="199" t="s">
        <v>212</v>
      </c>
      <c r="AH165" s="199">
        <v>1</v>
      </c>
      <c r="AI165" s="199"/>
      <c r="AJ165" s="199"/>
      <c r="AK165" s="199"/>
      <c r="AL165" s="199"/>
      <c r="AM165" s="199"/>
      <c r="AN165" s="199"/>
      <c r="AO165" s="199"/>
      <c r="AP165" s="199"/>
      <c r="AQ165" s="199"/>
      <c r="AR165" s="199"/>
      <c r="AS165" s="199"/>
      <c r="AT165" s="199"/>
      <c r="AU165" s="199"/>
      <c r="AV165" s="199"/>
      <c r="AW165" s="199"/>
      <c r="AX165" s="199"/>
      <c r="AY165" s="199"/>
      <c r="AZ165" s="199"/>
      <c r="BA165" s="199"/>
      <c r="BB165" s="199"/>
      <c r="BC165" s="199"/>
      <c r="BD165" s="199"/>
      <c r="BE165" s="199"/>
      <c r="BF165" s="199"/>
      <c r="BG165" s="199"/>
      <c r="BH165" s="199"/>
    </row>
    <row r="166" spans="1:60" outlineLevel="1">
      <c r="A166" s="234">
        <v>29</v>
      </c>
      <c r="B166" s="235" t="s">
        <v>234</v>
      </c>
      <c r="C166" s="244" t="s">
        <v>235</v>
      </c>
      <c r="D166" s="236" t="s">
        <v>236</v>
      </c>
      <c r="E166" s="237">
        <v>4.32</v>
      </c>
      <c r="F166" s="238"/>
      <c r="G166" s="239">
        <f>ROUND(E166*F166,2)</f>
        <v>0</v>
      </c>
      <c r="H166" s="221"/>
      <c r="I166" s="220">
        <f>ROUND(E166*H166,2)</f>
        <v>0</v>
      </c>
      <c r="J166" s="221"/>
      <c r="K166" s="220">
        <f>ROUND(E166*J166,2)</f>
        <v>0</v>
      </c>
      <c r="L166" s="220">
        <v>21</v>
      </c>
      <c r="M166" s="220">
        <f>G166*(1+L166/100)</f>
        <v>0</v>
      </c>
      <c r="N166" s="219">
        <v>8.3300000000000006E-3</v>
      </c>
      <c r="O166" s="219">
        <f>ROUND(E166*N166,2)</f>
        <v>0.04</v>
      </c>
      <c r="P166" s="219">
        <v>2.5</v>
      </c>
      <c r="Q166" s="219">
        <f>ROUND(E166*P166,2)</f>
        <v>10.8</v>
      </c>
      <c r="R166" s="220"/>
      <c r="S166" s="220" t="s">
        <v>129</v>
      </c>
      <c r="T166" s="220" t="s">
        <v>144</v>
      </c>
      <c r="U166" s="220">
        <v>4.04</v>
      </c>
      <c r="V166" s="220">
        <f>ROUND(E166*U166,2)</f>
        <v>17.45</v>
      </c>
      <c r="W166" s="220"/>
      <c r="X166" s="220" t="s">
        <v>131</v>
      </c>
      <c r="Y166" s="199"/>
      <c r="Z166" s="199"/>
      <c r="AA166" s="199"/>
      <c r="AB166" s="199"/>
      <c r="AC166" s="199"/>
      <c r="AD166" s="199"/>
      <c r="AE166" s="199"/>
      <c r="AF166" s="199"/>
      <c r="AG166" s="199" t="s">
        <v>132</v>
      </c>
      <c r="AH166" s="199"/>
      <c r="AI166" s="199"/>
      <c r="AJ166" s="199"/>
      <c r="AK166" s="199"/>
      <c r="AL166" s="199"/>
      <c r="AM166" s="199"/>
      <c r="AN166" s="199"/>
      <c r="AO166" s="199"/>
      <c r="AP166" s="199"/>
      <c r="AQ166" s="199"/>
      <c r="AR166" s="199"/>
      <c r="AS166" s="199"/>
      <c r="AT166" s="199"/>
      <c r="AU166" s="199"/>
      <c r="AV166" s="199"/>
      <c r="AW166" s="199"/>
      <c r="AX166" s="199"/>
      <c r="AY166" s="199"/>
      <c r="AZ166" s="199"/>
      <c r="BA166" s="199"/>
      <c r="BB166" s="199"/>
      <c r="BC166" s="199"/>
      <c r="BD166" s="199"/>
      <c r="BE166" s="199"/>
      <c r="BF166" s="199"/>
      <c r="BG166" s="199"/>
      <c r="BH166" s="199"/>
    </row>
    <row r="167" spans="1:60" ht="22.5" outlineLevel="1">
      <c r="A167" s="216"/>
      <c r="B167" s="217"/>
      <c r="C167" s="265" t="s">
        <v>393</v>
      </c>
      <c r="D167" s="254"/>
      <c r="E167" s="255">
        <v>0.56000000000000005</v>
      </c>
      <c r="F167" s="220"/>
      <c r="G167" s="220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199"/>
      <c r="Z167" s="199"/>
      <c r="AA167" s="199"/>
      <c r="AB167" s="199"/>
      <c r="AC167" s="199"/>
      <c r="AD167" s="199"/>
      <c r="AE167" s="199"/>
      <c r="AF167" s="199"/>
      <c r="AG167" s="199" t="s">
        <v>212</v>
      </c>
      <c r="AH167" s="199">
        <v>0</v>
      </c>
      <c r="AI167" s="199"/>
      <c r="AJ167" s="199"/>
      <c r="AK167" s="199"/>
      <c r="AL167" s="199"/>
      <c r="AM167" s="199"/>
      <c r="AN167" s="199"/>
      <c r="AO167" s="199"/>
      <c r="AP167" s="199"/>
      <c r="AQ167" s="199"/>
      <c r="AR167" s="199"/>
      <c r="AS167" s="199"/>
      <c r="AT167" s="199"/>
      <c r="AU167" s="199"/>
      <c r="AV167" s="199"/>
      <c r="AW167" s="199"/>
      <c r="AX167" s="199"/>
      <c r="AY167" s="199"/>
      <c r="AZ167" s="199"/>
      <c r="BA167" s="199"/>
      <c r="BB167" s="199"/>
      <c r="BC167" s="199"/>
      <c r="BD167" s="199"/>
      <c r="BE167" s="199"/>
      <c r="BF167" s="199"/>
      <c r="BG167" s="199"/>
      <c r="BH167" s="199"/>
    </row>
    <row r="168" spans="1:60" ht="22.5" outlineLevel="1">
      <c r="A168" s="216"/>
      <c r="B168" s="217"/>
      <c r="C168" s="265" t="s">
        <v>394</v>
      </c>
      <c r="D168" s="254"/>
      <c r="E168" s="255">
        <v>0.72</v>
      </c>
      <c r="F168" s="220"/>
      <c r="G168" s="220"/>
      <c r="H168" s="220"/>
      <c r="I168" s="220"/>
      <c r="J168" s="220"/>
      <c r="K168" s="220"/>
      <c r="L168" s="220"/>
      <c r="M168" s="220"/>
      <c r="N168" s="219"/>
      <c r="O168" s="219"/>
      <c r="P168" s="219"/>
      <c r="Q168" s="219"/>
      <c r="R168" s="220"/>
      <c r="S168" s="220"/>
      <c r="T168" s="220"/>
      <c r="U168" s="220"/>
      <c r="V168" s="220"/>
      <c r="W168" s="220"/>
      <c r="X168" s="220"/>
      <c r="Y168" s="199"/>
      <c r="Z168" s="199"/>
      <c r="AA168" s="199"/>
      <c r="AB168" s="199"/>
      <c r="AC168" s="199"/>
      <c r="AD168" s="199"/>
      <c r="AE168" s="199"/>
      <c r="AF168" s="199"/>
      <c r="AG168" s="199" t="s">
        <v>212</v>
      </c>
      <c r="AH168" s="199">
        <v>0</v>
      </c>
      <c r="AI168" s="199"/>
      <c r="AJ168" s="199"/>
      <c r="AK168" s="199"/>
      <c r="AL168" s="199"/>
      <c r="AM168" s="199"/>
      <c r="AN168" s="199"/>
      <c r="AO168" s="199"/>
      <c r="AP168" s="199"/>
      <c r="AQ168" s="199"/>
      <c r="AR168" s="199"/>
      <c r="AS168" s="199"/>
      <c r="AT168" s="199"/>
      <c r="AU168" s="199"/>
      <c r="AV168" s="199"/>
      <c r="AW168" s="199"/>
      <c r="AX168" s="199"/>
      <c r="AY168" s="199"/>
      <c r="AZ168" s="199"/>
      <c r="BA168" s="199"/>
      <c r="BB168" s="199"/>
      <c r="BC168" s="199"/>
      <c r="BD168" s="199"/>
      <c r="BE168" s="199"/>
      <c r="BF168" s="199"/>
      <c r="BG168" s="199"/>
      <c r="BH168" s="199"/>
    </row>
    <row r="169" spans="1:60" ht="22.5" outlineLevel="1">
      <c r="A169" s="216"/>
      <c r="B169" s="217"/>
      <c r="C169" s="265" t="s">
        <v>395</v>
      </c>
      <c r="D169" s="254"/>
      <c r="E169" s="255">
        <v>0.16</v>
      </c>
      <c r="F169" s="220"/>
      <c r="G169" s="220"/>
      <c r="H169" s="220"/>
      <c r="I169" s="220"/>
      <c r="J169" s="220"/>
      <c r="K169" s="220"/>
      <c r="L169" s="220"/>
      <c r="M169" s="220"/>
      <c r="N169" s="219"/>
      <c r="O169" s="219"/>
      <c r="P169" s="219"/>
      <c r="Q169" s="219"/>
      <c r="R169" s="220"/>
      <c r="S169" s="220"/>
      <c r="T169" s="220"/>
      <c r="U169" s="220"/>
      <c r="V169" s="220"/>
      <c r="W169" s="220"/>
      <c r="X169" s="220"/>
      <c r="Y169" s="199"/>
      <c r="Z169" s="199"/>
      <c r="AA169" s="199"/>
      <c r="AB169" s="199"/>
      <c r="AC169" s="199"/>
      <c r="AD169" s="199"/>
      <c r="AE169" s="199"/>
      <c r="AF169" s="199"/>
      <c r="AG169" s="199" t="s">
        <v>212</v>
      </c>
      <c r="AH169" s="199">
        <v>0</v>
      </c>
      <c r="AI169" s="199"/>
      <c r="AJ169" s="199"/>
      <c r="AK169" s="199"/>
      <c r="AL169" s="199"/>
      <c r="AM169" s="199"/>
      <c r="AN169" s="199"/>
      <c r="AO169" s="199"/>
      <c r="AP169" s="199"/>
      <c r="AQ169" s="199"/>
      <c r="AR169" s="199"/>
      <c r="AS169" s="199"/>
      <c r="AT169" s="199"/>
      <c r="AU169" s="199"/>
      <c r="AV169" s="199"/>
      <c r="AW169" s="199"/>
      <c r="AX169" s="199"/>
      <c r="AY169" s="199"/>
      <c r="AZ169" s="199"/>
      <c r="BA169" s="199"/>
      <c r="BB169" s="199"/>
      <c r="BC169" s="199"/>
      <c r="BD169" s="199"/>
      <c r="BE169" s="199"/>
      <c r="BF169" s="199"/>
      <c r="BG169" s="199"/>
      <c r="BH169" s="199"/>
    </row>
    <row r="170" spans="1:60" ht="22.5" outlineLevel="1">
      <c r="A170" s="216"/>
      <c r="B170" s="217"/>
      <c r="C170" s="265" t="s">
        <v>396</v>
      </c>
      <c r="D170" s="254"/>
      <c r="E170" s="255">
        <v>2.88</v>
      </c>
      <c r="F170" s="220"/>
      <c r="G170" s="220"/>
      <c r="H170" s="220"/>
      <c r="I170" s="220"/>
      <c r="J170" s="220"/>
      <c r="K170" s="220"/>
      <c r="L170" s="220"/>
      <c r="M170" s="220"/>
      <c r="N170" s="219"/>
      <c r="O170" s="219"/>
      <c r="P170" s="219"/>
      <c r="Q170" s="219"/>
      <c r="R170" s="220"/>
      <c r="S170" s="220"/>
      <c r="T170" s="220"/>
      <c r="U170" s="220"/>
      <c r="V170" s="220"/>
      <c r="W170" s="220"/>
      <c r="X170" s="220"/>
      <c r="Y170" s="199"/>
      <c r="Z170" s="199"/>
      <c r="AA170" s="199"/>
      <c r="AB170" s="199"/>
      <c r="AC170" s="199"/>
      <c r="AD170" s="199"/>
      <c r="AE170" s="199"/>
      <c r="AF170" s="199"/>
      <c r="AG170" s="199" t="s">
        <v>212</v>
      </c>
      <c r="AH170" s="199">
        <v>0</v>
      </c>
      <c r="AI170" s="199"/>
      <c r="AJ170" s="199"/>
      <c r="AK170" s="199"/>
      <c r="AL170" s="199"/>
      <c r="AM170" s="199"/>
      <c r="AN170" s="199"/>
      <c r="AO170" s="199"/>
      <c r="AP170" s="199"/>
      <c r="AQ170" s="199"/>
      <c r="AR170" s="199"/>
      <c r="AS170" s="199"/>
      <c r="AT170" s="199"/>
      <c r="AU170" s="199"/>
      <c r="AV170" s="199"/>
      <c r="AW170" s="199"/>
      <c r="AX170" s="199"/>
      <c r="AY170" s="199"/>
      <c r="AZ170" s="199"/>
      <c r="BA170" s="199"/>
      <c r="BB170" s="199"/>
      <c r="BC170" s="199"/>
      <c r="BD170" s="199"/>
      <c r="BE170" s="199"/>
      <c r="BF170" s="199"/>
      <c r="BG170" s="199"/>
      <c r="BH170" s="199"/>
    </row>
    <row r="171" spans="1:60" outlineLevel="1">
      <c r="A171" s="216"/>
      <c r="B171" s="217"/>
      <c r="C171" s="266" t="s">
        <v>243</v>
      </c>
      <c r="D171" s="256"/>
      <c r="E171" s="257">
        <v>4.32</v>
      </c>
      <c r="F171" s="220"/>
      <c r="G171" s="220"/>
      <c r="H171" s="220"/>
      <c r="I171" s="220"/>
      <c r="J171" s="220"/>
      <c r="K171" s="220"/>
      <c r="L171" s="220"/>
      <c r="M171" s="220"/>
      <c r="N171" s="219"/>
      <c r="O171" s="219"/>
      <c r="P171" s="219"/>
      <c r="Q171" s="219"/>
      <c r="R171" s="220"/>
      <c r="S171" s="220"/>
      <c r="T171" s="220"/>
      <c r="U171" s="220"/>
      <c r="V171" s="220"/>
      <c r="W171" s="220"/>
      <c r="X171" s="220"/>
      <c r="Y171" s="199"/>
      <c r="Z171" s="199"/>
      <c r="AA171" s="199"/>
      <c r="AB171" s="199"/>
      <c r="AC171" s="199"/>
      <c r="AD171" s="199"/>
      <c r="AE171" s="199"/>
      <c r="AF171" s="199"/>
      <c r="AG171" s="199" t="s">
        <v>212</v>
      </c>
      <c r="AH171" s="199">
        <v>1</v>
      </c>
      <c r="AI171" s="199"/>
      <c r="AJ171" s="199"/>
      <c r="AK171" s="199"/>
      <c r="AL171" s="199"/>
      <c r="AM171" s="199"/>
      <c r="AN171" s="199"/>
      <c r="AO171" s="199"/>
      <c r="AP171" s="199"/>
      <c r="AQ171" s="199"/>
      <c r="AR171" s="199"/>
      <c r="AS171" s="199"/>
      <c r="AT171" s="199"/>
      <c r="AU171" s="199"/>
      <c r="AV171" s="199"/>
      <c r="AW171" s="199"/>
      <c r="AX171" s="199"/>
      <c r="AY171" s="199"/>
      <c r="AZ171" s="199"/>
      <c r="BA171" s="199"/>
      <c r="BB171" s="199"/>
      <c r="BC171" s="199"/>
      <c r="BD171" s="199"/>
      <c r="BE171" s="199"/>
      <c r="BF171" s="199"/>
      <c r="BG171" s="199"/>
      <c r="BH171" s="199"/>
    </row>
    <row r="172" spans="1:60" outlineLevel="1">
      <c r="A172" s="234">
        <v>30</v>
      </c>
      <c r="B172" s="235" t="s">
        <v>397</v>
      </c>
      <c r="C172" s="244" t="s">
        <v>398</v>
      </c>
      <c r="D172" s="236" t="s">
        <v>222</v>
      </c>
      <c r="E172" s="237">
        <v>45.81</v>
      </c>
      <c r="F172" s="238"/>
      <c r="G172" s="239">
        <f>ROUND(E172*F172,2)</f>
        <v>0</v>
      </c>
      <c r="H172" s="221"/>
      <c r="I172" s="220">
        <f>ROUND(E172*H172,2)</f>
        <v>0</v>
      </c>
      <c r="J172" s="221"/>
      <c r="K172" s="220">
        <f>ROUND(E172*J172,2)</f>
        <v>0</v>
      </c>
      <c r="L172" s="220">
        <v>21</v>
      </c>
      <c r="M172" s="220">
        <f>G172*(1+L172/100)</f>
        <v>0</v>
      </c>
      <c r="N172" s="219">
        <v>0</v>
      </c>
      <c r="O172" s="219">
        <f>ROUND(E172*N172,2)</f>
        <v>0</v>
      </c>
      <c r="P172" s="219">
        <v>3.9500000000000004E-3</v>
      </c>
      <c r="Q172" s="219">
        <f>ROUND(E172*P172,2)</f>
        <v>0.18</v>
      </c>
      <c r="R172" s="220"/>
      <c r="S172" s="220" t="s">
        <v>209</v>
      </c>
      <c r="T172" s="220" t="s">
        <v>209</v>
      </c>
      <c r="U172" s="220">
        <v>0.1</v>
      </c>
      <c r="V172" s="220">
        <f>ROUND(E172*U172,2)</f>
        <v>4.58</v>
      </c>
      <c r="W172" s="220"/>
      <c r="X172" s="220" t="s">
        <v>131</v>
      </c>
      <c r="Y172" s="199"/>
      <c r="Z172" s="199"/>
      <c r="AA172" s="199"/>
      <c r="AB172" s="199"/>
      <c r="AC172" s="199"/>
      <c r="AD172" s="199"/>
      <c r="AE172" s="199"/>
      <c r="AF172" s="199"/>
      <c r="AG172" s="199" t="s">
        <v>132</v>
      </c>
      <c r="AH172" s="199"/>
      <c r="AI172" s="199"/>
      <c r="AJ172" s="199"/>
      <c r="AK172" s="199"/>
      <c r="AL172" s="199"/>
      <c r="AM172" s="199"/>
      <c r="AN172" s="199"/>
      <c r="AO172" s="199"/>
      <c r="AP172" s="199"/>
      <c r="AQ172" s="199"/>
      <c r="AR172" s="199"/>
      <c r="AS172" s="199"/>
      <c r="AT172" s="199"/>
      <c r="AU172" s="199"/>
      <c r="AV172" s="199"/>
      <c r="AW172" s="199"/>
      <c r="AX172" s="199"/>
      <c r="AY172" s="199"/>
      <c r="AZ172" s="199"/>
      <c r="BA172" s="199"/>
      <c r="BB172" s="199"/>
      <c r="BC172" s="199"/>
      <c r="BD172" s="199"/>
      <c r="BE172" s="199"/>
      <c r="BF172" s="199"/>
      <c r="BG172" s="199"/>
      <c r="BH172" s="199"/>
    </row>
    <row r="173" spans="1:60" outlineLevel="1">
      <c r="A173" s="216"/>
      <c r="B173" s="217"/>
      <c r="C173" s="265" t="s">
        <v>399</v>
      </c>
      <c r="D173" s="254"/>
      <c r="E173" s="255">
        <v>14.83</v>
      </c>
      <c r="F173" s="220"/>
      <c r="G173" s="220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199"/>
      <c r="Z173" s="199"/>
      <c r="AA173" s="199"/>
      <c r="AB173" s="199"/>
      <c r="AC173" s="199"/>
      <c r="AD173" s="199"/>
      <c r="AE173" s="199"/>
      <c r="AF173" s="199"/>
      <c r="AG173" s="199" t="s">
        <v>212</v>
      </c>
      <c r="AH173" s="199">
        <v>0</v>
      </c>
      <c r="AI173" s="199"/>
      <c r="AJ173" s="199"/>
      <c r="AK173" s="199"/>
      <c r="AL173" s="199"/>
      <c r="AM173" s="199"/>
      <c r="AN173" s="199"/>
      <c r="AO173" s="199"/>
      <c r="AP173" s="199"/>
      <c r="AQ173" s="199"/>
      <c r="AR173" s="199"/>
      <c r="AS173" s="199"/>
      <c r="AT173" s="199"/>
      <c r="AU173" s="199"/>
      <c r="AV173" s="199"/>
      <c r="AW173" s="199"/>
      <c r="AX173" s="199"/>
      <c r="AY173" s="199"/>
      <c r="AZ173" s="199"/>
      <c r="BA173" s="199"/>
      <c r="BB173" s="199"/>
      <c r="BC173" s="199"/>
      <c r="BD173" s="199"/>
      <c r="BE173" s="199"/>
      <c r="BF173" s="199"/>
      <c r="BG173" s="199"/>
      <c r="BH173" s="199"/>
    </row>
    <row r="174" spans="1:60" outlineLevel="1">
      <c r="A174" s="216"/>
      <c r="B174" s="217"/>
      <c r="C174" s="265" t="s">
        <v>400</v>
      </c>
      <c r="D174" s="254"/>
      <c r="E174" s="255">
        <v>29.7</v>
      </c>
      <c r="F174" s="220"/>
      <c r="G174" s="220"/>
      <c r="H174" s="220"/>
      <c r="I174" s="220"/>
      <c r="J174" s="220"/>
      <c r="K174" s="220"/>
      <c r="L174" s="220"/>
      <c r="M174" s="220"/>
      <c r="N174" s="219"/>
      <c r="O174" s="219"/>
      <c r="P174" s="219"/>
      <c r="Q174" s="219"/>
      <c r="R174" s="220"/>
      <c r="S174" s="220"/>
      <c r="T174" s="220"/>
      <c r="U174" s="220"/>
      <c r="V174" s="220"/>
      <c r="W174" s="220"/>
      <c r="X174" s="220"/>
      <c r="Y174" s="199"/>
      <c r="Z174" s="199"/>
      <c r="AA174" s="199"/>
      <c r="AB174" s="199"/>
      <c r="AC174" s="199"/>
      <c r="AD174" s="199"/>
      <c r="AE174" s="199"/>
      <c r="AF174" s="199"/>
      <c r="AG174" s="199" t="s">
        <v>212</v>
      </c>
      <c r="AH174" s="199">
        <v>0</v>
      </c>
      <c r="AI174" s="199"/>
      <c r="AJ174" s="199"/>
      <c r="AK174" s="199"/>
      <c r="AL174" s="199"/>
      <c r="AM174" s="199"/>
      <c r="AN174" s="199"/>
      <c r="AO174" s="199"/>
      <c r="AP174" s="199"/>
      <c r="AQ174" s="199"/>
      <c r="AR174" s="199"/>
      <c r="AS174" s="199"/>
      <c r="AT174" s="199"/>
      <c r="AU174" s="199"/>
      <c r="AV174" s="199"/>
      <c r="AW174" s="199"/>
      <c r="AX174" s="199"/>
      <c r="AY174" s="199"/>
      <c r="AZ174" s="199"/>
      <c r="BA174" s="199"/>
      <c r="BB174" s="199"/>
      <c r="BC174" s="199"/>
      <c r="BD174" s="199"/>
      <c r="BE174" s="199"/>
      <c r="BF174" s="199"/>
      <c r="BG174" s="199"/>
      <c r="BH174" s="199"/>
    </row>
    <row r="175" spans="1:60" outlineLevel="1">
      <c r="A175" s="216"/>
      <c r="B175" s="217"/>
      <c r="C175" s="265" t="s">
        <v>401</v>
      </c>
      <c r="D175" s="254"/>
      <c r="E175" s="255">
        <v>1.28</v>
      </c>
      <c r="F175" s="220"/>
      <c r="G175" s="220"/>
      <c r="H175" s="220"/>
      <c r="I175" s="220"/>
      <c r="J175" s="220"/>
      <c r="K175" s="220"/>
      <c r="L175" s="220"/>
      <c r="M175" s="220"/>
      <c r="N175" s="219"/>
      <c r="O175" s="219"/>
      <c r="P175" s="219"/>
      <c r="Q175" s="219"/>
      <c r="R175" s="220"/>
      <c r="S175" s="220"/>
      <c r="T175" s="220"/>
      <c r="U175" s="220"/>
      <c r="V175" s="220"/>
      <c r="W175" s="220"/>
      <c r="X175" s="220"/>
      <c r="Y175" s="199"/>
      <c r="Z175" s="199"/>
      <c r="AA175" s="199"/>
      <c r="AB175" s="199"/>
      <c r="AC175" s="199"/>
      <c r="AD175" s="199"/>
      <c r="AE175" s="199"/>
      <c r="AF175" s="199"/>
      <c r="AG175" s="199" t="s">
        <v>212</v>
      </c>
      <c r="AH175" s="199">
        <v>0</v>
      </c>
      <c r="AI175" s="199"/>
      <c r="AJ175" s="199"/>
      <c r="AK175" s="199"/>
      <c r="AL175" s="199"/>
      <c r="AM175" s="199"/>
      <c r="AN175" s="199"/>
      <c r="AO175" s="199"/>
      <c r="AP175" s="199"/>
      <c r="AQ175" s="199"/>
      <c r="AR175" s="199"/>
      <c r="AS175" s="199"/>
      <c r="AT175" s="199"/>
      <c r="AU175" s="199"/>
      <c r="AV175" s="199"/>
      <c r="AW175" s="199"/>
      <c r="AX175" s="199"/>
      <c r="AY175" s="199"/>
      <c r="AZ175" s="199"/>
      <c r="BA175" s="199"/>
      <c r="BB175" s="199"/>
      <c r="BC175" s="199"/>
      <c r="BD175" s="199"/>
      <c r="BE175" s="199"/>
      <c r="BF175" s="199"/>
      <c r="BG175" s="199"/>
      <c r="BH175" s="199"/>
    </row>
    <row r="176" spans="1:60" outlineLevel="1">
      <c r="A176" s="216"/>
      <c r="B176" s="217"/>
      <c r="C176" s="266" t="s">
        <v>243</v>
      </c>
      <c r="D176" s="256"/>
      <c r="E176" s="257">
        <v>45.81</v>
      </c>
      <c r="F176" s="220"/>
      <c r="G176" s="220"/>
      <c r="H176" s="220"/>
      <c r="I176" s="220"/>
      <c r="J176" s="220"/>
      <c r="K176" s="220"/>
      <c r="L176" s="220"/>
      <c r="M176" s="220"/>
      <c r="N176" s="219"/>
      <c r="O176" s="219"/>
      <c r="P176" s="219"/>
      <c r="Q176" s="219"/>
      <c r="R176" s="220"/>
      <c r="S176" s="220"/>
      <c r="T176" s="220"/>
      <c r="U176" s="220"/>
      <c r="V176" s="220"/>
      <c r="W176" s="220"/>
      <c r="X176" s="220"/>
      <c r="Y176" s="199"/>
      <c r="Z176" s="199"/>
      <c r="AA176" s="199"/>
      <c r="AB176" s="199"/>
      <c r="AC176" s="199"/>
      <c r="AD176" s="199"/>
      <c r="AE176" s="199"/>
      <c r="AF176" s="199"/>
      <c r="AG176" s="199" t="s">
        <v>212</v>
      </c>
      <c r="AH176" s="199">
        <v>1</v>
      </c>
      <c r="AI176" s="199"/>
      <c r="AJ176" s="199"/>
      <c r="AK176" s="199"/>
      <c r="AL176" s="199"/>
      <c r="AM176" s="199"/>
      <c r="AN176" s="199"/>
      <c r="AO176" s="199"/>
      <c r="AP176" s="199"/>
      <c r="AQ176" s="199"/>
      <c r="AR176" s="199"/>
      <c r="AS176" s="199"/>
      <c r="AT176" s="199"/>
      <c r="AU176" s="199"/>
      <c r="AV176" s="199"/>
      <c r="AW176" s="199"/>
      <c r="AX176" s="199"/>
      <c r="AY176" s="199"/>
      <c r="AZ176" s="199"/>
      <c r="BA176" s="199"/>
      <c r="BB176" s="199"/>
      <c r="BC176" s="199"/>
      <c r="BD176" s="199"/>
      <c r="BE176" s="199"/>
      <c r="BF176" s="199"/>
      <c r="BG176" s="199"/>
      <c r="BH176" s="199"/>
    </row>
    <row r="177" spans="1:60">
      <c r="A177" s="227" t="s">
        <v>127</v>
      </c>
      <c r="B177" s="228" t="s">
        <v>85</v>
      </c>
      <c r="C177" s="243" t="s">
        <v>86</v>
      </c>
      <c r="D177" s="229"/>
      <c r="E177" s="230"/>
      <c r="F177" s="231"/>
      <c r="G177" s="232">
        <f>SUMIF(AG178:AG182,"&lt;&gt;NOR",G178:G182)</f>
        <v>0</v>
      </c>
      <c r="H177" s="226"/>
      <c r="I177" s="226">
        <f>SUM(I178:I182)</f>
        <v>0</v>
      </c>
      <c r="J177" s="226"/>
      <c r="K177" s="226">
        <f>SUM(K178:K182)</f>
        <v>0</v>
      </c>
      <c r="L177" s="226"/>
      <c r="M177" s="226">
        <f>SUM(M178:M182)</f>
        <v>0</v>
      </c>
      <c r="N177" s="225"/>
      <c r="O177" s="225">
        <f>SUM(O178:O182)</f>
        <v>0</v>
      </c>
      <c r="P177" s="225"/>
      <c r="Q177" s="225">
        <f>SUM(Q178:Q182)</f>
        <v>0</v>
      </c>
      <c r="R177" s="226"/>
      <c r="S177" s="226"/>
      <c r="T177" s="226"/>
      <c r="U177" s="226"/>
      <c r="V177" s="226">
        <f>SUM(V178:V182)</f>
        <v>107.24</v>
      </c>
      <c r="W177" s="226"/>
      <c r="X177" s="226"/>
      <c r="AG177" t="s">
        <v>128</v>
      </c>
    </row>
    <row r="178" spans="1:60" outlineLevel="1">
      <c r="A178" s="234">
        <v>31</v>
      </c>
      <c r="B178" s="235" t="s">
        <v>244</v>
      </c>
      <c r="C178" s="244" t="s">
        <v>245</v>
      </c>
      <c r="D178" s="236" t="s">
        <v>246</v>
      </c>
      <c r="E178" s="237">
        <v>35.626750000000001</v>
      </c>
      <c r="F178" s="238"/>
      <c r="G178" s="239">
        <f>ROUND(E178*F178,2)</f>
        <v>0</v>
      </c>
      <c r="H178" s="221"/>
      <c r="I178" s="220">
        <f>ROUND(E178*H178,2)</f>
        <v>0</v>
      </c>
      <c r="J178" s="221"/>
      <c r="K178" s="220">
        <f>ROUND(E178*J178,2)</f>
        <v>0</v>
      </c>
      <c r="L178" s="220">
        <v>21</v>
      </c>
      <c r="M178" s="220">
        <f>G178*(1+L178/100)</f>
        <v>0</v>
      </c>
      <c r="N178" s="219">
        <v>0</v>
      </c>
      <c r="O178" s="219">
        <f>ROUND(E178*N178,2)</f>
        <v>0</v>
      </c>
      <c r="P178" s="219">
        <v>0</v>
      </c>
      <c r="Q178" s="219">
        <f>ROUND(E178*P178,2)</f>
        <v>0</v>
      </c>
      <c r="R178" s="220"/>
      <c r="S178" s="220" t="s">
        <v>209</v>
      </c>
      <c r="T178" s="220" t="s">
        <v>209</v>
      </c>
      <c r="U178" s="220">
        <v>3.01</v>
      </c>
      <c r="V178" s="220">
        <f>ROUND(E178*U178,2)</f>
        <v>107.24</v>
      </c>
      <c r="W178" s="220"/>
      <c r="X178" s="220" t="s">
        <v>247</v>
      </c>
      <c r="Y178" s="199"/>
      <c r="Z178" s="199"/>
      <c r="AA178" s="199"/>
      <c r="AB178" s="199"/>
      <c r="AC178" s="199"/>
      <c r="AD178" s="199"/>
      <c r="AE178" s="199"/>
      <c r="AF178" s="199"/>
      <c r="AG178" s="199" t="s">
        <v>248</v>
      </c>
      <c r="AH178" s="199"/>
      <c r="AI178" s="199"/>
      <c r="AJ178" s="199"/>
      <c r="AK178" s="199"/>
      <c r="AL178" s="199"/>
      <c r="AM178" s="199"/>
      <c r="AN178" s="199"/>
      <c r="AO178" s="199"/>
      <c r="AP178" s="199"/>
      <c r="AQ178" s="199"/>
      <c r="AR178" s="199"/>
      <c r="AS178" s="199"/>
      <c r="AT178" s="199"/>
      <c r="AU178" s="199"/>
      <c r="AV178" s="199"/>
      <c r="AW178" s="199"/>
      <c r="AX178" s="199"/>
      <c r="AY178" s="199"/>
      <c r="AZ178" s="199"/>
      <c r="BA178" s="199"/>
      <c r="BB178" s="199"/>
      <c r="BC178" s="199"/>
      <c r="BD178" s="199"/>
      <c r="BE178" s="199"/>
      <c r="BF178" s="199"/>
      <c r="BG178" s="199"/>
      <c r="BH178" s="199"/>
    </row>
    <row r="179" spans="1:60" outlineLevel="1">
      <c r="A179" s="216"/>
      <c r="B179" s="217"/>
      <c r="C179" s="245" t="s">
        <v>145</v>
      </c>
      <c r="D179" s="240"/>
      <c r="E179" s="240"/>
      <c r="F179" s="240"/>
      <c r="G179" s="240"/>
      <c r="H179" s="220"/>
      <c r="I179" s="220"/>
      <c r="J179" s="220"/>
      <c r="K179" s="220"/>
      <c r="L179" s="220"/>
      <c r="M179" s="220"/>
      <c r="N179" s="219"/>
      <c r="O179" s="219"/>
      <c r="P179" s="219"/>
      <c r="Q179" s="219"/>
      <c r="R179" s="220"/>
      <c r="S179" s="220"/>
      <c r="T179" s="220"/>
      <c r="U179" s="220"/>
      <c r="V179" s="220"/>
      <c r="W179" s="220"/>
      <c r="X179" s="220"/>
      <c r="Y179" s="199"/>
      <c r="Z179" s="199"/>
      <c r="AA179" s="199"/>
      <c r="AB179" s="199"/>
      <c r="AC179" s="199"/>
      <c r="AD179" s="199"/>
      <c r="AE179" s="199"/>
      <c r="AF179" s="199"/>
      <c r="AG179" s="199" t="s">
        <v>134</v>
      </c>
      <c r="AH179" s="199"/>
      <c r="AI179" s="199"/>
      <c r="AJ179" s="199"/>
      <c r="AK179" s="199"/>
      <c r="AL179" s="199"/>
      <c r="AM179" s="199"/>
      <c r="AN179" s="199"/>
      <c r="AO179" s="199"/>
      <c r="AP179" s="199"/>
      <c r="AQ179" s="199"/>
      <c r="AR179" s="199"/>
      <c r="AS179" s="199"/>
      <c r="AT179" s="199"/>
      <c r="AU179" s="199"/>
      <c r="AV179" s="199"/>
      <c r="AW179" s="199"/>
      <c r="AX179" s="199"/>
      <c r="AY179" s="199"/>
      <c r="AZ179" s="199"/>
      <c r="BA179" s="199"/>
      <c r="BB179" s="199"/>
      <c r="BC179" s="199"/>
      <c r="BD179" s="199"/>
      <c r="BE179" s="199"/>
      <c r="BF179" s="199"/>
      <c r="BG179" s="199"/>
      <c r="BH179" s="199"/>
    </row>
    <row r="180" spans="1:60" outlineLevel="1">
      <c r="A180" s="216"/>
      <c r="B180" s="217"/>
      <c r="C180" s="246" t="s">
        <v>249</v>
      </c>
      <c r="D180" s="242"/>
      <c r="E180" s="242"/>
      <c r="F180" s="242"/>
      <c r="G180" s="242"/>
      <c r="H180" s="220"/>
      <c r="I180" s="220"/>
      <c r="J180" s="220"/>
      <c r="K180" s="220"/>
      <c r="L180" s="220"/>
      <c r="M180" s="220"/>
      <c r="N180" s="219"/>
      <c r="O180" s="219"/>
      <c r="P180" s="219"/>
      <c r="Q180" s="219"/>
      <c r="R180" s="220"/>
      <c r="S180" s="220"/>
      <c r="T180" s="220"/>
      <c r="U180" s="220"/>
      <c r="V180" s="220"/>
      <c r="W180" s="220"/>
      <c r="X180" s="220"/>
      <c r="Y180" s="199"/>
      <c r="Z180" s="199"/>
      <c r="AA180" s="199"/>
      <c r="AB180" s="199"/>
      <c r="AC180" s="199"/>
      <c r="AD180" s="199"/>
      <c r="AE180" s="199"/>
      <c r="AF180" s="199"/>
      <c r="AG180" s="199" t="s">
        <v>134</v>
      </c>
      <c r="AH180" s="199"/>
      <c r="AI180" s="199"/>
      <c r="AJ180" s="199"/>
      <c r="AK180" s="199"/>
      <c r="AL180" s="199"/>
      <c r="AM180" s="199"/>
      <c r="AN180" s="199"/>
      <c r="AO180" s="199"/>
      <c r="AP180" s="199"/>
      <c r="AQ180" s="199"/>
      <c r="AR180" s="199"/>
      <c r="AS180" s="199"/>
      <c r="AT180" s="199"/>
      <c r="AU180" s="199"/>
      <c r="AV180" s="199"/>
      <c r="AW180" s="199"/>
      <c r="AX180" s="199"/>
      <c r="AY180" s="199"/>
      <c r="AZ180" s="199"/>
      <c r="BA180" s="199"/>
      <c r="BB180" s="199"/>
      <c r="BC180" s="199"/>
      <c r="BD180" s="199"/>
      <c r="BE180" s="199"/>
      <c r="BF180" s="199"/>
      <c r="BG180" s="199"/>
      <c r="BH180" s="199"/>
    </row>
    <row r="181" spans="1:60" outlineLevel="1">
      <c r="A181" s="216"/>
      <c r="B181" s="217"/>
      <c r="C181" s="246" t="s">
        <v>291</v>
      </c>
      <c r="D181" s="242"/>
      <c r="E181" s="242"/>
      <c r="F181" s="242"/>
      <c r="G181" s="242"/>
      <c r="H181" s="220"/>
      <c r="I181" s="220"/>
      <c r="J181" s="220"/>
      <c r="K181" s="220"/>
      <c r="L181" s="220"/>
      <c r="M181" s="220"/>
      <c r="N181" s="219"/>
      <c r="O181" s="219"/>
      <c r="P181" s="219"/>
      <c r="Q181" s="219"/>
      <c r="R181" s="220"/>
      <c r="S181" s="220"/>
      <c r="T181" s="220"/>
      <c r="U181" s="220"/>
      <c r="V181" s="220"/>
      <c r="W181" s="220"/>
      <c r="X181" s="220"/>
      <c r="Y181" s="199"/>
      <c r="Z181" s="199"/>
      <c r="AA181" s="199"/>
      <c r="AB181" s="199"/>
      <c r="AC181" s="199"/>
      <c r="AD181" s="199"/>
      <c r="AE181" s="199"/>
      <c r="AF181" s="199"/>
      <c r="AG181" s="199" t="s">
        <v>134</v>
      </c>
      <c r="AH181" s="199"/>
      <c r="AI181" s="199"/>
      <c r="AJ181" s="199"/>
      <c r="AK181" s="199"/>
      <c r="AL181" s="199"/>
      <c r="AM181" s="199"/>
      <c r="AN181" s="199"/>
      <c r="AO181" s="199"/>
      <c r="AP181" s="199"/>
      <c r="AQ181" s="199"/>
      <c r="AR181" s="199"/>
      <c r="AS181" s="199"/>
      <c r="AT181" s="199"/>
      <c r="AU181" s="199"/>
      <c r="AV181" s="199"/>
      <c r="AW181" s="199"/>
      <c r="AX181" s="199"/>
      <c r="AY181" s="199"/>
      <c r="AZ181" s="199"/>
      <c r="BA181" s="199"/>
      <c r="BB181" s="199"/>
      <c r="BC181" s="199"/>
      <c r="BD181" s="199"/>
      <c r="BE181" s="199"/>
      <c r="BF181" s="199"/>
      <c r="BG181" s="199"/>
      <c r="BH181" s="199"/>
    </row>
    <row r="182" spans="1:60" outlineLevel="1">
      <c r="A182" s="216"/>
      <c r="B182" s="217"/>
      <c r="C182" s="246" t="s">
        <v>250</v>
      </c>
      <c r="D182" s="242"/>
      <c r="E182" s="242"/>
      <c r="F182" s="242"/>
      <c r="G182" s="242"/>
      <c r="H182" s="220"/>
      <c r="I182" s="220"/>
      <c r="J182" s="220"/>
      <c r="K182" s="220"/>
      <c r="L182" s="220"/>
      <c r="M182" s="220"/>
      <c r="N182" s="219"/>
      <c r="O182" s="219"/>
      <c r="P182" s="219"/>
      <c r="Q182" s="219"/>
      <c r="R182" s="220"/>
      <c r="S182" s="220"/>
      <c r="T182" s="220"/>
      <c r="U182" s="220"/>
      <c r="V182" s="220"/>
      <c r="W182" s="220"/>
      <c r="X182" s="220"/>
      <c r="Y182" s="199"/>
      <c r="Z182" s="199"/>
      <c r="AA182" s="199"/>
      <c r="AB182" s="199"/>
      <c r="AC182" s="199"/>
      <c r="AD182" s="199"/>
      <c r="AE182" s="199"/>
      <c r="AF182" s="199"/>
      <c r="AG182" s="199" t="s">
        <v>134</v>
      </c>
      <c r="AH182" s="199"/>
      <c r="AI182" s="199"/>
      <c r="AJ182" s="199"/>
      <c r="AK182" s="199"/>
      <c r="AL182" s="199"/>
      <c r="AM182" s="199"/>
      <c r="AN182" s="199"/>
      <c r="AO182" s="199"/>
      <c r="AP182" s="199"/>
      <c r="AQ182" s="199"/>
      <c r="AR182" s="199"/>
      <c r="AS182" s="199"/>
      <c r="AT182" s="199"/>
      <c r="AU182" s="199"/>
      <c r="AV182" s="199"/>
      <c r="AW182" s="199"/>
      <c r="AX182" s="199"/>
      <c r="AY182" s="199"/>
      <c r="AZ182" s="199"/>
      <c r="BA182" s="199"/>
      <c r="BB182" s="199"/>
      <c r="BC182" s="199"/>
      <c r="BD182" s="199"/>
      <c r="BE182" s="199"/>
      <c r="BF182" s="199"/>
      <c r="BG182" s="199"/>
      <c r="BH182" s="199"/>
    </row>
    <row r="183" spans="1:60">
      <c r="A183" s="227" t="s">
        <v>127</v>
      </c>
      <c r="B183" s="228" t="s">
        <v>87</v>
      </c>
      <c r="C183" s="243" t="s">
        <v>88</v>
      </c>
      <c r="D183" s="229"/>
      <c r="E183" s="230"/>
      <c r="F183" s="231"/>
      <c r="G183" s="232">
        <f>SUMIF(AG184:AG211,"&lt;&gt;NOR",G184:G211)</f>
        <v>0</v>
      </c>
      <c r="H183" s="226"/>
      <c r="I183" s="226">
        <f>SUM(I184:I211)</f>
        <v>0</v>
      </c>
      <c r="J183" s="226"/>
      <c r="K183" s="226">
        <f>SUM(K184:K211)</f>
        <v>0</v>
      </c>
      <c r="L183" s="226"/>
      <c r="M183" s="226">
        <f>SUM(M184:M211)</f>
        <v>0</v>
      </c>
      <c r="N183" s="225"/>
      <c r="O183" s="225">
        <f>SUM(O184:O211)</f>
        <v>0.09</v>
      </c>
      <c r="P183" s="225"/>
      <c r="Q183" s="225">
        <f>SUM(Q184:Q211)</f>
        <v>0</v>
      </c>
      <c r="R183" s="226"/>
      <c r="S183" s="226"/>
      <c r="T183" s="226"/>
      <c r="U183" s="226"/>
      <c r="V183" s="226">
        <f>SUM(V184:V211)</f>
        <v>34.830000000000005</v>
      </c>
      <c r="W183" s="226"/>
      <c r="X183" s="226"/>
      <c r="AG183" t="s">
        <v>128</v>
      </c>
    </row>
    <row r="184" spans="1:60" outlineLevel="1">
      <c r="A184" s="234">
        <v>32</v>
      </c>
      <c r="B184" s="235" t="s">
        <v>402</v>
      </c>
      <c r="C184" s="244" t="s">
        <v>403</v>
      </c>
      <c r="D184" s="236" t="s">
        <v>208</v>
      </c>
      <c r="E184" s="237">
        <v>19.71</v>
      </c>
      <c r="F184" s="238"/>
      <c r="G184" s="239">
        <f>ROUND(E184*F184,2)</f>
        <v>0</v>
      </c>
      <c r="H184" s="221"/>
      <c r="I184" s="220">
        <f>ROUND(E184*H184,2)</f>
        <v>0</v>
      </c>
      <c r="J184" s="221"/>
      <c r="K184" s="220">
        <f>ROUND(E184*J184,2)</f>
        <v>0</v>
      </c>
      <c r="L184" s="220">
        <v>21</v>
      </c>
      <c r="M184" s="220">
        <f>G184*(1+L184/100)</f>
        <v>0</v>
      </c>
      <c r="N184" s="219">
        <v>0</v>
      </c>
      <c r="O184" s="219">
        <f>ROUND(E184*N184,2)</f>
        <v>0</v>
      </c>
      <c r="P184" s="219">
        <v>0</v>
      </c>
      <c r="Q184" s="219">
        <f>ROUND(E184*P184,2)</f>
        <v>0</v>
      </c>
      <c r="R184" s="220"/>
      <c r="S184" s="220" t="s">
        <v>209</v>
      </c>
      <c r="T184" s="220" t="s">
        <v>209</v>
      </c>
      <c r="U184" s="220">
        <v>0.85</v>
      </c>
      <c r="V184" s="220">
        <f>ROUND(E184*U184,2)</f>
        <v>16.75</v>
      </c>
      <c r="W184" s="220"/>
      <c r="X184" s="220" t="s">
        <v>131</v>
      </c>
      <c r="Y184" s="199"/>
      <c r="Z184" s="199"/>
      <c r="AA184" s="199"/>
      <c r="AB184" s="199"/>
      <c r="AC184" s="199"/>
      <c r="AD184" s="199"/>
      <c r="AE184" s="199"/>
      <c r="AF184" s="199"/>
      <c r="AG184" s="199" t="s">
        <v>132</v>
      </c>
      <c r="AH184" s="199"/>
      <c r="AI184" s="199"/>
      <c r="AJ184" s="199"/>
      <c r="AK184" s="199"/>
      <c r="AL184" s="199"/>
      <c r="AM184" s="199"/>
      <c r="AN184" s="199"/>
      <c r="AO184" s="199"/>
      <c r="AP184" s="199"/>
      <c r="AQ184" s="199"/>
      <c r="AR184" s="199"/>
      <c r="AS184" s="199"/>
      <c r="AT184" s="199"/>
      <c r="AU184" s="199"/>
      <c r="AV184" s="199"/>
      <c r="AW184" s="199"/>
      <c r="AX184" s="199"/>
      <c r="AY184" s="199"/>
      <c r="AZ184" s="199"/>
      <c r="BA184" s="199"/>
      <c r="BB184" s="199"/>
      <c r="BC184" s="199"/>
      <c r="BD184" s="199"/>
      <c r="BE184" s="199"/>
      <c r="BF184" s="199"/>
      <c r="BG184" s="199"/>
      <c r="BH184" s="199"/>
    </row>
    <row r="185" spans="1:60" outlineLevel="1">
      <c r="A185" s="216"/>
      <c r="B185" s="217"/>
      <c r="C185" s="245" t="s">
        <v>404</v>
      </c>
      <c r="D185" s="240"/>
      <c r="E185" s="240"/>
      <c r="F185" s="240"/>
      <c r="G185" s="240"/>
      <c r="H185" s="220"/>
      <c r="I185" s="220"/>
      <c r="J185" s="220"/>
      <c r="K185" s="220"/>
      <c r="L185" s="220"/>
      <c r="M185" s="220"/>
      <c r="N185" s="219"/>
      <c r="O185" s="219"/>
      <c r="P185" s="219"/>
      <c r="Q185" s="219"/>
      <c r="R185" s="220"/>
      <c r="S185" s="220"/>
      <c r="T185" s="220"/>
      <c r="U185" s="220"/>
      <c r="V185" s="220"/>
      <c r="W185" s="220"/>
      <c r="X185" s="220"/>
      <c r="Y185" s="199"/>
      <c r="Z185" s="199"/>
      <c r="AA185" s="199"/>
      <c r="AB185" s="199"/>
      <c r="AC185" s="199"/>
      <c r="AD185" s="199"/>
      <c r="AE185" s="199"/>
      <c r="AF185" s="199"/>
      <c r="AG185" s="199" t="s">
        <v>134</v>
      </c>
      <c r="AH185" s="199"/>
      <c r="AI185" s="199"/>
      <c r="AJ185" s="199"/>
      <c r="AK185" s="199"/>
      <c r="AL185" s="199"/>
      <c r="AM185" s="199"/>
      <c r="AN185" s="199"/>
      <c r="AO185" s="199"/>
      <c r="AP185" s="199"/>
      <c r="AQ185" s="199"/>
      <c r="AR185" s="199"/>
      <c r="AS185" s="199"/>
      <c r="AT185" s="199"/>
      <c r="AU185" s="199"/>
      <c r="AV185" s="199"/>
      <c r="AW185" s="199"/>
      <c r="AX185" s="199"/>
      <c r="AY185" s="199"/>
      <c r="AZ185" s="199"/>
      <c r="BA185" s="199"/>
      <c r="BB185" s="199"/>
      <c r="BC185" s="199"/>
      <c r="BD185" s="199"/>
      <c r="BE185" s="199"/>
      <c r="BF185" s="199"/>
      <c r="BG185" s="199"/>
      <c r="BH185" s="199"/>
    </row>
    <row r="186" spans="1:60" outlineLevel="1">
      <c r="A186" s="216"/>
      <c r="B186" s="217"/>
      <c r="C186" s="265" t="s">
        <v>382</v>
      </c>
      <c r="D186" s="254"/>
      <c r="E186" s="255">
        <v>19.71</v>
      </c>
      <c r="F186" s="220"/>
      <c r="G186" s="220"/>
      <c r="H186" s="220"/>
      <c r="I186" s="220"/>
      <c r="J186" s="220"/>
      <c r="K186" s="220"/>
      <c r="L186" s="220"/>
      <c r="M186" s="220"/>
      <c r="N186" s="219"/>
      <c r="O186" s="219"/>
      <c r="P186" s="219"/>
      <c r="Q186" s="219"/>
      <c r="R186" s="220"/>
      <c r="S186" s="220"/>
      <c r="T186" s="220"/>
      <c r="U186" s="220"/>
      <c r="V186" s="220"/>
      <c r="W186" s="220"/>
      <c r="X186" s="220"/>
      <c r="Y186" s="199"/>
      <c r="Z186" s="199"/>
      <c r="AA186" s="199"/>
      <c r="AB186" s="199"/>
      <c r="AC186" s="199"/>
      <c r="AD186" s="199"/>
      <c r="AE186" s="199"/>
      <c r="AF186" s="199"/>
      <c r="AG186" s="199" t="s">
        <v>212</v>
      </c>
      <c r="AH186" s="199">
        <v>0</v>
      </c>
      <c r="AI186" s="199"/>
      <c r="AJ186" s="199"/>
      <c r="AK186" s="199"/>
      <c r="AL186" s="199"/>
      <c r="AM186" s="199"/>
      <c r="AN186" s="199"/>
      <c r="AO186" s="199"/>
      <c r="AP186" s="199"/>
      <c r="AQ186" s="199"/>
      <c r="AR186" s="199"/>
      <c r="AS186" s="199"/>
      <c r="AT186" s="199"/>
      <c r="AU186" s="199"/>
      <c r="AV186" s="199"/>
      <c r="AW186" s="199"/>
      <c r="AX186" s="199"/>
      <c r="AY186" s="199"/>
      <c r="AZ186" s="199"/>
      <c r="BA186" s="199"/>
      <c r="BB186" s="199"/>
      <c r="BC186" s="199"/>
      <c r="BD186" s="199"/>
      <c r="BE186" s="199"/>
      <c r="BF186" s="199"/>
      <c r="BG186" s="199"/>
      <c r="BH186" s="199"/>
    </row>
    <row r="187" spans="1:60" ht="22.5" outlineLevel="1">
      <c r="A187" s="234">
        <v>33</v>
      </c>
      <c r="B187" s="235" t="s">
        <v>405</v>
      </c>
      <c r="C187" s="244" t="s">
        <v>406</v>
      </c>
      <c r="D187" s="236" t="s">
        <v>208</v>
      </c>
      <c r="E187" s="237">
        <v>6.0296000000000003</v>
      </c>
      <c r="F187" s="238"/>
      <c r="G187" s="239">
        <f>ROUND(E187*F187,2)</f>
        <v>0</v>
      </c>
      <c r="H187" s="221"/>
      <c r="I187" s="220">
        <f>ROUND(E187*H187,2)</f>
        <v>0</v>
      </c>
      <c r="J187" s="221"/>
      <c r="K187" s="220">
        <f>ROUND(E187*J187,2)</f>
        <v>0</v>
      </c>
      <c r="L187" s="220">
        <v>21</v>
      </c>
      <c r="M187" s="220">
        <f>G187*(1+L187/100)</f>
        <v>0</v>
      </c>
      <c r="N187" s="219">
        <v>3.0000000000000001E-5</v>
      </c>
      <c r="O187" s="219">
        <f>ROUND(E187*N187,2)</f>
        <v>0</v>
      </c>
      <c r="P187" s="219">
        <v>0</v>
      </c>
      <c r="Q187" s="219">
        <f>ROUND(E187*P187,2)</f>
        <v>0</v>
      </c>
      <c r="R187" s="220"/>
      <c r="S187" s="220" t="s">
        <v>209</v>
      </c>
      <c r="T187" s="220" t="s">
        <v>209</v>
      </c>
      <c r="U187" s="220">
        <v>0.34</v>
      </c>
      <c r="V187" s="220">
        <f>ROUND(E187*U187,2)</f>
        <v>2.0499999999999998</v>
      </c>
      <c r="W187" s="220"/>
      <c r="X187" s="220" t="s">
        <v>131</v>
      </c>
      <c r="Y187" s="199"/>
      <c r="Z187" s="199"/>
      <c r="AA187" s="199"/>
      <c r="AB187" s="199"/>
      <c r="AC187" s="199"/>
      <c r="AD187" s="199"/>
      <c r="AE187" s="199"/>
      <c r="AF187" s="199"/>
      <c r="AG187" s="199" t="s">
        <v>132</v>
      </c>
      <c r="AH187" s="199"/>
      <c r="AI187" s="199"/>
      <c r="AJ187" s="199"/>
      <c r="AK187" s="199"/>
      <c r="AL187" s="199"/>
      <c r="AM187" s="199"/>
      <c r="AN187" s="199"/>
      <c r="AO187" s="199"/>
      <c r="AP187" s="199"/>
      <c r="AQ187" s="199"/>
      <c r="AR187" s="199"/>
      <c r="AS187" s="199"/>
      <c r="AT187" s="199"/>
      <c r="AU187" s="199"/>
      <c r="AV187" s="199"/>
      <c r="AW187" s="199"/>
      <c r="AX187" s="199"/>
      <c r="AY187" s="199"/>
      <c r="AZ187" s="199"/>
      <c r="BA187" s="199"/>
      <c r="BB187" s="199"/>
      <c r="BC187" s="199"/>
      <c r="BD187" s="199"/>
      <c r="BE187" s="199"/>
      <c r="BF187" s="199"/>
      <c r="BG187" s="199"/>
      <c r="BH187" s="199"/>
    </row>
    <row r="188" spans="1:60" outlineLevel="1">
      <c r="A188" s="216"/>
      <c r="B188" s="217"/>
      <c r="C188" s="265" t="s">
        <v>385</v>
      </c>
      <c r="D188" s="254"/>
      <c r="E188" s="255">
        <v>0.76959999999999995</v>
      </c>
      <c r="F188" s="220"/>
      <c r="G188" s="220"/>
      <c r="H188" s="220"/>
      <c r="I188" s="220"/>
      <c r="J188" s="220"/>
      <c r="K188" s="220"/>
      <c r="L188" s="220"/>
      <c r="M188" s="220"/>
      <c r="N188" s="219"/>
      <c r="O188" s="219"/>
      <c r="P188" s="219"/>
      <c r="Q188" s="219"/>
      <c r="R188" s="220"/>
      <c r="S188" s="220"/>
      <c r="T188" s="220"/>
      <c r="U188" s="220"/>
      <c r="V188" s="220"/>
      <c r="W188" s="220"/>
      <c r="X188" s="220"/>
      <c r="Y188" s="199"/>
      <c r="Z188" s="199"/>
      <c r="AA188" s="199"/>
      <c r="AB188" s="199"/>
      <c r="AC188" s="199"/>
      <c r="AD188" s="199"/>
      <c r="AE188" s="199"/>
      <c r="AF188" s="199"/>
      <c r="AG188" s="199" t="s">
        <v>212</v>
      </c>
      <c r="AH188" s="199">
        <v>0</v>
      </c>
      <c r="AI188" s="199"/>
      <c r="AJ188" s="199"/>
      <c r="AK188" s="199"/>
      <c r="AL188" s="199"/>
      <c r="AM188" s="199"/>
      <c r="AN188" s="199"/>
      <c r="AO188" s="199"/>
      <c r="AP188" s="199"/>
      <c r="AQ188" s="199"/>
      <c r="AR188" s="199"/>
      <c r="AS188" s="199"/>
      <c r="AT188" s="199"/>
      <c r="AU188" s="199"/>
      <c r="AV188" s="199"/>
      <c r="AW188" s="199"/>
      <c r="AX188" s="199"/>
      <c r="AY188" s="199"/>
      <c r="AZ188" s="199"/>
      <c r="BA188" s="199"/>
      <c r="BB188" s="199"/>
      <c r="BC188" s="199"/>
      <c r="BD188" s="199"/>
      <c r="BE188" s="199"/>
      <c r="BF188" s="199"/>
      <c r="BG188" s="199"/>
      <c r="BH188" s="199"/>
    </row>
    <row r="189" spans="1:60" outlineLevel="1">
      <c r="A189" s="216"/>
      <c r="B189" s="217"/>
      <c r="C189" s="265" t="s">
        <v>386</v>
      </c>
      <c r="D189" s="254"/>
      <c r="E189" s="255">
        <v>5.26</v>
      </c>
      <c r="F189" s="220"/>
      <c r="G189" s="220"/>
      <c r="H189" s="220"/>
      <c r="I189" s="220"/>
      <c r="J189" s="220"/>
      <c r="K189" s="220"/>
      <c r="L189" s="220"/>
      <c r="M189" s="220"/>
      <c r="N189" s="219"/>
      <c r="O189" s="219"/>
      <c r="P189" s="219"/>
      <c r="Q189" s="219"/>
      <c r="R189" s="220"/>
      <c r="S189" s="220"/>
      <c r="T189" s="220"/>
      <c r="U189" s="220"/>
      <c r="V189" s="220"/>
      <c r="W189" s="220"/>
      <c r="X189" s="220"/>
      <c r="Y189" s="199"/>
      <c r="Z189" s="199"/>
      <c r="AA189" s="199"/>
      <c r="AB189" s="199"/>
      <c r="AC189" s="199"/>
      <c r="AD189" s="199"/>
      <c r="AE189" s="199"/>
      <c r="AF189" s="199"/>
      <c r="AG189" s="199" t="s">
        <v>212</v>
      </c>
      <c r="AH189" s="199">
        <v>0</v>
      </c>
      <c r="AI189" s="199"/>
      <c r="AJ189" s="199"/>
      <c r="AK189" s="199"/>
      <c r="AL189" s="199"/>
      <c r="AM189" s="199"/>
      <c r="AN189" s="199"/>
      <c r="AO189" s="199"/>
      <c r="AP189" s="199"/>
      <c r="AQ189" s="199"/>
      <c r="AR189" s="199"/>
      <c r="AS189" s="199"/>
      <c r="AT189" s="199"/>
      <c r="AU189" s="199"/>
      <c r="AV189" s="199"/>
      <c r="AW189" s="199"/>
      <c r="AX189" s="199"/>
      <c r="AY189" s="199"/>
      <c r="AZ189" s="199"/>
      <c r="BA189" s="199"/>
      <c r="BB189" s="199"/>
      <c r="BC189" s="199"/>
      <c r="BD189" s="199"/>
      <c r="BE189" s="199"/>
      <c r="BF189" s="199"/>
      <c r="BG189" s="199"/>
      <c r="BH189" s="199"/>
    </row>
    <row r="190" spans="1:60" outlineLevel="1">
      <c r="A190" s="216"/>
      <c r="B190" s="217"/>
      <c r="C190" s="266" t="s">
        <v>243</v>
      </c>
      <c r="D190" s="256"/>
      <c r="E190" s="257">
        <v>6.0296000000000003</v>
      </c>
      <c r="F190" s="220"/>
      <c r="G190" s="220"/>
      <c r="H190" s="220"/>
      <c r="I190" s="220"/>
      <c r="J190" s="220"/>
      <c r="K190" s="220"/>
      <c r="L190" s="220"/>
      <c r="M190" s="220"/>
      <c r="N190" s="219"/>
      <c r="O190" s="219"/>
      <c r="P190" s="219"/>
      <c r="Q190" s="219"/>
      <c r="R190" s="220"/>
      <c r="S190" s="220"/>
      <c r="T190" s="220"/>
      <c r="U190" s="220"/>
      <c r="V190" s="220"/>
      <c r="W190" s="220"/>
      <c r="X190" s="220"/>
      <c r="Y190" s="199"/>
      <c r="Z190" s="199"/>
      <c r="AA190" s="199"/>
      <c r="AB190" s="199"/>
      <c r="AC190" s="199"/>
      <c r="AD190" s="199"/>
      <c r="AE190" s="199"/>
      <c r="AF190" s="199"/>
      <c r="AG190" s="199" t="s">
        <v>212</v>
      </c>
      <c r="AH190" s="199">
        <v>1</v>
      </c>
      <c r="AI190" s="199"/>
      <c r="AJ190" s="199"/>
      <c r="AK190" s="199"/>
      <c r="AL190" s="199"/>
      <c r="AM190" s="199"/>
      <c r="AN190" s="199"/>
      <c r="AO190" s="199"/>
      <c r="AP190" s="199"/>
      <c r="AQ190" s="199"/>
      <c r="AR190" s="199"/>
      <c r="AS190" s="199"/>
      <c r="AT190" s="199"/>
      <c r="AU190" s="199"/>
      <c r="AV190" s="199"/>
      <c r="AW190" s="199"/>
      <c r="AX190" s="199"/>
      <c r="AY190" s="199"/>
      <c r="AZ190" s="199"/>
      <c r="BA190" s="199"/>
      <c r="BB190" s="199"/>
      <c r="BC190" s="199"/>
      <c r="BD190" s="199"/>
      <c r="BE190" s="199"/>
      <c r="BF190" s="199"/>
      <c r="BG190" s="199"/>
      <c r="BH190" s="199"/>
    </row>
    <row r="191" spans="1:60" ht="22.5" outlineLevel="1">
      <c r="A191" s="234">
        <v>34</v>
      </c>
      <c r="B191" s="235" t="s">
        <v>407</v>
      </c>
      <c r="C191" s="244" t="s">
        <v>408</v>
      </c>
      <c r="D191" s="236" t="s">
        <v>208</v>
      </c>
      <c r="E191" s="237">
        <v>29.6</v>
      </c>
      <c r="F191" s="238"/>
      <c r="G191" s="239">
        <f>ROUND(E191*F191,2)</f>
        <v>0</v>
      </c>
      <c r="H191" s="221"/>
      <c r="I191" s="220">
        <f>ROUND(E191*H191,2)</f>
        <v>0</v>
      </c>
      <c r="J191" s="221"/>
      <c r="K191" s="220">
        <f>ROUND(E191*J191,2)</f>
        <v>0</v>
      </c>
      <c r="L191" s="220">
        <v>21</v>
      </c>
      <c r="M191" s="220">
        <f>G191*(1+L191/100)</f>
        <v>0</v>
      </c>
      <c r="N191" s="219">
        <v>2.2000000000000001E-3</v>
      </c>
      <c r="O191" s="219">
        <f>ROUND(E191*N191,2)</f>
        <v>7.0000000000000007E-2</v>
      </c>
      <c r="P191" s="219">
        <v>0</v>
      </c>
      <c r="Q191" s="219">
        <f>ROUND(E191*P191,2)</f>
        <v>0</v>
      </c>
      <c r="R191" s="220" t="s">
        <v>262</v>
      </c>
      <c r="S191" s="220" t="s">
        <v>209</v>
      </c>
      <c r="T191" s="220" t="s">
        <v>209</v>
      </c>
      <c r="U191" s="220">
        <v>0</v>
      </c>
      <c r="V191" s="220">
        <f>ROUND(E191*U191,2)</f>
        <v>0</v>
      </c>
      <c r="W191" s="220"/>
      <c r="X191" s="220" t="s">
        <v>263</v>
      </c>
      <c r="Y191" s="199"/>
      <c r="Z191" s="199"/>
      <c r="AA191" s="199"/>
      <c r="AB191" s="199"/>
      <c r="AC191" s="199"/>
      <c r="AD191" s="199"/>
      <c r="AE191" s="199"/>
      <c r="AF191" s="199"/>
      <c r="AG191" s="199" t="s">
        <v>264</v>
      </c>
      <c r="AH191" s="199"/>
      <c r="AI191" s="199"/>
      <c r="AJ191" s="199"/>
      <c r="AK191" s="199"/>
      <c r="AL191" s="199"/>
      <c r="AM191" s="199"/>
      <c r="AN191" s="199"/>
      <c r="AO191" s="199"/>
      <c r="AP191" s="199"/>
      <c r="AQ191" s="199"/>
      <c r="AR191" s="199"/>
      <c r="AS191" s="199"/>
      <c r="AT191" s="199"/>
      <c r="AU191" s="199"/>
      <c r="AV191" s="199"/>
      <c r="AW191" s="199"/>
      <c r="AX191" s="199"/>
      <c r="AY191" s="199"/>
      <c r="AZ191" s="199"/>
      <c r="BA191" s="199"/>
      <c r="BB191" s="199"/>
      <c r="BC191" s="199"/>
      <c r="BD191" s="199"/>
      <c r="BE191" s="199"/>
      <c r="BF191" s="199"/>
      <c r="BG191" s="199"/>
      <c r="BH191" s="199"/>
    </row>
    <row r="192" spans="1:60" outlineLevel="1">
      <c r="A192" s="216"/>
      <c r="B192" s="217"/>
      <c r="C192" s="265" t="s">
        <v>409</v>
      </c>
      <c r="D192" s="254"/>
      <c r="E192" s="255"/>
      <c r="F192" s="220"/>
      <c r="G192" s="220"/>
      <c r="H192" s="220"/>
      <c r="I192" s="220"/>
      <c r="J192" s="220"/>
      <c r="K192" s="220"/>
      <c r="L192" s="220"/>
      <c r="M192" s="220"/>
      <c r="N192" s="219"/>
      <c r="O192" s="219"/>
      <c r="P192" s="219"/>
      <c r="Q192" s="219"/>
      <c r="R192" s="220"/>
      <c r="S192" s="220"/>
      <c r="T192" s="220"/>
      <c r="U192" s="220"/>
      <c r="V192" s="220"/>
      <c r="W192" s="220"/>
      <c r="X192" s="220"/>
      <c r="Y192" s="199"/>
      <c r="Z192" s="199"/>
      <c r="AA192" s="199"/>
      <c r="AB192" s="199"/>
      <c r="AC192" s="199"/>
      <c r="AD192" s="199"/>
      <c r="AE192" s="199"/>
      <c r="AF192" s="199"/>
      <c r="AG192" s="199" t="s">
        <v>212</v>
      </c>
      <c r="AH192" s="199">
        <v>0</v>
      </c>
      <c r="AI192" s="199"/>
      <c r="AJ192" s="199"/>
      <c r="AK192" s="199"/>
      <c r="AL192" s="199"/>
      <c r="AM192" s="199"/>
      <c r="AN192" s="199"/>
      <c r="AO192" s="199"/>
      <c r="AP192" s="199"/>
      <c r="AQ192" s="199"/>
      <c r="AR192" s="199"/>
      <c r="AS192" s="199"/>
      <c r="AT192" s="199"/>
      <c r="AU192" s="199"/>
      <c r="AV192" s="199"/>
      <c r="AW192" s="199"/>
      <c r="AX192" s="199"/>
      <c r="AY192" s="199"/>
      <c r="AZ192" s="199"/>
      <c r="BA192" s="199"/>
      <c r="BB192" s="199"/>
      <c r="BC192" s="199"/>
      <c r="BD192" s="199"/>
      <c r="BE192" s="199"/>
      <c r="BF192" s="199"/>
      <c r="BG192" s="199"/>
      <c r="BH192" s="199"/>
    </row>
    <row r="193" spans="1:60" outlineLevel="1">
      <c r="A193" s="216"/>
      <c r="B193" s="217"/>
      <c r="C193" s="265" t="s">
        <v>410</v>
      </c>
      <c r="D193" s="254"/>
      <c r="E193" s="255">
        <v>29.6</v>
      </c>
      <c r="F193" s="220"/>
      <c r="G193" s="220"/>
      <c r="H193" s="220"/>
      <c r="I193" s="220"/>
      <c r="J193" s="220"/>
      <c r="K193" s="220"/>
      <c r="L193" s="220"/>
      <c r="M193" s="220"/>
      <c r="N193" s="219"/>
      <c r="O193" s="219"/>
      <c r="P193" s="219"/>
      <c r="Q193" s="219"/>
      <c r="R193" s="220"/>
      <c r="S193" s="220"/>
      <c r="T193" s="220"/>
      <c r="U193" s="220"/>
      <c r="V193" s="220"/>
      <c r="W193" s="220"/>
      <c r="X193" s="220"/>
      <c r="Y193" s="199"/>
      <c r="Z193" s="199"/>
      <c r="AA193" s="199"/>
      <c r="AB193" s="199"/>
      <c r="AC193" s="199"/>
      <c r="AD193" s="199"/>
      <c r="AE193" s="199"/>
      <c r="AF193" s="199"/>
      <c r="AG193" s="199" t="s">
        <v>212</v>
      </c>
      <c r="AH193" s="199">
        <v>0</v>
      </c>
      <c r="AI193" s="199"/>
      <c r="AJ193" s="199"/>
      <c r="AK193" s="199"/>
      <c r="AL193" s="199"/>
      <c r="AM193" s="199"/>
      <c r="AN193" s="199"/>
      <c r="AO193" s="199"/>
      <c r="AP193" s="199"/>
      <c r="AQ193" s="199"/>
      <c r="AR193" s="199"/>
      <c r="AS193" s="199"/>
      <c r="AT193" s="199"/>
      <c r="AU193" s="199"/>
      <c r="AV193" s="199"/>
      <c r="AW193" s="199"/>
      <c r="AX193" s="199"/>
      <c r="AY193" s="199"/>
      <c r="AZ193" s="199"/>
      <c r="BA193" s="199"/>
      <c r="BB193" s="199"/>
      <c r="BC193" s="199"/>
      <c r="BD193" s="199"/>
      <c r="BE193" s="199"/>
      <c r="BF193" s="199"/>
      <c r="BG193" s="199"/>
      <c r="BH193" s="199"/>
    </row>
    <row r="194" spans="1:60" outlineLevel="1">
      <c r="A194" s="234">
        <v>35</v>
      </c>
      <c r="B194" s="235" t="s">
        <v>411</v>
      </c>
      <c r="C194" s="244" t="s">
        <v>412</v>
      </c>
      <c r="D194" s="236" t="s">
        <v>222</v>
      </c>
      <c r="E194" s="237">
        <v>20.420000000000002</v>
      </c>
      <c r="F194" s="238"/>
      <c r="G194" s="239">
        <f>ROUND(E194*F194,2)</f>
        <v>0</v>
      </c>
      <c r="H194" s="221"/>
      <c r="I194" s="220">
        <f>ROUND(E194*H194,2)</f>
        <v>0</v>
      </c>
      <c r="J194" s="221"/>
      <c r="K194" s="220">
        <f>ROUND(E194*J194,2)</f>
        <v>0</v>
      </c>
      <c r="L194" s="220">
        <v>21</v>
      </c>
      <c r="M194" s="220">
        <f>G194*(1+L194/100)</f>
        <v>0</v>
      </c>
      <c r="N194" s="219">
        <v>3.1E-4</v>
      </c>
      <c r="O194" s="219">
        <f>ROUND(E194*N194,2)</f>
        <v>0.01</v>
      </c>
      <c r="P194" s="219">
        <v>0</v>
      </c>
      <c r="Q194" s="219">
        <f>ROUND(E194*P194,2)</f>
        <v>0</v>
      </c>
      <c r="R194" s="220"/>
      <c r="S194" s="220" t="s">
        <v>209</v>
      </c>
      <c r="T194" s="220" t="s">
        <v>209</v>
      </c>
      <c r="U194" s="220">
        <v>0.09</v>
      </c>
      <c r="V194" s="220">
        <f>ROUND(E194*U194,2)</f>
        <v>1.84</v>
      </c>
      <c r="W194" s="220"/>
      <c r="X194" s="220" t="s">
        <v>131</v>
      </c>
      <c r="Y194" s="199"/>
      <c r="Z194" s="199"/>
      <c r="AA194" s="199"/>
      <c r="AB194" s="199"/>
      <c r="AC194" s="199"/>
      <c r="AD194" s="199"/>
      <c r="AE194" s="199"/>
      <c r="AF194" s="199"/>
      <c r="AG194" s="199" t="s">
        <v>132</v>
      </c>
      <c r="AH194" s="199"/>
      <c r="AI194" s="199"/>
      <c r="AJ194" s="199"/>
      <c r="AK194" s="199"/>
      <c r="AL194" s="199"/>
      <c r="AM194" s="199"/>
      <c r="AN194" s="199"/>
      <c r="AO194" s="199"/>
      <c r="AP194" s="199"/>
      <c r="AQ194" s="199"/>
      <c r="AR194" s="199"/>
      <c r="AS194" s="199"/>
      <c r="AT194" s="199"/>
      <c r="AU194" s="199"/>
      <c r="AV194" s="199"/>
      <c r="AW194" s="199"/>
      <c r="AX194" s="199"/>
      <c r="AY194" s="199"/>
      <c r="AZ194" s="199"/>
      <c r="BA194" s="199"/>
      <c r="BB194" s="199"/>
      <c r="BC194" s="199"/>
      <c r="BD194" s="199"/>
      <c r="BE194" s="199"/>
      <c r="BF194" s="199"/>
      <c r="BG194" s="199"/>
      <c r="BH194" s="199"/>
    </row>
    <row r="195" spans="1:60" outlineLevel="1">
      <c r="A195" s="216"/>
      <c r="B195" s="217"/>
      <c r="C195" s="265" t="s">
        <v>413</v>
      </c>
      <c r="D195" s="254"/>
      <c r="E195" s="255">
        <v>20.420000000000002</v>
      </c>
      <c r="F195" s="220"/>
      <c r="G195" s="220"/>
      <c r="H195" s="220"/>
      <c r="I195" s="220"/>
      <c r="J195" s="220"/>
      <c r="K195" s="220"/>
      <c r="L195" s="220"/>
      <c r="M195" s="220"/>
      <c r="N195" s="219"/>
      <c r="O195" s="219"/>
      <c r="P195" s="219"/>
      <c r="Q195" s="219"/>
      <c r="R195" s="220"/>
      <c r="S195" s="220"/>
      <c r="T195" s="220"/>
      <c r="U195" s="220"/>
      <c r="V195" s="220"/>
      <c r="W195" s="220"/>
      <c r="X195" s="220"/>
      <c r="Y195" s="199"/>
      <c r="Z195" s="199"/>
      <c r="AA195" s="199"/>
      <c r="AB195" s="199"/>
      <c r="AC195" s="199"/>
      <c r="AD195" s="199"/>
      <c r="AE195" s="199"/>
      <c r="AF195" s="199"/>
      <c r="AG195" s="199" t="s">
        <v>212</v>
      </c>
      <c r="AH195" s="199">
        <v>0</v>
      </c>
      <c r="AI195" s="199"/>
      <c r="AJ195" s="199"/>
      <c r="AK195" s="199"/>
      <c r="AL195" s="199"/>
      <c r="AM195" s="199"/>
      <c r="AN195" s="199"/>
      <c r="AO195" s="199"/>
      <c r="AP195" s="199"/>
      <c r="AQ195" s="199"/>
      <c r="AR195" s="199"/>
      <c r="AS195" s="199"/>
      <c r="AT195" s="199"/>
      <c r="AU195" s="199"/>
      <c r="AV195" s="199"/>
      <c r="AW195" s="199"/>
      <c r="AX195" s="199"/>
      <c r="AY195" s="199"/>
      <c r="AZ195" s="199"/>
      <c r="BA195" s="199"/>
      <c r="BB195" s="199"/>
      <c r="BC195" s="199"/>
      <c r="BD195" s="199"/>
      <c r="BE195" s="199"/>
      <c r="BF195" s="199"/>
      <c r="BG195" s="199"/>
      <c r="BH195" s="199"/>
    </row>
    <row r="196" spans="1:60" ht="22.5" outlineLevel="1">
      <c r="A196" s="234">
        <v>36</v>
      </c>
      <c r="B196" s="235" t="s">
        <v>414</v>
      </c>
      <c r="C196" s="244" t="s">
        <v>415</v>
      </c>
      <c r="D196" s="236" t="s">
        <v>222</v>
      </c>
      <c r="E196" s="237">
        <v>12.8698</v>
      </c>
      <c r="F196" s="238"/>
      <c r="G196" s="239">
        <f>ROUND(E196*F196,2)</f>
        <v>0</v>
      </c>
      <c r="H196" s="221"/>
      <c r="I196" s="220">
        <f>ROUND(E196*H196,2)</f>
        <v>0</v>
      </c>
      <c r="J196" s="221"/>
      <c r="K196" s="220">
        <f>ROUND(E196*J196,2)</f>
        <v>0</v>
      </c>
      <c r="L196" s="220">
        <v>21</v>
      </c>
      <c r="M196" s="220">
        <f>G196*(1+L196/100)</f>
        <v>0</v>
      </c>
      <c r="N196" s="219">
        <v>6.0000000000000002E-5</v>
      </c>
      <c r="O196" s="219">
        <f>ROUND(E196*N196,2)</f>
        <v>0</v>
      </c>
      <c r="P196" s="219">
        <v>0</v>
      </c>
      <c r="Q196" s="219">
        <f>ROUND(E196*P196,2)</f>
        <v>0</v>
      </c>
      <c r="R196" s="220"/>
      <c r="S196" s="220" t="s">
        <v>209</v>
      </c>
      <c r="T196" s="220" t="s">
        <v>209</v>
      </c>
      <c r="U196" s="220">
        <v>0.7</v>
      </c>
      <c r="V196" s="220">
        <f>ROUND(E196*U196,2)</f>
        <v>9.01</v>
      </c>
      <c r="W196" s="220"/>
      <c r="X196" s="220" t="s">
        <v>131</v>
      </c>
      <c r="Y196" s="199"/>
      <c r="Z196" s="199"/>
      <c r="AA196" s="199"/>
      <c r="AB196" s="199"/>
      <c r="AC196" s="199"/>
      <c r="AD196" s="199"/>
      <c r="AE196" s="199"/>
      <c r="AF196" s="199"/>
      <c r="AG196" s="199" t="s">
        <v>132</v>
      </c>
      <c r="AH196" s="199"/>
      <c r="AI196" s="199"/>
      <c r="AJ196" s="199"/>
      <c r="AK196" s="199"/>
      <c r="AL196" s="199"/>
      <c r="AM196" s="199"/>
      <c r="AN196" s="199"/>
      <c r="AO196" s="199"/>
      <c r="AP196" s="199"/>
      <c r="AQ196" s="199"/>
      <c r="AR196" s="199"/>
      <c r="AS196" s="199"/>
      <c r="AT196" s="199"/>
      <c r="AU196" s="199"/>
      <c r="AV196" s="199"/>
      <c r="AW196" s="199"/>
      <c r="AX196" s="199"/>
      <c r="AY196" s="199"/>
      <c r="AZ196" s="199"/>
      <c r="BA196" s="199"/>
      <c r="BB196" s="199"/>
      <c r="BC196" s="199"/>
      <c r="BD196" s="199"/>
      <c r="BE196" s="199"/>
      <c r="BF196" s="199"/>
      <c r="BG196" s="199"/>
      <c r="BH196" s="199"/>
    </row>
    <row r="197" spans="1:60" outlineLevel="1">
      <c r="A197" s="216"/>
      <c r="B197" s="217"/>
      <c r="C197" s="265" t="s">
        <v>416</v>
      </c>
      <c r="D197" s="254"/>
      <c r="E197" s="255"/>
      <c r="F197" s="220"/>
      <c r="G197" s="220"/>
      <c r="H197" s="220"/>
      <c r="I197" s="220"/>
      <c r="J197" s="220"/>
      <c r="K197" s="220"/>
      <c r="L197" s="220"/>
      <c r="M197" s="220"/>
      <c r="N197" s="219"/>
      <c r="O197" s="219"/>
      <c r="P197" s="219"/>
      <c r="Q197" s="219"/>
      <c r="R197" s="220"/>
      <c r="S197" s="220"/>
      <c r="T197" s="220"/>
      <c r="U197" s="220"/>
      <c r="V197" s="220"/>
      <c r="W197" s="220"/>
      <c r="X197" s="220"/>
      <c r="Y197" s="199"/>
      <c r="Z197" s="199"/>
      <c r="AA197" s="199"/>
      <c r="AB197" s="199"/>
      <c r="AC197" s="199"/>
      <c r="AD197" s="199"/>
      <c r="AE197" s="199"/>
      <c r="AF197" s="199"/>
      <c r="AG197" s="199" t="s">
        <v>212</v>
      </c>
      <c r="AH197" s="199">
        <v>0</v>
      </c>
      <c r="AI197" s="199"/>
      <c r="AJ197" s="199"/>
      <c r="AK197" s="199"/>
      <c r="AL197" s="199"/>
      <c r="AM197" s="199"/>
      <c r="AN197" s="199"/>
      <c r="AO197" s="199"/>
      <c r="AP197" s="199"/>
      <c r="AQ197" s="199"/>
      <c r="AR197" s="199"/>
      <c r="AS197" s="199"/>
      <c r="AT197" s="199"/>
      <c r="AU197" s="199"/>
      <c r="AV197" s="199"/>
      <c r="AW197" s="199"/>
      <c r="AX197" s="199"/>
      <c r="AY197" s="199"/>
      <c r="AZ197" s="199"/>
      <c r="BA197" s="199"/>
      <c r="BB197" s="199"/>
      <c r="BC197" s="199"/>
      <c r="BD197" s="199"/>
      <c r="BE197" s="199"/>
      <c r="BF197" s="199"/>
      <c r="BG197" s="199"/>
      <c r="BH197" s="199"/>
    </row>
    <row r="198" spans="1:60" outlineLevel="1">
      <c r="A198" s="216"/>
      <c r="B198" s="217"/>
      <c r="C198" s="265" t="s">
        <v>417</v>
      </c>
      <c r="D198" s="254"/>
      <c r="E198" s="255">
        <v>9.8550000000000004</v>
      </c>
      <c r="F198" s="220"/>
      <c r="G198" s="220"/>
      <c r="H198" s="220"/>
      <c r="I198" s="220"/>
      <c r="J198" s="220"/>
      <c r="K198" s="220"/>
      <c r="L198" s="220"/>
      <c r="M198" s="220"/>
      <c r="N198" s="219"/>
      <c r="O198" s="219"/>
      <c r="P198" s="219"/>
      <c r="Q198" s="219"/>
      <c r="R198" s="220"/>
      <c r="S198" s="220"/>
      <c r="T198" s="220"/>
      <c r="U198" s="220"/>
      <c r="V198" s="220"/>
      <c r="W198" s="220"/>
      <c r="X198" s="220"/>
      <c r="Y198" s="199"/>
      <c r="Z198" s="199"/>
      <c r="AA198" s="199"/>
      <c r="AB198" s="199"/>
      <c r="AC198" s="199"/>
      <c r="AD198" s="199"/>
      <c r="AE198" s="199"/>
      <c r="AF198" s="199"/>
      <c r="AG198" s="199" t="s">
        <v>212</v>
      </c>
      <c r="AH198" s="199">
        <v>0</v>
      </c>
      <c r="AI198" s="199"/>
      <c r="AJ198" s="199"/>
      <c r="AK198" s="199"/>
      <c r="AL198" s="199"/>
      <c r="AM198" s="199"/>
      <c r="AN198" s="199"/>
      <c r="AO198" s="199"/>
      <c r="AP198" s="199"/>
      <c r="AQ198" s="199"/>
      <c r="AR198" s="199"/>
      <c r="AS198" s="199"/>
      <c r="AT198" s="199"/>
      <c r="AU198" s="199"/>
      <c r="AV198" s="199"/>
      <c r="AW198" s="199"/>
      <c r="AX198" s="199"/>
      <c r="AY198" s="199"/>
      <c r="AZ198" s="199"/>
      <c r="BA198" s="199"/>
      <c r="BB198" s="199"/>
      <c r="BC198" s="199"/>
      <c r="BD198" s="199"/>
      <c r="BE198" s="199"/>
      <c r="BF198" s="199"/>
      <c r="BG198" s="199"/>
      <c r="BH198" s="199"/>
    </row>
    <row r="199" spans="1:60" outlineLevel="1">
      <c r="A199" s="216"/>
      <c r="B199" s="217"/>
      <c r="C199" s="265" t="s">
        <v>418</v>
      </c>
      <c r="D199" s="254"/>
      <c r="E199" s="255">
        <v>3.0148000000000001</v>
      </c>
      <c r="F199" s="220"/>
      <c r="G199" s="220"/>
      <c r="H199" s="220"/>
      <c r="I199" s="220"/>
      <c r="J199" s="220"/>
      <c r="K199" s="220"/>
      <c r="L199" s="220"/>
      <c r="M199" s="220"/>
      <c r="N199" s="219"/>
      <c r="O199" s="219"/>
      <c r="P199" s="219"/>
      <c r="Q199" s="219"/>
      <c r="R199" s="220"/>
      <c r="S199" s="220"/>
      <c r="T199" s="220"/>
      <c r="U199" s="220"/>
      <c r="V199" s="220"/>
      <c r="W199" s="220"/>
      <c r="X199" s="220"/>
      <c r="Y199" s="199"/>
      <c r="Z199" s="199"/>
      <c r="AA199" s="199"/>
      <c r="AB199" s="199"/>
      <c r="AC199" s="199"/>
      <c r="AD199" s="199"/>
      <c r="AE199" s="199"/>
      <c r="AF199" s="199"/>
      <c r="AG199" s="199" t="s">
        <v>212</v>
      </c>
      <c r="AH199" s="199">
        <v>0</v>
      </c>
      <c r="AI199" s="199"/>
      <c r="AJ199" s="199"/>
      <c r="AK199" s="199"/>
      <c r="AL199" s="199"/>
      <c r="AM199" s="199"/>
      <c r="AN199" s="199"/>
      <c r="AO199" s="199"/>
      <c r="AP199" s="199"/>
      <c r="AQ199" s="199"/>
      <c r="AR199" s="199"/>
      <c r="AS199" s="199"/>
      <c r="AT199" s="199"/>
      <c r="AU199" s="199"/>
      <c r="AV199" s="199"/>
      <c r="AW199" s="199"/>
      <c r="AX199" s="199"/>
      <c r="AY199" s="199"/>
      <c r="AZ199" s="199"/>
      <c r="BA199" s="199"/>
      <c r="BB199" s="199"/>
      <c r="BC199" s="199"/>
      <c r="BD199" s="199"/>
      <c r="BE199" s="199"/>
      <c r="BF199" s="199"/>
      <c r="BG199" s="199"/>
      <c r="BH199" s="199"/>
    </row>
    <row r="200" spans="1:60" outlineLevel="1">
      <c r="A200" s="216"/>
      <c r="B200" s="217"/>
      <c r="C200" s="266" t="s">
        <v>243</v>
      </c>
      <c r="D200" s="256"/>
      <c r="E200" s="257">
        <v>12.8698</v>
      </c>
      <c r="F200" s="220"/>
      <c r="G200" s="220"/>
      <c r="H200" s="220"/>
      <c r="I200" s="220"/>
      <c r="J200" s="220"/>
      <c r="K200" s="220"/>
      <c r="L200" s="220"/>
      <c r="M200" s="220"/>
      <c r="N200" s="219"/>
      <c r="O200" s="219"/>
      <c r="P200" s="219"/>
      <c r="Q200" s="219"/>
      <c r="R200" s="220"/>
      <c r="S200" s="220"/>
      <c r="T200" s="220"/>
      <c r="U200" s="220"/>
      <c r="V200" s="220"/>
      <c r="W200" s="220"/>
      <c r="X200" s="220"/>
      <c r="Y200" s="199"/>
      <c r="Z200" s="199"/>
      <c r="AA200" s="199"/>
      <c r="AB200" s="199"/>
      <c r="AC200" s="199"/>
      <c r="AD200" s="199"/>
      <c r="AE200" s="199"/>
      <c r="AF200" s="199"/>
      <c r="AG200" s="199" t="s">
        <v>212</v>
      </c>
      <c r="AH200" s="199">
        <v>1</v>
      </c>
      <c r="AI200" s="199"/>
      <c r="AJ200" s="199"/>
      <c r="AK200" s="199"/>
      <c r="AL200" s="199"/>
      <c r="AM200" s="199"/>
      <c r="AN200" s="199"/>
      <c r="AO200" s="199"/>
      <c r="AP200" s="199"/>
      <c r="AQ200" s="199"/>
      <c r="AR200" s="199"/>
      <c r="AS200" s="199"/>
      <c r="AT200" s="199"/>
      <c r="AU200" s="199"/>
      <c r="AV200" s="199"/>
      <c r="AW200" s="199"/>
      <c r="AX200" s="199"/>
      <c r="AY200" s="199"/>
      <c r="AZ200" s="199"/>
      <c r="BA200" s="199"/>
      <c r="BB200" s="199"/>
      <c r="BC200" s="199"/>
      <c r="BD200" s="199"/>
      <c r="BE200" s="199"/>
      <c r="BF200" s="199"/>
      <c r="BG200" s="199"/>
      <c r="BH200" s="199"/>
    </row>
    <row r="201" spans="1:60" outlineLevel="1">
      <c r="A201" s="234">
        <v>37</v>
      </c>
      <c r="B201" s="235" t="s">
        <v>419</v>
      </c>
      <c r="C201" s="244" t="s">
        <v>420</v>
      </c>
      <c r="D201" s="236" t="s">
        <v>253</v>
      </c>
      <c r="E201" s="237">
        <v>6</v>
      </c>
      <c r="F201" s="238"/>
      <c r="G201" s="239">
        <f>ROUND(E201*F201,2)</f>
        <v>0</v>
      </c>
      <c r="H201" s="221"/>
      <c r="I201" s="220">
        <f>ROUND(E201*H201,2)</f>
        <v>0</v>
      </c>
      <c r="J201" s="221"/>
      <c r="K201" s="220">
        <f>ROUND(E201*J201,2)</f>
        <v>0</v>
      </c>
      <c r="L201" s="220">
        <v>21</v>
      </c>
      <c r="M201" s="220">
        <f>G201*(1+L201/100)</f>
        <v>0</v>
      </c>
      <c r="N201" s="219">
        <v>1E-4</v>
      </c>
      <c r="O201" s="219">
        <f>ROUND(E201*N201,2)</f>
        <v>0</v>
      </c>
      <c r="P201" s="219">
        <v>0</v>
      </c>
      <c r="Q201" s="219">
        <f>ROUND(E201*P201,2)</f>
        <v>0</v>
      </c>
      <c r="R201" s="220"/>
      <c r="S201" s="220" t="s">
        <v>209</v>
      </c>
      <c r="T201" s="220" t="s">
        <v>209</v>
      </c>
      <c r="U201" s="220">
        <v>0.13</v>
      </c>
      <c r="V201" s="220">
        <f>ROUND(E201*U201,2)</f>
        <v>0.78</v>
      </c>
      <c r="W201" s="220"/>
      <c r="X201" s="220" t="s">
        <v>131</v>
      </c>
      <c r="Y201" s="199"/>
      <c r="Z201" s="199"/>
      <c r="AA201" s="199"/>
      <c r="AB201" s="199"/>
      <c r="AC201" s="199"/>
      <c r="AD201" s="199"/>
      <c r="AE201" s="199"/>
      <c r="AF201" s="199"/>
      <c r="AG201" s="199" t="s">
        <v>132</v>
      </c>
      <c r="AH201" s="199"/>
      <c r="AI201" s="199"/>
      <c r="AJ201" s="199"/>
      <c r="AK201" s="199"/>
      <c r="AL201" s="199"/>
      <c r="AM201" s="199"/>
      <c r="AN201" s="199"/>
      <c r="AO201" s="199"/>
      <c r="AP201" s="199"/>
      <c r="AQ201" s="199"/>
      <c r="AR201" s="199"/>
      <c r="AS201" s="199"/>
      <c r="AT201" s="199"/>
      <c r="AU201" s="199"/>
      <c r="AV201" s="199"/>
      <c r="AW201" s="199"/>
      <c r="AX201" s="199"/>
      <c r="AY201" s="199"/>
      <c r="AZ201" s="199"/>
      <c r="BA201" s="199"/>
      <c r="BB201" s="199"/>
      <c r="BC201" s="199"/>
      <c r="BD201" s="199"/>
      <c r="BE201" s="199"/>
      <c r="BF201" s="199"/>
      <c r="BG201" s="199"/>
      <c r="BH201" s="199"/>
    </row>
    <row r="202" spans="1:60" outlineLevel="1">
      <c r="A202" s="216"/>
      <c r="B202" s="217"/>
      <c r="C202" s="245" t="s">
        <v>421</v>
      </c>
      <c r="D202" s="240"/>
      <c r="E202" s="240"/>
      <c r="F202" s="240"/>
      <c r="G202" s="240"/>
      <c r="H202" s="220"/>
      <c r="I202" s="220"/>
      <c r="J202" s="220"/>
      <c r="K202" s="220"/>
      <c r="L202" s="220"/>
      <c r="M202" s="220"/>
      <c r="N202" s="219"/>
      <c r="O202" s="219"/>
      <c r="P202" s="219"/>
      <c r="Q202" s="219"/>
      <c r="R202" s="220"/>
      <c r="S202" s="220"/>
      <c r="T202" s="220"/>
      <c r="U202" s="220"/>
      <c r="V202" s="220"/>
      <c r="W202" s="220"/>
      <c r="X202" s="220"/>
      <c r="Y202" s="199"/>
      <c r="Z202" s="199"/>
      <c r="AA202" s="199"/>
      <c r="AB202" s="199"/>
      <c r="AC202" s="199"/>
      <c r="AD202" s="199"/>
      <c r="AE202" s="199"/>
      <c r="AF202" s="199"/>
      <c r="AG202" s="199" t="s">
        <v>134</v>
      </c>
      <c r="AH202" s="199"/>
      <c r="AI202" s="199"/>
      <c r="AJ202" s="199"/>
      <c r="AK202" s="199"/>
      <c r="AL202" s="199"/>
      <c r="AM202" s="199"/>
      <c r="AN202" s="199"/>
      <c r="AO202" s="199"/>
      <c r="AP202" s="199"/>
      <c r="AQ202" s="199"/>
      <c r="AR202" s="199"/>
      <c r="AS202" s="199"/>
      <c r="AT202" s="199"/>
      <c r="AU202" s="199"/>
      <c r="AV202" s="199"/>
      <c r="AW202" s="199"/>
      <c r="AX202" s="199"/>
      <c r="AY202" s="199"/>
      <c r="AZ202" s="199"/>
      <c r="BA202" s="199"/>
      <c r="BB202" s="199"/>
      <c r="BC202" s="199"/>
      <c r="BD202" s="199"/>
      <c r="BE202" s="199"/>
      <c r="BF202" s="199"/>
      <c r="BG202" s="199"/>
      <c r="BH202" s="199"/>
    </row>
    <row r="203" spans="1:60" outlineLevel="1">
      <c r="A203" s="234">
        <v>38</v>
      </c>
      <c r="B203" s="235" t="s">
        <v>422</v>
      </c>
      <c r="C203" s="244" t="s">
        <v>423</v>
      </c>
      <c r="D203" s="236" t="s">
        <v>253</v>
      </c>
      <c r="E203" s="237">
        <v>4</v>
      </c>
      <c r="F203" s="238"/>
      <c r="G203" s="239">
        <f>ROUND(E203*F203,2)</f>
        <v>0</v>
      </c>
      <c r="H203" s="221"/>
      <c r="I203" s="220">
        <f>ROUND(E203*H203,2)</f>
        <v>0</v>
      </c>
      <c r="J203" s="221"/>
      <c r="K203" s="220">
        <f>ROUND(E203*J203,2)</f>
        <v>0</v>
      </c>
      <c r="L203" s="220">
        <v>21</v>
      </c>
      <c r="M203" s="220">
        <f>G203*(1+L203/100)</f>
        <v>0</v>
      </c>
      <c r="N203" s="219">
        <v>1E-4</v>
      </c>
      <c r="O203" s="219">
        <f>ROUND(E203*N203,2)</f>
        <v>0</v>
      </c>
      <c r="P203" s="219">
        <v>0</v>
      </c>
      <c r="Q203" s="219">
        <f>ROUND(E203*P203,2)</f>
        <v>0</v>
      </c>
      <c r="R203" s="220"/>
      <c r="S203" s="220" t="s">
        <v>209</v>
      </c>
      <c r="T203" s="220" t="s">
        <v>209</v>
      </c>
      <c r="U203" s="220">
        <v>0.13</v>
      </c>
      <c r="V203" s="220">
        <f>ROUND(E203*U203,2)</f>
        <v>0.52</v>
      </c>
      <c r="W203" s="220"/>
      <c r="X203" s="220" t="s">
        <v>131</v>
      </c>
      <c r="Y203" s="199"/>
      <c r="Z203" s="199"/>
      <c r="AA203" s="199"/>
      <c r="AB203" s="199"/>
      <c r="AC203" s="199"/>
      <c r="AD203" s="199"/>
      <c r="AE203" s="199"/>
      <c r="AF203" s="199"/>
      <c r="AG203" s="199" t="s">
        <v>132</v>
      </c>
      <c r="AH203" s="199"/>
      <c r="AI203" s="199"/>
      <c r="AJ203" s="199"/>
      <c r="AK203" s="199"/>
      <c r="AL203" s="199"/>
      <c r="AM203" s="199"/>
      <c r="AN203" s="199"/>
      <c r="AO203" s="199"/>
      <c r="AP203" s="199"/>
      <c r="AQ203" s="199"/>
      <c r="AR203" s="199"/>
      <c r="AS203" s="199"/>
      <c r="AT203" s="199"/>
      <c r="AU203" s="199"/>
      <c r="AV203" s="199"/>
      <c r="AW203" s="199"/>
      <c r="AX203" s="199"/>
      <c r="AY203" s="199"/>
      <c r="AZ203" s="199"/>
      <c r="BA203" s="199"/>
      <c r="BB203" s="199"/>
      <c r="BC203" s="199"/>
      <c r="BD203" s="199"/>
      <c r="BE203" s="199"/>
      <c r="BF203" s="199"/>
      <c r="BG203" s="199"/>
      <c r="BH203" s="199"/>
    </row>
    <row r="204" spans="1:60" outlineLevel="1">
      <c r="A204" s="216"/>
      <c r="B204" s="217"/>
      <c r="C204" s="245" t="s">
        <v>421</v>
      </c>
      <c r="D204" s="240"/>
      <c r="E204" s="240"/>
      <c r="F204" s="240"/>
      <c r="G204" s="240"/>
      <c r="H204" s="220"/>
      <c r="I204" s="220"/>
      <c r="J204" s="220"/>
      <c r="K204" s="220"/>
      <c r="L204" s="220"/>
      <c r="M204" s="220"/>
      <c r="N204" s="219"/>
      <c r="O204" s="219"/>
      <c r="P204" s="219"/>
      <c r="Q204" s="219"/>
      <c r="R204" s="220"/>
      <c r="S204" s="220"/>
      <c r="T204" s="220"/>
      <c r="U204" s="220"/>
      <c r="V204" s="220"/>
      <c r="W204" s="220"/>
      <c r="X204" s="220"/>
      <c r="Y204" s="199"/>
      <c r="Z204" s="199"/>
      <c r="AA204" s="199"/>
      <c r="AB204" s="199"/>
      <c r="AC204" s="199"/>
      <c r="AD204" s="199"/>
      <c r="AE204" s="199"/>
      <c r="AF204" s="199"/>
      <c r="AG204" s="199" t="s">
        <v>134</v>
      </c>
      <c r="AH204" s="199"/>
      <c r="AI204" s="199"/>
      <c r="AJ204" s="199"/>
      <c r="AK204" s="199"/>
      <c r="AL204" s="199"/>
      <c r="AM204" s="199"/>
      <c r="AN204" s="199"/>
      <c r="AO204" s="199"/>
      <c r="AP204" s="199"/>
      <c r="AQ204" s="199"/>
      <c r="AR204" s="199"/>
      <c r="AS204" s="199"/>
      <c r="AT204" s="199"/>
      <c r="AU204" s="199"/>
      <c r="AV204" s="199"/>
      <c r="AW204" s="199"/>
      <c r="AX204" s="199"/>
      <c r="AY204" s="199"/>
      <c r="AZ204" s="199"/>
      <c r="BA204" s="199"/>
      <c r="BB204" s="199"/>
      <c r="BC204" s="199"/>
      <c r="BD204" s="199"/>
      <c r="BE204" s="199"/>
      <c r="BF204" s="199"/>
      <c r="BG204" s="199"/>
      <c r="BH204" s="199"/>
    </row>
    <row r="205" spans="1:60" outlineLevel="1">
      <c r="A205" s="234">
        <v>39</v>
      </c>
      <c r="B205" s="235" t="s">
        <v>424</v>
      </c>
      <c r="C205" s="244" t="s">
        <v>425</v>
      </c>
      <c r="D205" s="236" t="s">
        <v>222</v>
      </c>
      <c r="E205" s="237">
        <v>19.38</v>
      </c>
      <c r="F205" s="238"/>
      <c r="G205" s="239">
        <f>ROUND(E205*F205,2)</f>
        <v>0</v>
      </c>
      <c r="H205" s="221"/>
      <c r="I205" s="220">
        <f>ROUND(E205*H205,2)</f>
        <v>0</v>
      </c>
      <c r="J205" s="221"/>
      <c r="K205" s="220">
        <f>ROUND(E205*J205,2)</f>
        <v>0</v>
      </c>
      <c r="L205" s="220">
        <v>21</v>
      </c>
      <c r="M205" s="220">
        <f>G205*(1+L205/100)</f>
        <v>0</v>
      </c>
      <c r="N205" s="219">
        <v>7.6000000000000004E-4</v>
      </c>
      <c r="O205" s="219">
        <f>ROUND(E205*N205,2)</f>
        <v>0.01</v>
      </c>
      <c r="P205" s="219">
        <v>0</v>
      </c>
      <c r="Q205" s="219">
        <f>ROUND(E205*P205,2)</f>
        <v>0</v>
      </c>
      <c r="R205" s="220"/>
      <c r="S205" s="220" t="s">
        <v>209</v>
      </c>
      <c r="T205" s="220" t="s">
        <v>209</v>
      </c>
      <c r="U205" s="220">
        <v>0.19</v>
      </c>
      <c r="V205" s="220">
        <f>ROUND(E205*U205,2)</f>
        <v>3.68</v>
      </c>
      <c r="W205" s="220"/>
      <c r="X205" s="220" t="s">
        <v>131</v>
      </c>
      <c r="Y205" s="199"/>
      <c r="Z205" s="199"/>
      <c r="AA205" s="199"/>
      <c r="AB205" s="199"/>
      <c r="AC205" s="199"/>
      <c r="AD205" s="199"/>
      <c r="AE205" s="199"/>
      <c r="AF205" s="199"/>
      <c r="AG205" s="199" t="s">
        <v>132</v>
      </c>
      <c r="AH205" s="199"/>
      <c r="AI205" s="199"/>
      <c r="AJ205" s="199"/>
      <c r="AK205" s="199"/>
      <c r="AL205" s="199"/>
      <c r="AM205" s="199"/>
      <c r="AN205" s="199"/>
      <c r="AO205" s="199"/>
      <c r="AP205" s="199"/>
      <c r="AQ205" s="199"/>
      <c r="AR205" s="199"/>
      <c r="AS205" s="199"/>
      <c r="AT205" s="199"/>
      <c r="AU205" s="199"/>
      <c r="AV205" s="199"/>
      <c r="AW205" s="199"/>
      <c r="AX205" s="199"/>
      <c r="AY205" s="199"/>
      <c r="AZ205" s="199"/>
      <c r="BA205" s="199"/>
      <c r="BB205" s="199"/>
      <c r="BC205" s="199"/>
      <c r="BD205" s="199"/>
      <c r="BE205" s="199"/>
      <c r="BF205" s="199"/>
      <c r="BG205" s="199"/>
      <c r="BH205" s="199"/>
    </row>
    <row r="206" spans="1:60" outlineLevel="1">
      <c r="A206" s="216"/>
      <c r="B206" s="217"/>
      <c r="C206" s="245" t="s">
        <v>426</v>
      </c>
      <c r="D206" s="240"/>
      <c r="E206" s="240"/>
      <c r="F206" s="240"/>
      <c r="G206" s="240"/>
      <c r="H206" s="220"/>
      <c r="I206" s="220"/>
      <c r="J206" s="220"/>
      <c r="K206" s="220"/>
      <c r="L206" s="220"/>
      <c r="M206" s="220"/>
      <c r="N206" s="219"/>
      <c r="O206" s="219"/>
      <c r="P206" s="219"/>
      <c r="Q206" s="219"/>
      <c r="R206" s="220"/>
      <c r="S206" s="220"/>
      <c r="T206" s="220"/>
      <c r="U206" s="220"/>
      <c r="V206" s="220"/>
      <c r="W206" s="220"/>
      <c r="X206" s="220"/>
      <c r="Y206" s="199"/>
      <c r="Z206" s="199"/>
      <c r="AA206" s="199"/>
      <c r="AB206" s="199"/>
      <c r="AC206" s="199"/>
      <c r="AD206" s="199"/>
      <c r="AE206" s="199"/>
      <c r="AF206" s="199"/>
      <c r="AG206" s="199" t="s">
        <v>134</v>
      </c>
      <c r="AH206" s="199"/>
      <c r="AI206" s="199"/>
      <c r="AJ206" s="199"/>
      <c r="AK206" s="199"/>
      <c r="AL206" s="199"/>
      <c r="AM206" s="199"/>
      <c r="AN206" s="199"/>
      <c r="AO206" s="199"/>
      <c r="AP206" s="199"/>
      <c r="AQ206" s="199"/>
      <c r="AR206" s="199"/>
      <c r="AS206" s="199"/>
      <c r="AT206" s="199"/>
      <c r="AU206" s="199"/>
      <c r="AV206" s="199"/>
      <c r="AW206" s="199"/>
      <c r="AX206" s="199"/>
      <c r="AY206" s="199"/>
      <c r="AZ206" s="199"/>
      <c r="BA206" s="199"/>
      <c r="BB206" s="199"/>
      <c r="BC206" s="199"/>
      <c r="BD206" s="199"/>
      <c r="BE206" s="199"/>
      <c r="BF206" s="199"/>
      <c r="BG206" s="199"/>
      <c r="BH206" s="199"/>
    </row>
    <row r="207" spans="1:60" outlineLevel="1">
      <c r="A207" s="216"/>
      <c r="B207" s="217"/>
      <c r="C207" s="265" t="s">
        <v>427</v>
      </c>
      <c r="D207" s="254"/>
      <c r="E207" s="255">
        <v>19.38</v>
      </c>
      <c r="F207" s="220"/>
      <c r="G207" s="220"/>
      <c r="H207" s="220"/>
      <c r="I207" s="220"/>
      <c r="J207" s="220"/>
      <c r="K207" s="220"/>
      <c r="L207" s="220"/>
      <c r="M207" s="220"/>
      <c r="N207" s="219"/>
      <c r="O207" s="219"/>
      <c r="P207" s="219"/>
      <c r="Q207" s="219"/>
      <c r="R207" s="220"/>
      <c r="S207" s="220"/>
      <c r="T207" s="220"/>
      <c r="U207" s="220"/>
      <c r="V207" s="220"/>
      <c r="W207" s="220"/>
      <c r="X207" s="220"/>
      <c r="Y207" s="199"/>
      <c r="Z207" s="199"/>
      <c r="AA207" s="199"/>
      <c r="AB207" s="199"/>
      <c r="AC207" s="199"/>
      <c r="AD207" s="199"/>
      <c r="AE207" s="199"/>
      <c r="AF207" s="199"/>
      <c r="AG207" s="199" t="s">
        <v>212</v>
      </c>
      <c r="AH207" s="199">
        <v>0</v>
      </c>
      <c r="AI207" s="199"/>
      <c r="AJ207" s="199"/>
      <c r="AK207" s="199"/>
      <c r="AL207" s="199"/>
      <c r="AM207" s="199"/>
      <c r="AN207" s="199"/>
      <c r="AO207" s="199"/>
      <c r="AP207" s="199"/>
      <c r="AQ207" s="199"/>
      <c r="AR207" s="199"/>
      <c r="AS207" s="199"/>
      <c r="AT207" s="199"/>
      <c r="AU207" s="199"/>
      <c r="AV207" s="199"/>
      <c r="AW207" s="199"/>
      <c r="AX207" s="199"/>
      <c r="AY207" s="199"/>
      <c r="AZ207" s="199"/>
      <c r="BA207" s="199"/>
      <c r="BB207" s="199"/>
      <c r="BC207" s="199"/>
      <c r="BD207" s="199"/>
      <c r="BE207" s="199"/>
      <c r="BF207" s="199"/>
      <c r="BG207" s="199"/>
      <c r="BH207" s="199"/>
    </row>
    <row r="208" spans="1:60" outlineLevel="1">
      <c r="A208" s="234">
        <v>40</v>
      </c>
      <c r="B208" s="235" t="s">
        <v>428</v>
      </c>
      <c r="C208" s="244" t="s">
        <v>429</v>
      </c>
      <c r="D208" s="236" t="s">
        <v>222</v>
      </c>
      <c r="E208" s="237">
        <v>1.04</v>
      </c>
      <c r="F208" s="238"/>
      <c r="G208" s="239">
        <f>ROUND(E208*F208,2)</f>
        <v>0</v>
      </c>
      <c r="H208" s="221"/>
      <c r="I208" s="220">
        <f>ROUND(E208*H208,2)</f>
        <v>0</v>
      </c>
      <c r="J208" s="221"/>
      <c r="K208" s="220">
        <f>ROUND(E208*J208,2)</f>
        <v>0</v>
      </c>
      <c r="L208" s="220">
        <v>21</v>
      </c>
      <c r="M208" s="220">
        <f>G208*(1+L208/100)</f>
        <v>0</v>
      </c>
      <c r="N208" s="219">
        <v>7.6000000000000004E-4</v>
      </c>
      <c r="O208" s="219">
        <f>ROUND(E208*N208,2)</f>
        <v>0</v>
      </c>
      <c r="P208" s="219">
        <v>0</v>
      </c>
      <c r="Q208" s="219">
        <f>ROUND(E208*P208,2)</f>
        <v>0</v>
      </c>
      <c r="R208" s="220"/>
      <c r="S208" s="220" t="s">
        <v>209</v>
      </c>
      <c r="T208" s="220" t="s">
        <v>209</v>
      </c>
      <c r="U208" s="220">
        <v>0.19</v>
      </c>
      <c r="V208" s="220">
        <f>ROUND(E208*U208,2)</f>
        <v>0.2</v>
      </c>
      <c r="W208" s="220"/>
      <c r="X208" s="220" t="s">
        <v>131</v>
      </c>
      <c r="Y208" s="199"/>
      <c r="Z208" s="199"/>
      <c r="AA208" s="199"/>
      <c r="AB208" s="199"/>
      <c r="AC208" s="199"/>
      <c r="AD208" s="199"/>
      <c r="AE208" s="199"/>
      <c r="AF208" s="199"/>
      <c r="AG208" s="199" t="s">
        <v>132</v>
      </c>
      <c r="AH208" s="199"/>
      <c r="AI208" s="199"/>
      <c r="AJ208" s="199"/>
      <c r="AK208" s="199"/>
      <c r="AL208" s="199"/>
      <c r="AM208" s="199"/>
      <c r="AN208" s="199"/>
      <c r="AO208" s="199"/>
      <c r="AP208" s="199"/>
      <c r="AQ208" s="199"/>
      <c r="AR208" s="199"/>
      <c r="AS208" s="199"/>
      <c r="AT208" s="199"/>
      <c r="AU208" s="199"/>
      <c r="AV208" s="199"/>
      <c r="AW208" s="199"/>
      <c r="AX208" s="199"/>
      <c r="AY208" s="199"/>
      <c r="AZ208" s="199"/>
      <c r="BA208" s="199"/>
      <c r="BB208" s="199"/>
      <c r="BC208" s="199"/>
      <c r="BD208" s="199"/>
      <c r="BE208" s="199"/>
      <c r="BF208" s="199"/>
      <c r="BG208" s="199"/>
      <c r="BH208" s="199"/>
    </row>
    <row r="209" spans="1:60" outlineLevel="1">
      <c r="A209" s="216"/>
      <c r="B209" s="217"/>
      <c r="C209" s="245" t="s">
        <v>426</v>
      </c>
      <c r="D209" s="240"/>
      <c r="E209" s="240"/>
      <c r="F209" s="240"/>
      <c r="G209" s="240"/>
      <c r="H209" s="220"/>
      <c r="I209" s="220"/>
      <c r="J209" s="220"/>
      <c r="K209" s="220"/>
      <c r="L209" s="220"/>
      <c r="M209" s="220"/>
      <c r="N209" s="219"/>
      <c r="O209" s="219"/>
      <c r="P209" s="219"/>
      <c r="Q209" s="219"/>
      <c r="R209" s="220"/>
      <c r="S209" s="220"/>
      <c r="T209" s="220"/>
      <c r="U209" s="220"/>
      <c r="V209" s="220"/>
      <c r="W209" s="220"/>
      <c r="X209" s="220"/>
      <c r="Y209" s="199"/>
      <c r="Z209" s="199"/>
      <c r="AA209" s="199"/>
      <c r="AB209" s="199"/>
      <c r="AC209" s="199"/>
      <c r="AD209" s="199"/>
      <c r="AE209" s="199"/>
      <c r="AF209" s="199"/>
      <c r="AG209" s="199" t="s">
        <v>134</v>
      </c>
      <c r="AH209" s="199"/>
      <c r="AI209" s="199"/>
      <c r="AJ209" s="199"/>
      <c r="AK209" s="199"/>
      <c r="AL209" s="199"/>
      <c r="AM209" s="199"/>
      <c r="AN209" s="199"/>
      <c r="AO209" s="199"/>
      <c r="AP209" s="199"/>
      <c r="AQ209" s="199"/>
      <c r="AR209" s="199"/>
      <c r="AS209" s="199"/>
      <c r="AT209" s="199"/>
      <c r="AU209" s="199"/>
      <c r="AV209" s="199"/>
      <c r="AW209" s="199"/>
      <c r="AX209" s="199"/>
      <c r="AY209" s="199"/>
      <c r="AZ209" s="199"/>
      <c r="BA209" s="199"/>
      <c r="BB209" s="199"/>
      <c r="BC209" s="199"/>
      <c r="BD209" s="199"/>
      <c r="BE209" s="199"/>
      <c r="BF209" s="199"/>
      <c r="BG209" s="199"/>
      <c r="BH209" s="199"/>
    </row>
    <row r="210" spans="1:60" outlineLevel="1">
      <c r="A210" s="216"/>
      <c r="B210" s="217"/>
      <c r="C210" s="265" t="s">
        <v>430</v>
      </c>
      <c r="D210" s="254"/>
      <c r="E210" s="255">
        <v>1.04</v>
      </c>
      <c r="F210" s="220"/>
      <c r="G210" s="220"/>
      <c r="H210" s="220"/>
      <c r="I210" s="220"/>
      <c r="J210" s="220"/>
      <c r="K210" s="220"/>
      <c r="L210" s="220"/>
      <c r="M210" s="220"/>
      <c r="N210" s="219"/>
      <c r="O210" s="219"/>
      <c r="P210" s="219"/>
      <c r="Q210" s="219"/>
      <c r="R210" s="220"/>
      <c r="S210" s="220"/>
      <c r="T210" s="220"/>
      <c r="U210" s="220"/>
      <c r="V210" s="220"/>
      <c r="W210" s="220"/>
      <c r="X210" s="220"/>
      <c r="Y210" s="199"/>
      <c r="Z210" s="199"/>
      <c r="AA210" s="199"/>
      <c r="AB210" s="199"/>
      <c r="AC210" s="199"/>
      <c r="AD210" s="199"/>
      <c r="AE210" s="199"/>
      <c r="AF210" s="199"/>
      <c r="AG210" s="199" t="s">
        <v>212</v>
      </c>
      <c r="AH210" s="199">
        <v>0</v>
      </c>
      <c r="AI210" s="199"/>
      <c r="AJ210" s="199"/>
      <c r="AK210" s="199"/>
      <c r="AL210" s="199"/>
      <c r="AM210" s="199"/>
      <c r="AN210" s="199"/>
      <c r="AO210" s="199"/>
      <c r="AP210" s="199"/>
      <c r="AQ210" s="199"/>
      <c r="AR210" s="199"/>
      <c r="AS210" s="199"/>
      <c r="AT210" s="199"/>
      <c r="AU210" s="199"/>
      <c r="AV210" s="199"/>
      <c r="AW210" s="199"/>
      <c r="AX210" s="199"/>
      <c r="AY210" s="199"/>
      <c r="AZ210" s="199"/>
      <c r="BA210" s="199"/>
      <c r="BB210" s="199"/>
      <c r="BC210" s="199"/>
      <c r="BD210" s="199"/>
      <c r="BE210" s="199"/>
      <c r="BF210" s="199"/>
      <c r="BG210" s="199"/>
      <c r="BH210" s="199"/>
    </row>
    <row r="211" spans="1:60" outlineLevel="1">
      <c r="A211" s="216">
        <v>41</v>
      </c>
      <c r="B211" s="217" t="s">
        <v>431</v>
      </c>
      <c r="C211" s="267" t="s">
        <v>432</v>
      </c>
      <c r="D211" s="218" t="s">
        <v>0</v>
      </c>
      <c r="E211" s="258"/>
      <c r="F211" s="221"/>
      <c r="G211" s="220">
        <f>ROUND(E211*F211,2)</f>
        <v>0</v>
      </c>
      <c r="H211" s="221"/>
      <c r="I211" s="220">
        <f>ROUND(E211*H211,2)</f>
        <v>0</v>
      </c>
      <c r="J211" s="221"/>
      <c r="K211" s="220">
        <f>ROUND(E211*J211,2)</f>
        <v>0</v>
      </c>
      <c r="L211" s="220">
        <v>21</v>
      </c>
      <c r="M211" s="220">
        <f>G211*(1+L211/100)</f>
        <v>0</v>
      </c>
      <c r="N211" s="219">
        <v>0</v>
      </c>
      <c r="O211" s="219">
        <f>ROUND(E211*N211,2)</f>
        <v>0</v>
      </c>
      <c r="P211" s="219">
        <v>0</v>
      </c>
      <c r="Q211" s="219">
        <f>ROUND(E211*P211,2)</f>
        <v>0</v>
      </c>
      <c r="R211" s="220"/>
      <c r="S211" s="220" t="s">
        <v>209</v>
      </c>
      <c r="T211" s="220" t="s">
        <v>209</v>
      </c>
      <c r="U211" s="220">
        <v>0</v>
      </c>
      <c r="V211" s="220">
        <f>ROUND(E211*U211,2)</f>
        <v>0</v>
      </c>
      <c r="W211" s="220"/>
      <c r="X211" s="220" t="s">
        <v>247</v>
      </c>
      <c r="Y211" s="199"/>
      <c r="Z211" s="199"/>
      <c r="AA211" s="199"/>
      <c r="AB211" s="199"/>
      <c r="AC211" s="199"/>
      <c r="AD211" s="199"/>
      <c r="AE211" s="199"/>
      <c r="AF211" s="199"/>
      <c r="AG211" s="199" t="s">
        <v>248</v>
      </c>
      <c r="AH211" s="199"/>
      <c r="AI211" s="199"/>
      <c r="AJ211" s="199"/>
      <c r="AK211" s="199"/>
      <c r="AL211" s="199"/>
      <c r="AM211" s="199"/>
      <c r="AN211" s="199"/>
      <c r="AO211" s="199"/>
      <c r="AP211" s="199"/>
      <c r="AQ211" s="199"/>
      <c r="AR211" s="199"/>
      <c r="AS211" s="199"/>
      <c r="AT211" s="199"/>
      <c r="AU211" s="199"/>
      <c r="AV211" s="199"/>
      <c r="AW211" s="199"/>
      <c r="AX211" s="199"/>
      <c r="AY211" s="199"/>
      <c r="AZ211" s="199"/>
      <c r="BA211" s="199"/>
      <c r="BB211" s="199"/>
      <c r="BC211" s="199"/>
      <c r="BD211" s="199"/>
      <c r="BE211" s="199"/>
      <c r="BF211" s="199"/>
      <c r="BG211" s="199"/>
      <c r="BH211" s="199"/>
    </row>
    <row r="212" spans="1:60">
      <c r="A212" s="227" t="s">
        <v>127</v>
      </c>
      <c r="B212" s="228" t="s">
        <v>91</v>
      </c>
      <c r="C212" s="243" t="s">
        <v>92</v>
      </c>
      <c r="D212" s="229"/>
      <c r="E212" s="230"/>
      <c r="F212" s="231"/>
      <c r="G212" s="232">
        <f>SUMIF(AG213:AG255,"&lt;&gt;NOR",G213:G255)</f>
        <v>0</v>
      </c>
      <c r="H212" s="226"/>
      <c r="I212" s="226">
        <f>SUM(I213:I255)</f>
        <v>0</v>
      </c>
      <c r="J212" s="226"/>
      <c r="K212" s="226">
        <f>SUM(K213:K255)</f>
        <v>0</v>
      </c>
      <c r="L212" s="226"/>
      <c r="M212" s="226">
        <f>SUM(M213:M255)</f>
        <v>0</v>
      </c>
      <c r="N212" s="225"/>
      <c r="O212" s="225">
        <f>SUM(O213:O255)</f>
        <v>0.51000000000000012</v>
      </c>
      <c r="P212" s="225"/>
      <c r="Q212" s="225">
        <f>SUM(Q213:Q255)</f>
        <v>0</v>
      </c>
      <c r="R212" s="226"/>
      <c r="S212" s="226"/>
      <c r="T212" s="226"/>
      <c r="U212" s="226"/>
      <c r="V212" s="226">
        <f>SUM(V213:V255)</f>
        <v>110.58</v>
      </c>
      <c r="W212" s="226"/>
      <c r="X212" s="226"/>
      <c r="AG212" t="s">
        <v>128</v>
      </c>
    </row>
    <row r="213" spans="1:60" ht="22.5" outlineLevel="1">
      <c r="A213" s="234">
        <v>42</v>
      </c>
      <c r="B213" s="235" t="s">
        <v>433</v>
      </c>
      <c r="C213" s="244" t="s">
        <v>434</v>
      </c>
      <c r="D213" s="236" t="s">
        <v>222</v>
      </c>
      <c r="E213" s="237">
        <v>14.83</v>
      </c>
      <c r="F213" s="238"/>
      <c r="G213" s="239">
        <f>ROUND(E213*F213,2)</f>
        <v>0</v>
      </c>
      <c r="H213" s="221"/>
      <c r="I213" s="220">
        <f>ROUND(E213*H213,2)</f>
        <v>0</v>
      </c>
      <c r="J213" s="221"/>
      <c r="K213" s="220">
        <f>ROUND(E213*J213,2)</f>
        <v>0</v>
      </c>
      <c r="L213" s="220">
        <v>21</v>
      </c>
      <c r="M213" s="220">
        <f>G213*(1+L213/100)</f>
        <v>0</v>
      </c>
      <c r="N213" s="219">
        <v>5.6800000000000002E-3</v>
      </c>
      <c r="O213" s="219">
        <f>ROUND(E213*N213,2)</f>
        <v>0.08</v>
      </c>
      <c r="P213" s="219">
        <v>0</v>
      </c>
      <c r="Q213" s="219">
        <f>ROUND(E213*P213,2)</f>
        <v>0</v>
      </c>
      <c r="R213" s="220"/>
      <c r="S213" s="220" t="s">
        <v>129</v>
      </c>
      <c r="T213" s="220" t="s">
        <v>144</v>
      </c>
      <c r="U213" s="220">
        <v>0.9</v>
      </c>
      <c r="V213" s="220">
        <f>ROUND(E213*U213,2)</f>
        <v>13.35</v>
      </c>
      <c r="W213" s="220"/>
      <c r="X213" s="220" t="s">
        <v>131</v>
      </c>
      <c r="Y213" s="199"/>
      <c r="Z213" s="199"/>
      <c r="AA213" s="199"/>
      <c r="AB213" s="199"/>
      <c r="AC213" s="199"/>
      <c r="AD213" s="199"/>
      <c r="AE213" s="199"/>
      <c r="AF213" s="199"/>
      <c r="AG213" s="199" t="s">
        <v>132</v>
      </c>
      <c r="AH213" s="199"/>
      <c r="AI213" s="199"/>
      <c r="AJ213" s="199"/>
      <c r="AK213" s="199"/>
      <c r="AL213" s="199"/>
      <c r="AM213" s="199"/>
      <c r="AN213" s="199"/>
      <c r="AO213" s="199"/>
      <c r="AP213" s="199"/>
      <c r="AQ213" s="199"/>
      <c r="AR213" s="199"/>
      <c r="AS213" s="199"/>
      <c r="AT213" s="199"/>
      <c r="AU213" s="199"/>
      <c r="AV213" s="199"/>
      <c r="AW213" s="199"/>
      <c r="AX213" s="199"/>
      <c r="AY213" s="199"/>
      <c r="AZ213" s="199"/>
      <c r="BA213" s="199"/>
      <c r="BB213" s="199"/>
      <c r="BC213" s="199"/>
      <c r="BD213" s="199"/>
      <c r="BE213" s="199"/>
      <c r="BF213" s="199"/>
      <c r="BG213" s="199"/>
      <c r="BH213" s="199"/>
    </row>
    <row r="214" spans="1:60" outlineLevel="1">
      <c r="A214" s="216"/>
      <c r="B214" s="217"/>
      <c r="C214" s="245" t="s">
        <v>303</v>
      </c>
      <c r="D214" s="240"/>
      <c r="E214" s="240"/>
      <c r="F214" s="240"/>
      <c r="G214" s="240"/>
      <c r="H214" s="220"/>
      <c r="I214" s="220"/>
      <c r="J214" s="220"/>
      <c r="K214" s="220"/>
      <c r="L214" s="220"/>
      <c r="M214" s="220"/>
      <c r="N214" s="219"/>
      <c r="O214" s="219"/>
      <c r="P214" s="219"/>
      <c r="Q214" s="219"/>
      <c r="R214" s="220"/>
      <c r="S214" s="220"/>
      <c r="T214" s="220"/>
      <c r="U214" s="220"/>
      <c r="V214" s="220"/>
      <c r="W214" s="220"/>
      <c r="X214" s="220"/>
      <c r="Y214" s="199"/>
      <c r="Z214" s="199"/>
      <c r="AA214" s="199"/>
      <c r="AB214" s="199"/>
      <c r="AC214" s="199"/>
      <c r="AD214" s="199"/>
      <c r="AE214" s="199"/>
      <c r="AF214" s="199"/>
      <c r="AG214" s="199" t="s">
        <v>134</v>
      </c>
      <c r="AH214" s="199"/>
      <c r="AI214" s="199"/>
      <c r="AJ214" s="199"/>
      <c r="AK214" s="199"/>
      <c r="AL214" s="199"/>
      <c r="AM214" s="199"/>
      <c r="AN214" s="199"/>
      <c r="AO214" s="199"/>
      <c r="AP214" s="199"/>
      <c r="AQ214" s="199"/>
      <c r="AR214" s="199"/>
      <c r="AS214" s="199"/>
      <c r="AT214" s="199"/>
      <c r="AU214" s="199"/>
      <c r="AV214" s="199"/>
      <c r="AW214" s="199"/>
      <c r="AX214" s="199"/>
      <c r="AY214" s="199"/>
      <c r="AZ214" s="199"/>
      <c r="BA214" s="199"/>
      <c r="BB214" s="199"/>
      <c r="BC214" s="199"/>
      <c r="BD214" s="199"/>
      <c r="BE214" s="199"/>
      <c r="BF214" s="199"/>
      <c r="BG214" s="199"/>
      <c r="BH214" s="199"/>
    </row>
    <row r="215" spans="1:60" outlineLevel="1">
      <c r="A215" s="216"/>
      <c r="B215" s="217"/>
      <c r="C215" s="246" t="s">
        <v>435</v>
      </c>
      <c r="D215" s="242"/>
      <c r="E215" s="242"/>
      <c r="F215" s="242"/>
      <c r="G215" s="242"/>
      <c r="H215" s="220"/>
      <c r="I215" s="220"/>
      <c r="J215" s="220"/>
      <c r="K215" s="220"/>
      <c r="L215" s="220"/>
      <c r="M215" s="220"/>
      <c r="N215" s="219"/>
      <c r="O215" s="219"/>
      <c r="P215" s="219"/>
      <c r="Q215" s="219"/>
      <c r="R215" s="220"/>
      <c r="S215" s="220"/>
      <c r="T215" s="220"/>
      <c r="U215" s="220"/>
      <c r="V215" s="220"/>
      <c r="W215" s="220"/>
      <c r="X215" s="220"/>
      <c r="Y215" s="199"/>
      <c r="Z215" s="199"/>
      <c r="AA215" s="199"/>
      <c r="AB215" s="199"/>
      <c r="AC215" s="199"/>
      <c r="AD215" s="199"/>
      <c r="AE215" s="199"/>
      <c r="AF215" s="199"/>
      <c r="AG215" s="199" t="s">
        <v>134</v>
      </c>
      <c r="AH215" s="199"/>
      <c r="AI215" s="199"/>
      <c r="AJ215" s="199"/>
      <c r="AK215" s="199"/>
      <c r="AL215" s="199"/>
      <c r="AM215" s="199"/>
      <c r="AN215" s="199"/>
      <c r="AO215" s="199"/>
      <c r="AP215" s="199"/>
      <c r="AQ215" s="199"/>
      <c r="AR215" s="199"/>
      <c r="AS215" s="199"/>
      <c r="AT215" s="199"/>
      <c r="AU215" s="199"/>
      <c r="AV215" s="199"/>
      <c r="AW215" s="199"/>
      <c r="AX215" s="199"/>
      <c r="AY215" s="199"/>
      <c r="AZ215" s="199"/>
      <c r="BA215" s="199"/>
      <c r="BB215" s="199"/>
      <c r="BC215" s="199"/>
      <c r="BD215" s="199"/>
      <c r="BE215" s="199"/>
      <c r="BF215" s="199"/>
      <c r="BG215" s="199"/>
      <c r="BH215" s="199"/>
    </row>
    <row r="216" spans="1:60" outlineLevel="1">
      <c r="A216" s="216"/>
      <c r="B216" s="217"/>
      <c r="C216" s="246" t="s">
        <v>436</v>
      </c>
      <c r="D216" s="242"/>
      <c r="E216" s="242"/>
      <c r="F216" s="242"/>
      <c r="G216" s="242"/>
      <c r="H216" s="220"/>
      <c r="I216" s="220"/>
      <c r="J216" s="220"/>
      <c r="K216" s="220"/>
      <c r="L216" s="220"/>
      <c r="M216" s="220"/>
      <c r="N216" s="219"/>
      <c r="O216" s="219"/>
      <c r="P216" s="219"/>
      <c r="Q216" s="219"/>
      <c r="R216" s="220"/>
      <c r="S216" s="220"/>
      <c r="T216" s="220"/>
      <c r="U216" s="220"/>
      <c r="V216" s="220"/>
      <c r="W216" s="220"/>
      <c r="X216" s="220"/>
      <c r="Y216" s="199"/>
      <c r="Z216" s="199"/>
      <c r="AA216" s="199"/>
      <c r="AB216" s="199"/>
      <c r="AC216" s="199"/>
      <c r="AD216" s="199"/>
      <c r="AE216" s="199"/>
      <c r="AF216" s="199"/>
      <c r="AG216" s="199" t="s">
        <v>134</v>
      </c>
      <c r="AH216" s="199"/>
      <c r="AI216" s="199"/>
      <c r="AJ216" s="199"/>
      <c r="AK216" s="199"/>
      <c r="AL216" s="199"/>
      <c r="AM216" s="199"/>
      <c r="AN216" s="199"/>
      <c r="AO216" s="199"/>
      <c r="AP216" s="199"/>
      <c r="AQ216" s="199"/>
      <c r="AR216" s="199"/>
      <c r="AS216" s="199"/>
      <c r="AT216" s="199"/>
      <c r="AU216" s="199"/>
      <c r="AV216" s="199"/>
      <c r="AW216" s="199"/>
      <c r="AX216" s="199"/>
      <c r="AY216" s="199"/>
      <c r="AZ216" s="199"/>
      <c r="BA216" s="199"/>
      <c r="BB216" s="199"/>
      <c r="BC216" s="199"/>
      <c r="BD216" s="199"/>
      <c r="BE216" s="199"/>
      <c r="BF216" s="199"/>
      <c r="BG216" s="199"/>
      <c r="BH216" s="199"/>
    </row>
    <row r="217" spans="1:60" outlineLevel="1">
      <c r="A217" s="216"/>
      <c r="B217" s="217"/>
      <c r="C217" s="265" t="s">
        <v>322</v>
      </c>
      <c r="D217" s="254"/>
      <c r="E217" s="255">
        <v>14.83</v>
      </c>
      <c r="F217" s="220"/>
      <c r="G217" s="220"/>
      <c r="H217" s="220"/>
      <c r="I217" s="220"/>
      <c r="J217" s="220"/>
      <c r="K217" s="220"/>
      <c r="L217" s="220"/>
      <c r="M217" s="220"/>
      <c r="N217" s="219"/>
      <c r="O217" s="219"/>
      <c r="P217" s="219"/>
      <c r="Q217" s="219"/>
      <c r="R217" s="220"/>
      <c r="S217" s="220"/>
      <c r="T217" s="220"/>
      <c r="U217" s="220"/>
      <c r="V217" s="220"/>
      <c r="W217" s="220"/>
      <c r="X217" s="220"/>
      <c r="Y217" s="199"/>
      <c r="Z217" s="199"/>
      <c r="AA217" s="199"/>
      <c r="AB217" s="199"/>
      <c r="AC217" s="199"/>
      <c r="AD217" s="199"/>
      <c r="AE217" s="199"/>
      <c r="AF217" s="199"/>
      <c r="AG217" s="199" t="s">
        <v>212</v>
      </c>
      <c r="AH217" s="199">
        <v>0</v>
      </c>
      <c r="AI217" s="199"/>
      <c r="AJ217" s="199"/>
      <c r="AK217" s="199"/>
      <c r="AL217" s="199"/>
      <c r="AM217" s="199"/>
      <c r="AN217" s="199"/>
      <c r="AO217" s="199"/>
      <c r="AP217" s="199"/>
      <c r="AQ217" s="199"/>
      <c r="AR217" s="199"/>
      <c r="AS217" s="199"/>
      <c r="AT217" s="199"/>
      <c r="AU217" s="199"/>
      <c r="AV217" s="199"/>
      <c r="AW217" s="199"/>
      <c r="AX217" s="199"/>
      <c r="AY217" s="199"/>
      <c r="AZ217" s="199"/>
      <c r="BA217" s="199"/>
      <c r="BB217" s="199"/>
      <c r="BC217" s="199"/>
      <c r="BD217" s="199"/>
      <c r="BE217" s="199"/>
      <c r="BF217" s="199"/>
      <c r="BG217" s="199"/>
      <c r="BH217" s="199"/>
    </row>
    <row r="218" spans="1:60" ht="22.5" outlineLevel="1">
      <c r="A218" s="234">
        <v>43</v>
      </c>
      <c r="B218" s="235" t="s">
        <v>437</v>
      </c>
      <c r="C218" s="244" t="s">
        <v>438</v>
      </c>
      <c r="D218" s="236" t="s">
        <v>222</v>
      </c>
      <c r="E218" s="237">
        <v>14.83</v>
      </c>
      <c r="F218" s="238"/>
      <c r="G218" s="239">
        <f>ROUND(E218*F218,2)</f>
        <v>0</v>
      </c>
      <c r="H218" s="221"/>
      <c r="I218" s="220">
        <f>ROUND(E218*H218,2)</f>
        <v>0</v>
      </c>
      <c r="J218" s="221"/>
      <c r="K218" s="220">
        <f>ROUND(E218*J218,2)</f>
        <v>0</v>
      </c>
      <c r="L218" s="220">
        <v>21</v>
      </c>
      <c r="M218" s="220">
        <f>G218*(1+L218/100)</f>
        <v>0</v>
      </c>
      <c r="N218" s="219">
        <v>4.0699999999999998E-3</v>
      </c>
      <c r="O218" s="219">
        <f>ROUND(E218*N218,2)</f>
        <v>0.06</v>
      </c>
      <c r="P218" s="219">
        <v>0</v>
      </c>
      <c r="Q218" s="219">
        <f>ROUND(E218*P218,2)</f>
        <v>0</v>
      </c>
      <c r="R218" s="220"/>
      <c r="S218" s="220" t="s">
        <v>129</v>
      </c>
      <c r="T218" s="220" t="s">
        <v>144</v>
      </c>
      <c r="U218" s="220">
        <v>0.83</v>
      </c>
      <c r="V218" s="220">
        <f>ROUND(E218*U218,2)</f>
        <v>12.31</v>
      </c>
      <c r="W218" s="220"/>
      <c r="X218" s="220" t="s">
        <v>131</v>
      </c>
      <c r="Y218" s="199"/>
      <c r="Z218" s="199"/>
      <c r="AA218" s="199"/>
      <c r="AB218" s="199"/>
      <c r="AC218" s="199"/>
      <c r="AD218" s="199"/>
      <c r="AE218" s="199"/>
      <c r="AF218" s="199"/>
      <c r="AG218" s="199" t="s">
        <v>132</v>
      </c>
      <c r="AH218" s="199"/>
      <c r="AI218" s="199"/>
      <c r="AJ218" s="199"/>
      <c r="AK218" s="199"/>
      <c r="AL218" s="199"/>
      <c r="AM218" s="199"/>
      <c r="AN218" s="199"/>
      <c r="AO218" s="199"/>
      <c r="AP218" s="199"/>
      <c r="AQ218" s="199"/>
      <c r="AR218" s="199"/>
      <c r="AS218" s="199"/>
      <c r="AT218" s="199"/>
      <c r="AU218" s="199"/>
      <c r="AV218" s="199"/>
      <c r="AW218" s="199"/>
      <c r="AX218" s="199"/>
      <c r="AY218" s="199"/>
      <c r="AZ218" s="199"/>
      <c r="BA218" s="199"/>
      <c r="BB218" s="199"/>
      <c r="BC218" s="199"/>
      <c r="BD218" s="199"/>
      <c r="BE218" s="199"/>
      <c r="BF218" s="199"/>
      <c r="BG218" s="199"/>
      <c r="BH218" s="199"/>
    </row>
    <row r="219" spans="1:60" outlineLevel="1">
      <c r="A219" s="216"/>
      <c r="B219" s="217"/>
      <c r="C219" s="245" t="s">
        <v>303</v>
      </c>
      <c r="D219" s="240"/>
      <c r="E219" s="240"/>
      <c r="F219" s="240"/>
      <c r="G219" s="240"/>
      <c r="H219" s="220"/>
      <c r="I219" s="220"/>
      <c r="J219" s="220"/>
      <c r="K219" s="220"/>
      <c r="L219" s="220"/>
      <c r="M219" s="220"/>
      <c r="N219" s="219"/>
      <c r="O219" s="219"/>
      <c r="P219" s="219"/>
      <c r="Q219" s="219"/>
      <c r="R219" s="220"/>
      <c r="S219" s="220"/>
      <c r="T219" s="220"/>
      <c r="U219" s="220"/>
      <c r="V219" s="220"/>
      <c r="W219" s="220"/>
      <c r="X219" s="220"/>
      <c r="Y219" s="199"/>
      <c r="Z219" s="199"/>
      <c r="AA219" s="199"/>
      <c r="AB219" s="199"/>
      <c r="AC219" s="199"/>
      <c r="AD219" s="199"/>
      <c r="AE219" s="199"/>
      <c r="AF219" s="199"/>
      <c r="AG219" s="199" t="s">
        <v>134</v>
      </c>
      <c r="AH219" s="199"/>
      <c r="AI219" s="199"/>
      <c r="AJ219" s="199"/>
      <c r="AK219" s="199"/>
      <c r="AL219" s="199"/>
      <c r="AM219" s="199"/>
      <c r="AN219" s="199"/>
      <c r="AO219" s="199"/>
      <c r="AP219" s="199"/>
      <c r="AQ219" s="199"/>
      <c r="AR219" s="199"/>
      <c r="AS219" s="199"/>
      <c r="AT219" s="199"/>
      <c r="AU219" s="199"/>
      <c r="AV219" s="199"/>
      <c r="AW219" s="199"/>
      <c r="AX219" s="199"/>
      <c r="AY219" s="199"/>
      <c r="AZ219" s="199"/>
      <c r="BA219" s="199"/>
      <c r="BB219" s="199"/>
      <c r="BC219" s="199"/>
      <c r="BD219" s="199"/>
      <c r="BE219" s="199"/>
      <c r="BF219" s="199"/>
      <c r="BG219" s="199"/>
      <c r="BH219" s="199"/>
    </row>
    <row r="220" spans="1:60" outlineLevel="1">
      <c r="A220" s="216"/>
      <c r="B220" s="217"/>
      <c r="C220" s="246" t="s">
        <v>439</v>
      </c>
      <c r="D220" s="242"/>
      <c r="E220" s="242"/>
      <c r="F220" s="242"/>
      <c r="G220" s="242"/>
      <c r="H220" s="220"/>
      <c r="I220" s="220"/>
      <c r="J220" s="220"/>
      <c r="K220" s="220"/>
      <c r="L220" s="220"/>
      <c r="M220" s="220"/>
      <c r="N220" s="219"/>
      <c r="O220" s="219"/>
      <c r="P220" s="219"/>
      <c r="Q220" s="219"/>
      <c r="R220" s="220"/>
      <c r="S220" s="220"/>
      <c r="T220" s="220"/>
      <c r="U220" s="220"/>
      <c r="V220" s="220"/>
      <c r="W220" s="220"/>
      <c r="X220" s="220"/>
      <c r="Y220" s="199"/>
      <c r="Z220" s="199"/>
      <c r="AA220" s="199"/>
      <c r="AB220" s="199"/>
      <c r="AC220" s="199"/>
      <c r="AD220" s="199"/>
      <c r="AE220" s="199"/>
      <c r="AF220" s="199"/>
      <c r="AG220" s="199" t="s">
        <v>134</v>
      </c>
      <c r="AH220" s="199"/>
      <c r="AI220" s="199"/>
      <c r="AJ220" s="199"/>
      <c r="AK220" s="199"/>
      <c r="AL220" s="199"/>
      <c r="AM220" s="199"/>
      <c r="AN220" s="199"/>
      <c r="AO220" s="199"/>
      <c r="AP220" s="199"/>
      <c r="AQ220" s="199"/>
      <c r="AR220" s="199"/>
      <c r="AS220" s="199"/>
      <c r="AT220" s="199"/>
      <c r="AU220" s="199"/>
      <c r="AV220" s="199"/>
      <c r="AW220" s="199"/>
      <c r="AX220" s="199"/>
      <c r="AY220" s="199"/>
      <c r="AZ220" s="199"/>
      <c r="BA220" s="199"/>
      <c r="BB220" s="199"/>
      <c r="BC220" s="199"/>
      <c r="BD220" s="199"/>
      <c r="BE220" s="199"/>
      <c r="BF220" s="199"/>
      <c r="BG220" s="199"/>
      <c r="BH220" s="199"/>
    </row>
    <row r="221" spans="1:60" outlineLevel="1">
      <c r="A221" s="216"/>
      <c r="B221" s="217"/>
      <c r="C221" s="246" t="s">
        <v>436</v>
      </c>
      <c r="D221" s="242"/>
      <c r="E221" s="242"/>
      <c r="F221" s="242"/>
      <c r="G221" s="242"/>
      <c r="H221" s="220"/>
      <c r="I221" s="220"/>
      <c r="J221" s="220"/>
      <c r="K221" s="220"/>
      <c r="L221" s="220"/>
      <c r="M221" s="220"/>
      <c r="N221" s="219"/>
      <c r="O221" s="219"/>
      <c r="P221" s="219"/>
      <c r="Q221" s="219"/>
      <c r="R221" s="220"/>
      <c r="S221" s="220"/>
      <c r="T221" s="220"/>
      <c r="U221" s="220"/>
      <c r="V221" s="220"/>
      <c r="W221" s="220"/>
      <c r="X221" s="220"/>
      <c r="Y221" s="199"/>
      <c r="Z221" s="199"/>
      <c r="AA221" s="199"/>
      <c r="AB221" s="199"/>
      <c r="AC221" s="199"/>
      <c r="AD221" s="199"/>
      <c r="AE221" s="199"/>
      <c r="AF221" s="199"/>
      <c r="AG221" s="199" t="s">
        <v>134</v>
      </c>
      <c r="AH221" s="199"/>
      <c r="AI221" s="199"/>
      <c r="AJ221" s="199"/>
      <c r="AK221" s="199"/>
      <c r="AL221" s="199"/>
      <c r="AM221" s="199"/>
      <c r="AN221" s="199"/>
      <c r="AO221" s="199"/>
      <c r="AP221" s="199"/>
      <c r="AQ221" s="199"/>
      <c r="AR221" s="199"/>
      <c r="AS221" s="199"/>
      <c r="AT221" s="199"/>
      <c r="AU221" s="199"/>
      <c r="AV221" s="199"/>
      <c r="AW221" s="199"/>
      <c r="AX221" s="199"/>
      <c r="AY221" s="199"/>
      <c r="AZ221" s="199"/>
      <c r="BA221" s="199"/>
      <c r="BB221" s="199"/>
      <c r="BC221" s="199"/>
      <c r="BD221" s="199"/>
      <c r="BE221" s="199"/>
      <c r="BF221" s="199"/>
      <c r="BG221" s="199"/>
      <c r="BH221" s="199"/>
    </row>
    <row r="222" spans="1:60" outlineLevel="1">
      <c r="A222" s="216"/>
      <c r="B222" s="217"/>
      <c r="C222" s="265" t="s">
        <v>322</v>
      </c>
      <c r="D222" s="254"/>
      <c r="E222" s="255">
        <v>14.83</v>
      </c>
      <c r="F222" s="220"/>
      <c r="G222" s="220"/>
      <c r="H222" s="220"/>
      <c r="I222" s="220"/>
      <c r="J222" s="220"/>
      <c r="K222" s="220"/>
      <c r="L222" s="220"/>
      <c r="M222" s="220"/>
      <c r="N222" s="219"/>
      <c r="O222" s="219"/>
      <c r="P222" s="219"/>
      <c r="Q222" s="219"/>
      <c r="R222" s="220"/>
      <c r="S222" s="220"/>
      <c r="T222" s="220"/>
      <c r="U222" s="220"/>
      <c r="V222" s="220"/>
      <c r="W222" s="220"/>
      <c r="X222" s="220"/>
      <c r="Y222" s="199"/>
      <c r="Z222" s="199"/>
      <c r="AA222" s="199"/>
      <c r="AB222" s="199"/>
      <c r="AC222" s="199"/>
      <c r="AD222" s="199"/>
      <c r="AE222" s="199"/>
      <c r="AF222" s="199"/>
      <c r="AG222" s="199" t="s">
        <v>212</v>
      </c>
      <c r="AH222" s="199">
        <v>0</v>
      </c>
      <c r="AI222" s="199"/>
      <c r="AJ222" s="199"/>
      <c r="AK222" s="199"/>
      <c r="AL222" s="199"/>
      <c r="AM222" s="199"/>
      <c r="AN222" s="199"/>
      <c r="AO222" s="199"/>
      <c r="AP222" s="199"/>
      <c r="AQ222" s="199"/>
      <c r="AR222" s="199"/>
      <c r="AS222" s="199"/>
      <c r="AT222" s="199"/>
      <c r="AU222" s="199"/>
      <c r="AV222" s="199"/>
      <c r="AW222" s="199"/>
      <c r="AX222" s="199"/>
      <c r="AY222" s="199"/>
      <c r="AZ222" s="199"/>
      <c r="BA222" s="199"/>
      <c r="BB222" s="199"/>
      <c r="BC222" s="199"/>
      <c r="BD222" s="199"/>
      <c r="BE222" s="199"/>
      <c r="BF222" s="199"/>
      <c r="BG222" s="199"/>
      <c r="BH222" s="199"/>
    </row>
    <row r="223" spans="1:60" ht="22.5" outlineLevel="1">
      <c r="A223" s="234">
        <v>44</v>
      </c>
      <c r="B223" s="235" t="s">
        <v>440</v>
      </c>
      <c r="C223" s="244" t="s">
        <v>441</v>
      </c>
      <c r="D223" s="236" t="s">
        <v>222</v>
      </c>
      <c r="E223" s="237">
        <v>29.7</v>
      </c>
      <c r="F223" s="238"/>
      <c r="G223" s="239">
        <f>ROUND(E223*F223,2)</f>
        <v>0</v>
      </c>
      <c r="H223" s="221"/>
      <c r="I223" s="220">
        <f>ROUND(E223*H223,2)</f>
        <v>0</v>
      </c>
      <c r="J223" s="221"/>
      <c r="K223" s="220">
        <f>ROUND(E223*J223,2)</f>
        <v>0</v>
      </c>
      <c r="L223" s="220">
        <v>21</v>
      </c>
      <c r="M223" s="220">
        <f>G223*(1+L223/100)</f>
        <v>0</v>
      </c>
      <c r="N223" s="219">
        <v>5.6800000000000002E-3</v>
      </c>
      <c r="O223" s="219">
        <f>ROUND(E223*N223,2)</f>
        <v>0.17</v>
      </c>
      <c r="P223" s="219">
        <v>0</v>
      </c>
      <c r="Q223" s="219">
        <f>ROUND(E223*P223,2)</f>
        <v>0</v>
      </c>
      <c r="R223" s="220"/>
      <c r="S223" s="220" t="s">
        <v>129</v>
      </c>
      <c r="T223" s="220" t="s">
        <v>144</v>
      </c>
      <c r="U223" s="220">
        <v>0.9</v>
      </c>
      <c r="V223" s="220">
        <f>ROUND(E223*U223,2)</f>
        <v>26.73</v>
      </c>
      <c r="W223" s="220"/>
      <c r="X223" s="220" t="s">
        <v>131</v>
      </c>
      <c r="Y223" s="199"/>
      <c r="Z223" s="199"/>
      <c r="AA223" s="199"/>
      <c r="AB223" s="199"/>
      <c r="AC223" s="199"/>
      <c r="AD223" s="199"/>
      <c r="AE223" s="199"/>
      <c r="AF223" s="199"/>
      <c r="AG223" s="199" t="s">
        <v>132</v>
      </c>
      <c r="AH223" s="199"/>
      <c r="AI223" s="199"/>
      <c r="AJ223" s="199"/>
      <c r="AK223" s="199"/>
      <c r="AL223" s="199"/>
      <c r="AM223" s="199"/>
      <c r="AN223" s="199"/>
      <c r="AO223" s="199"/>
      <c r="AP223" s="199"/>
      <c r="AQ223" s="199"/>
      <c r="AR223" s="199"/>
      <c r="AS223" s="199"/>
      <c r="AT223" s="199"/>
      <c r="AU223" s="199"/>
      <c r="AV223" s="199"/>
      <c r="AW223" s="199"/>
      <c r="AX223" s="199"/>
      <c r="AY223" s="199"/>
      <c r="AZ223" s="199"/>
      <c r="BA223" s="199"/>
      <c r="BB223" s="199"/>
      <c r="BC223" s="199"/>
      <c r="BD223" s="199"/>
      <c r="BE223" s="199"/>
      <c r="BF223" s="199"/>
      <c r="BG223" s="199"/>
      <c r="BH223" s="199"/>
    </row>
    <row r="224" spans="1:60" outlineLevel="1">
      <c r="A224" s="216"/>
      <c r="B224" s="217"/>
      <c r="C224" s="245" t="s">
        <v>303</v>
      </c>
      <c r="D224" s="240"/>
      <c r="E224" s="240"/>
      <c r="F224" s="240"/>
      <c r="G224" s="240"/>
      <c r="H224" s="220"/>
      <c r="I224" s="220"/>
      <c r="J224" s="220"/>
      <c r="K224" s="220"/>
      <c r="L224" s="220"/>
      <c r="M224" s="220"/>
      <c r="N224" s="219"/>
      <c r="O224" s="219"/>
      <c r="P224" s="219"/>
      <c r="Q224" s="219"/>
      <c r="R224" s="220"/>
      <c r="S224" s="220"/>
      <c r="T224" s="220"/>
      <c r="U224" s="220"/>
      <c r="V224" s="220"/>
      <c r="W224" s="220"/>
      <c r="X224" s="220"/>
      <c r="Y224" s="199"/>
      <c r="Z224" s="199"/>
      <c r="AA224" s="199"/>
      <c r="AB224" s="199"/>
      <c r="AC224" s="199"/>
      <c r="AD224" s="199"/>
      <c r="AE224" s="199"/>
      <c r="AF224" s="199"/>
      <c r="AG224" s="199" t="s">
        <v>134</v>
      </c>
      <c r="AH224" s="199"/>
      <c r="AI224" s="199"/>
      <c r="AJ224" s="199"/>
      <c r="AK224" s="199"/>
      <c r="AL224" s="199"/>
      <c r="AM224" s="199"/>
      <c r="AN224" s="199"/>
      <c r="AO224" s="199"/>
      <c r="AP224" s="199"/>
      <c r="AQ224" s="199"/>
      <c r="AR224" s="199"/>
      <c r="AS224" s="199"/>
      <c r="AT224" s="199"/>
      <c r="AU224" s="199"/>
      <c r="AV224" s="199"/>
      <c r="AW224" s="199"/>
      <c r="AX224" s="199"/>
      <c r="AY224" s="199"/>
      <c r="AZ224" s="199"/>
      <c r="BA224" s="199"/>
      <c r="BB224" s="199"/>
      <c r="BC224" s="199"/>
      <c r="BD224" s="199"/>
      <c r="BE224" s="199"/>
      <c r="BF224" s="199"/>
      <c r="BG224" s="199"/>
      <c r="BH224" s="199"/>
    </row>
    <row r="225" spans="1:60" outlineLevel="1">
      <c r="A225" s="216"/>
      <c r="B225" s="217"/>
      <c r="C225" s="246" t="s">
        <v>442</v>
      </c>
      <c r="D225" s="242"/>
      <c r="E225" s="242"/>
      <c r="F225" s="242"/>
      <c r="G225" s="242"/>
      <c r="H225" s="220"/>
      <c r="I225" s="220"/>
      <c r="J225" s="220"/>
      <c r="K225" s="220"/>
      <c r="L225" s="220"/>
      <c r="M225" s="220"/>
      <c r="N225" s="219"/>
      <c r="O225" s="219"/>
      <c r="P225" s="219"/>
      <c r="Q225" s="219"/>
      <c r="R225" s="220"/>
      <c r="S225" s="220"/>
      <c r="T225" s="220"/>
      <c r="U225" s="220"/>
      <c r="V225" s="220"/>
      <c r="W225" s="220"/>
      <c r="X225" s="220"/>
      <c r="Y225" s="199"/>
      <c r="Z225" s="199"/>
      <c r="AA225" s="199"/>
      <c r="AB225" s="199"/>
      <c r="AC225" s="199"/>
      <c r="AD225" s="199"/>
      <c r="AE225" s="199"/>
      <c r="AF225" s="199"/>
      <c r="AG225" s="199" t="s">
        <v>134</v>
      </c>
      <c r="AH225" s="199"/>
      <c r="AI225" s="199"/>
      <c r="AJ225" s="199"/>
      <c r="AK225" s="199"/>
      <c r="AL225" s="199"/>
      <c r="AM225" s="199"/>
      <c r="AN225" s="199"/>
      <c r="AO225" s="199"/>
      <c r="AP225" s="199"/>
      <c r="AQ225" s="199"/>
      <c r="AR225" s="199"/>
      <c r="AS225" s="199"/>
      <c r="AT225" s="199"/>
      <c r="AU225" s="199"/>
      <c r="AV225" s="199"/>
      <c r="AW225" s="199"/>
      <c r="AX225" s="199"/>
      <c r="AY225" s="199"/>
      <c r="AZ225" s="199"/>
      <c r="BA225" s="199"/>
      <c r="BB225" s="199"/>
      <c r="BC225" s="199"/>
      <c r="BD225" s="199"/>
      <c r="BE225" s="199"/>
      <c r="BF225" s="199"/>
      <c r="BG225" s="199"/>
      <c r="BH225" s="199"/>
    </row>
    <row r="226" spans="1:60" outlineLevel="1">
      <c r="A226" s="216"/>
      <c r="B226" s="217"/>
      <c r="C226" s="246" t="s">
        <v>436</v>
      </c>
      <c r="D226" s="242"/>
      <c r="E226" s="242"/>
      <c r="F226" s="242"/>
      <c r="G226" s="242"/>
      <c r="H226" s="220"/>
      <c r="I226" s="220"/>
      <c r="J226" s="220"/>
      <c r="K226" s="220"/>
      <c r="L226" s="220"/>
      <c r="M226" s="220"/>
      <c r="N226" s="219"/>
      <c r="O226" s="219"/>
      <c r="P226" s="219"/>
      <c r="Q226" s="219"/>
      <c r="R226" s="220"/>
      <c r="S226" s="220"/>
      <c r="T226" s="220"/>
      <c r="U226" s="220"/>
      <c r="V226" s="220"/>
      <c r="W226" s="220"/>
      <c r="X226" s="220"/>
      <c r="Y226" s="199"/>
      <c r="Z226" s="199"/>
      <c r="AA226" s="199"/>
      <c r="AB226" s="199"/>
      <c r="AC226" s="199"/>
      <c r="AD226" s="199"/>
      <c r="AE226" s="199"/>
      <c r="AF226" s="199"/>
      <c r="AG226" s="199" t="s">
        <v>134</v>
      </c>
      <c r="AH226" s="199"/>
      <c r="AI226" s="199"/>
      <c r="AJ226" s="199"/>
      <c r="AK226" s="199"/>
      <c r="AL226" s="199"/>
      <c r="AM226" s="199"/>
      <c r="AN226" s="199"/>
      <c r="AO226" s="199"/>
      <c r="AP226" s="199"/>
      <c r="AQ226" s="199"/>
      <c r="AR226" s="199"/>
      <c r="AS226" s="199"/>
      <c r="AT226" s="199"/>
      <c r="AU226" s="199"/>
      <c r="AV226" s="199"/>
      <c r="AW226" s="199"/>
      <c r="AX226" s="199"/>
      <c r="AY226" s="199"/>
      <c r="AZ226" s="199"/>
      <c r="BA226" s="199"/>
      <c r="BB226" s="199"/>
      <c r="BC226" s="199"/>
      <c r="BD226" s="199"/>
      <c r="BE226" s="199"/>
      <c r="BF226" s="199"/>
      <c r="BG226" s="199"/>
      <c r="BH226" s="199"/>
    </row>
    <row r="227" spans="1:60" outlineLevel="1">
      <c r="A227" s="216"/>
      <c r="B227" s="217"/>
      <c r="C227" s="265" t="s">
        <v>392</v>
      </c>
      <c r="D227" s="254"/>
      <c r="E227" s="255">
        <v>29.7</v>
      </c>
      <c r="F227" s="220"/>
      <c r="G227" s="220"/>
      <c r="H227" s="220"/>
      <c r="I227" s="220"/>
      <c r="J227" s="220"/>
      <c r="K227" s="220"/>
      <c r="L227" s="220"/>
      <c r="M227" s="220"/>
      <c r="N227" s="219"/>
      <c r="O227" s="219"/>
      <c r="P227" s="219"/>
      <c r="Q227" s="219"/>
      <c r="R227" s="220"/>
      <c r="S227" s="220"/>
      <c r="T227" s="220"/>
      <c r="U227" s="220"/>
      <c r="V227" s="220"/>
      <c r="W227" s="220"/>
      <c r="X227" s="220"/>
      <c r="Y227" s="199"/>
      <c r="Z227" s="199"/>
      <c r="AA227" s="199"/>
      <c r="AB227" s="199"/>
      <c r="AC227" s="199"/>
      <c r="AD227" s="199"/>
      <c r="AE227" s="199"/>
      <c r="AF227" s="199"/>
      <c r="AG227" s="199" t="s">
        <v>212</v>
      </c>
      <c r="AH227" s="199">
        <v>0</v>
      </c>
      <c r="AI227" s="199"/>
      <c r="AJ227" s="199"/>
      <c r="AK227" s="199"/>
      <c r="AL227" s="199"/>
      <c r="AM227" s="199"/>
      <c r="AN227" s="199"/>
      <c r="AO227" s="199"/>
      <c r="AP227" s="199"/>
      <c r="AQ227" s="199"/>
      <c r="AR227" s="199"/>
      <c r="AS227" s="199"/>
      <c r="AT227" s="199"/>
      <c r="AU227" s="199"/>
      <c r="AV227" s="199"/>
      <c r="AW227" s="199"/>
      <c r="AX227" s="199"/>
      <c r="AY227" s="199"/>
      <c r="AZ227" s="199"/>
      <c r="BA227" s="199"/>
      <c r="BB227" s="199"/>
      <c r="BC227" s="199"/>
      <c r="BD227" s="199"/>
      <c r="BE227" s="199"/>
      <c r="BF227" s="199"/>
      <c r="BG227" s="199"/>
      <c r="BH227" s="199"/>
    </row>
    <row r="228" spans="1:60" ht="22.5" outlineLevel="1">
      <c r="A228" s="234">
        <v>45</v>
      </c>
      <c r="B228" s="235" t="s">
        <v>443</v>
      </c>
      <c r="C228" s="244" t="s">
        <v>444</v>
      </c>
      <c r="D228" s="236" t="s">
        <v>222</v>
      </c>
      <c r="E228" s="237">
        <v>4.7249999999999996</v>
      </c>
      <c r="F228" s="238"/>
      <c r="G228" s="239">
        <f>ROUND(E228*F228,2)</f>
        <v>0</v>
      </c>
      <c r="H228" s="221"/>
      <c r="I228" s="220">
        <f>ROUND(E228*H228,2)</f>
        <v>0</v>
      </c>
      <c r="J228" s="221"/>
      <c r="K228" s="220">
        <f>ROUND(E228*J228,2)</f>
        <v>0</v>
      </c>
      <c r="L228" s="220">
        <v>21</v>
      </c>
      <c r="M228" s="220">
        <f>G228*(1+L228/100)</f>
        <v>0</v>
      </c>
      <c r="N228" s="219">
        <v>3.0100000000000001E-3</v>
      </c>
      <c r="O228" s="219">
        <f>ROUND(E228*N228,2)</f>
        <v>0.01</v>
      </c>
      <c r="P228" s="219">
        <v>0</v>
      </c>
      <c r="Q228" s="219">
        <f>ROUND(E228*P228,2)</f>
        <v>0</v>
      </c>
      <c r="R228" s="220"/>
      <c r="S228" s="220" t="s">
        <v>129</v>
      </c>
      <c r="T228" s="220" t="s">
        <v>144</v>
      </c>
      <c r="U228" s="220">
        <v>0.8</v>
      </c>
      <c r="V228" s="220">
        <f>ROUND(E228*U228,2)</f>
        <v>3.78</v>
      </c>
      <c r="W228" s="220"/>
      <c r="X228" s="220" t="s">
        <v>131</v>
      </c>
      <c r="Y228" s="199"/>
      <c r="Z228" s="199"/>
      <c r="AA228" s="199"/>
      <c r="AB228" s="199"/>
      <c r="AC228" s="199"/>
      <c r="AD228" s="199"/>
      <c r="AE228" s="199"/>
      <c r="AF228" s="199"/>
      <c r="AG228" s="199" t="s">
        <v>132</v>
      </c>
      <c r="AH228" s="199"/>
      <c r="AI228" s="199"/>
      <c r="AJ228" s="199"/>
      <c r="AK228" s="199"/>
      <c r="AL228" s="199"/>
      <c r="AM228" s="199"/>
      <c r="AN228" s="199"/>
      <c r="AO228" s="199"/>
      <c r="AP228" s="199"/>
      <c r="AQ228" s="199"/>
      <c r="AR228" s="199"/>
      <c r="AS228" s="199"/>
      <c r="AT228" s="199"/>
      <c r="AU228" s="199"/>
      <c r="AV228" s="199"/>
      <c r="AW228" s="199"/>
      <c r="AX228" s="199"/>
      <c r="AY228" s="199"/>
      <c r="AZ228" s="199"/>
      <c r="BA228" s="199"/>
      <c r="BB228" s="199"/>
      <c r="BC228" s="199"/>
      <c r="BD228" s="199"/>
      <c r="BE228" s="199"/>
      <c r="BF228" s="199"/>
      <c r="BG228" s="199"/>
      <c r="BH228" s="199"/>
    </row>
    <row r="229" spans="1:60" outlineLevel="1">
      <c r="A229" s="216"/>
      <c r="B229" s="217"/>
      <c r="C229" s="245" t="s">
        <v>303</v>
      </c>
      <c r="D229" s="240"/>
      <c r="E229" s="240"/>
      <c r="F229" s="240"/>
      <c r="G229" s="240"/>
      <c r="H229" s="220"/>
      <c r="I229" s="220"/>
      <c r="J229" s="220"/>
      <c r="K229" s="220"/>
      <c r="L229" s="220"/>
      <c r="M229" s="220"/>
      <c r="N229" s="219"/>
      <c r="O229" s="219"/>
      <c r="P229" s="219"/>
      <c r="Q229" s="219"/>
      <c r="R229" s="220"/>
      <c r="S229" s="220"/>
      <c r="T229" s="220"/>
      <c r="U229" s="220"/>
      <c r="V229" s="220"/>
      <c r="W229" s="220"/>
      <c r="X229" s="220"/>
      <c r="Y229" s="199"/>
      <c r="Z229" s="199"/>
      <c r="AA229" s="199"/>
      <c r="AB229" s="199"/>
      <c r="AC229" s="199"/>
      <c r="AD229" s="199"/>
      <c r="AE229" s="199"/>
      <c r="AF229" s="199"/>
      <c r="AG229" s="199" t="s">
        <v>134</v>
      </c>
      <c r="AH229" s="199"/>
      <c r="AI229" s="199"/>
      <c r="AJ229" s="199"/>
      <c r="AK229" s="199"/>
      <c r="AL229" s="199"/>
      <c r="AM229" s="199"/>
      <c r="AN229" s="199"/>
      <c r="AO229" s="199"/>
      <c r="AP229" s="199"/>
      <c r="AQ229" s="199"/>
      <c r="AR229" s="199"/>
      <c r="AS229" s="199"/>
      <c r="AT229" s="199"/>
      <c r="AU229" s="199"/>
      <c r="AV229" s="199"/>
      <c r="AW229" s="199"/>
      <c r="AX229" s="199"/>
      <c r="AY229" s="199"/>
      <c r="AZ229" s="199"/>
      <c r="BA229" s="199"/>
      <c r="BB229" s="199"/>
      <c r="BC229" s="199"/>
      <c r="BD229" s="199"/>
      <c r="BE229" s="199"/>
      <c r="BF229" s="199"/>
      <c r="BG229" s="199"/>
      <c r="BH229" s="199"/>
    </row>
    <row r="230" spans="1:60" outlineLevel="1">
      <c r="A230" s="216"/>
      <c r="B230" s="217"/>
      <c r="C230" s="246" t="s">
        <v>445</v>
      </c>
      <c r="D230" s="242"/>
      <c r="E230" s="242"/>
      <c r="F230" s="242"/>
      <c r="G230" s="242"/>
      <c r="H230" s="220"/>
      <c r="I230" s="220"/>
      <c r="J230" s="220"/>
      <c r="K230" s="220"/>
      <c r="L230" s="220"/>
      <c r="M230" s="220"/>
      <c r="N230" s="219"/>
      <c r="O230" s="219"/>
      <c r="P230" s="219"/>
      <c r="Q230" s="219"/>
      <c r="R230" s="220"/>
      <c r="S230" s="220"/>
      <c r="T230" s="220"/>
      <c r="U230" s="220"/>
      <c r="V230" s="220"/>
      <c r="W230" s="220"/>
      <c r="X230" s="220"/>
      <c r="Y230" s="199"/>
      <c r="Z230" s="199"/>
      <c r="AA230" s="199"/>
      <c r="AB230" s="199"/>
      <c r="AC230" s="199"/>
      <c r="AD230" s="199"/>
      <c r="AE230" s="199"/>
      <c r="AF230" s="199"/>
      <c r="AG230" s="199" t="s">
        <v>134</v>
      </c>
      <c r="AH230" s="199"/>
      <c r="AI230" s="199"/>
      <c r="AJ230" s="199"/>
      <c r="AK230" s="199"/>
      <c r="AL230" s="199"/>
      <c r="AM230" s="199"/>
      <c r="AN230" s="199"/>
      <c r="AO230" s="199"/>
      <c r="AP230" s="199"/>
      <c r="AQ230" s="199"/>
      <c r="AR230" s="199"/>
      <c r="AS230" s="199"/>
      <c r="AT230" s="199"/>
      <c r="AU230" s="199"/>
      <c r="AV230" s="199"/>
      <c r="AW230" s="199"/>
      <c r="AX230" s="199"/>
      <c r="AY230" s="199"/>
      <c r="AZ230" s="199"/>
      <c r="BA230" s="199"/>
      <c r="BB230" s="199"/>
      <c r="BC230" s="199"/>
      <c r="BD230" s="199"/>
      <c r="BE230" s="199"/>
      <c r="BF230" s="199"/>
      <c r="BG230" s="199"/>
      <c r="BH230" s="199"/>
    </row>
    <row r="231" spans="1:60" outlineLevel="1">
      <c r="A231" s="216"/>
      <c r="B231" s="217"/>
      <c r="C231" s="246" t="s">
        <v>446</v>
      </c>
      <c r="D231" s="242"/>
      <c r="E231" s="242"/>
      <c r="F231" s="242"/>
      <c r="G231" s="242"/>
      <c r="H231" s="220"/>
      <c r="I231" s="220"/>
      <c r="J231" s="220"/>
      <c r="K231" s="220"/>
      <c r="L231" s="220"/>
      <c r="M231" s="220"/>
      <c r="N231" s="219"/>
      <c r="O231" s="219"/>
      <c r="P231" s="219"/>
      <c r="Q231" s="219"/>
      <c r="R231" s="220"/>
      <c r="S231" s="220"/>
      <c r="T231" s="220"/>
      <c r="U231" s="220"/>
      <c r="V231" s="220"/>
      <c r="W231" s="220"/>
      <c r="X231" s="220"/>
      <c r="Y231" s="199"/>
      <c r="Z231" s="199"/>
      <c r="AA231" s="199"/>
      <c r="AB231" s="199"/>
      <c r="AC231" s="199"/>
      <c r="AD231" s="199"/>
      <c r="AE231" s="199"/>
      <c r="AF231" s="199"/>
      <c r="AG231" s="199" t="s">
        <v>134</v>
      </c>
      <c r="AH231" s="199"/>
      <c r="AI231" s="199"/>
      <c r="AJ231" s="199"/>
      <c r="AK231" s="199"/>
      <c r="AL231" s="199"/>
      <c r="AM231" s="199"/>
      <c r="AN231" s="199"/>
      <c r="AO231" s="199"/>
      <c r="AP231" s="199"/>
      <c r="AQ231" s="199"/>
      <c r="AR231" s="199"/>
      <c r="AS231" s="199"/>
      <c r="AT231" s="199"/>
      <c r="AU231" s="199"/>
      <c r="AV231" s="199"/>
      <c r="AW231" s="199"/>
      <c r="AX231" s="199"/>
      <c r="AY231" s="199"/>
      <c r="AZ231" s="199"/>
      <c r="BA231" s="199"/>
      <c r="BB231" s="199"/>
      <c r="BC231" s="199"/>
      <c r="BD231" s="199"/>
      <c r="BE231" s="199"/>
      <c r="BF231" s="199"/>
      <c r="BG231" s="199"/>
      <c r="BH231" s="199"/>
    </row>
    <row r="232" spans="1:60" outlineLevel="1">
      <c r="A232" s="216"/>
      <c r="B232" s="217"/>
      <c r="C232" s="265" t="s">
        <v>447</v>
      </c>
      <c r="D232" s="254"/>
      <c r="E232" s="255">
        <v>4.7249999999999996</v>
      </c>
      <c r="F232" s="220"/>
      <c r="G232" s="220"/>
      <c r="H232" s="220"/>
      <c r="I232" s="220"/>
      <c r="J232" s="220"/>
      <c r="K232" s="220"/>
      <c r="L232" s="220"/>
      <c r="M232" s="220"/>
      <c r="N232" s="219"/>
      <c r="O232" s="219"/>
      <c r="P232" s="219"/>
      <c r="Q232" s="219"/>
      <c r="R232" s="220"/>
      <c r="S232" s="220"/>
      <c r="T232" s="220"/>
      <c r="U232" s="220"/>
      <c r="V232" s="220"/>
      <c r="W232" s="220"/>
      <c r="X232" s="220"/>
      <c r="Y232" s="199"/>
      <c r="Z232" s="199"/>
      <c r="AA232" s="199"/>
      <c r="AB232" s="199"/>
      <c r="AC232" s="199"/>
      <c r="AD232" s="199"/>
      <c r="AE232" s="199"/>
      <c r="AF232" s="199"/>
      <c r="AG232" s="199" t="s">
        <v>212</v>
      </c>
      <c r="AH232" s="199">
        <v>0</v>
      </c>
      <c r="AI232" s="199"/>
      <c r="AJ232" s="199"/>
      <c r="AK232" s="199"/>
      <c r="AL232" s="199"/>
      <c r="AM232" s="199"/>
      <c r="AN232" s="199"/>
      <c r="AO232" s="199"/>
      <c r="AP232" s="199"/>
      <c r="AQ232" s="199"/>
      <c r="AR232" s="199"/>
      <c r="AS232" s="199"/>
      <c r="AT232" s="199"/>
      <c r="AU232" s="199"/>
      <c r="AV232" s="199"/>
      <c r="AW232" s="199"/>
      <c r="AX232" s="199"/>
      <c r="AY232" s="199"/>
      <c r="AZ232" s="199"/>
      <c r="BA232" s="199"/>
      <c r="BB232" s="199"/>
      <c r="BC232" s="199"/>
      <c r="BD232" s="199"/>
      <c r="BE232" s="199"/>
      <c r="BF232" s="199"/>
      <c r="BG232" s="199"/>
      <c r="BH232" s="199"/>
    </row>
    <row r="233" spans="1:60" ht="22.5" outlineLevel="1">
      <c r="A233" s="234">
        <v>46</v>
      </c>
      <c r="B233" s="235" t="s">
        <v>448</v>
      </c>
      <c r="C233" s="244" t="s">
        <v>449</v>
      </c>
      <c r="D233" s="236" t="s">
        <v>208</v>
      </c>
      <c r="E233" s="237">
        <v>1.28</v>
      </c>
      <c r="F233" s="238"/>
      <c r="G233" s="239">
        <f>ROUND(E233*F233,2)</f>
        <v>0</v>
      </c>
      <c r="H233" s="221"/>
      <c r="I233" s="220">
        <f>ROUND(E233*H233,2)</f>
        <v>0</v>
      </c>
      <c r="J233" s="221"/>
      <c r="K233" s="220">
        <f>ROUND(E233*J233,2)</f>
        <v>0</v>
      </c>
      <c r="L233" s="220">
        <v>21</v>
      </c>
      <c r="M233" s="220">
        <f>G233*(1+L233/100)</f>
        <v>0</v>
      </c>
      <c r="N233" s="219">
        <v>6.28E-3</v>
      </c>
      <c r="O233" s="219">
        <f>ROUND(E233*N233,2)</f>
        <v>0.01</v>
      </c>
      <c r="P233" s="219">
        <v>0</v>
      </c>
      <c r="Q233" s="219">
        <f>ROUND(E233*P233,2)</f>
        <v>0</v>
      </c>
      <c r="R233" s="220"/>
      <c r="S233" s="220" t="s">
        <v>129</v>
      </c>
      <c r="T233" s="220" t="s">
        <v>144</v>
      </c>
      <c r="U233" s="220">
        <v>0.91</v>
      </c>
      <c r="V233" s="220">
        <f>ROUND(E233*U233,2)</f>
        <v>1.1599999999999999</v>
      </c>
      <c r="W233" s="220"/>
      <c r="X233" s="220" t="s">
        <v>131</v>
      </c>
      <c r="Y233" s="199"/>
      <c r="Z233" s="199"/>
      <c r="AA233" s="199"/>
      <c r="AB233" s="199"/>
      <c r="AC233" s="199"/>
      <c r="AD233" s="199"/>
      <c r="AE233" s="199"/>
      <c r="AF233" s="199"/>
      <c r="AG233" s="199" t="s">
        <v>132</v>
      </c>
      <c r="AH233" s="199"/>
      <c r="AI233" s="199"/>
      <c r="AJ233" s="199"/>
      <c r="AK233" s="199"/>
      <c r="AL233" s="199"/>
      <c r="AM233" s="199"/>
      <c r="AN233" s="199"/>
      <c r="AO233" s="199"/>
      <c r="AP233" s="199"/>
      <c r="AQ233" s="199"/>
      <c r="AR233" s="199"/>
      <c r="AS233" s="199"/>
      <c r="AT233" s="199"/>
      <c r="AU233" s="199"/>
      <c r="AV233" s="199"/>
      <c r="AW233" s="199"/>
      <c r="AX233" s="199"/>
      <c r="AY233" s="199"/>
      <c r="AZ233" s="199"/>
      <c r="BA233" s="199"/>
      <c r="BB233" s="199"/>
      <c r="BC233" s="199"/>
      <c r="BD233" s="199"/>
      <c r="BE233" s="199"/>
      <c r="BF233" s="199"/>
      <c r="BG233" s="199"/>
      <c r="BH233" s="199"/>
    </row>
    <row r="234" spans="1:60" outlineLevel="1">
      <c r="A234" s="216"/>
      <c r="B234" s="217"/>
      <c r="C234" s="245" t="s">
        <v>303</v>
      </c>
      <c r="D234" s="240"/>
      <c r="E234" s="240"/>
      <c r="F234" s="240"/>
      <c r="G234" s="240"/>
      <c r="H234" s="220"/>
      <c r="I234" s="220"/>
      <c r="J234" s="220"/>
      <c r="K234" s="220"/>
      <c r="L234" s="220"/>
      <c r="M234" s="220"/>
      <c r="N234" s="219"/>
      <c r="O234" s="219"/>
      <c r="P234" s="219"/>
      <c r="Q234" s="219"/>
      <c r="R234" s="220"/>
      <c r="S234" s="220"/>
      <c r="T234" s="220"/>
      <c r="U234" s="220"/>
      <c r="V234" s="220"/>
      <c r="W234" s="220"/>
      <c r="X234" s="220"/>
      <c r="Y234" s="199"/>
      <c r="Z234" s="199"/>
      <c r="AA234" s="199"/>
      <c r="AB234" s="199"/>
      <c r="AC234" s="199"/>
      <c r="AD234" s="199"/>
      <c r="AE234" s="199"/>
      <c r="AF234" s="199"/>
      <c r="AG234" s="199" t="s">
        <v>134</v>
      </c>
      <c r="AH234" s="199"/>
      <c r="AI234" s="199"/>
      <c r="AJ234" s="199"/>
      <c r="AK234" s="199"/>
      <c r="AL234" s="199"/>
      <c r="AM234" s="199"/>
      <c r="AN234" s="199"/>
      <c r="AO234" s="199"/>
      <c r="AP234" s="199"/>
      <c r="AQ234" s="199"/>
      <c r="AR234" s="199"/>
      <c r="AS234" s="199"/>
      <c r="AT234" s="199"/>
      <c r="AU234" s="199"/>
      <c r="AV234" s="199"/>
      <c r="AW234" s="199"/>
      <c r="AX234" s="199"/>
      <c r="AY234" s="199"/>
      <c r="AZ234" s="199"/>
      <c r="BA234" s="199"/>
      <c r="BB234" s="199"/>
      <c r="BC234" s="199"/>
      <c r="BD234" s="199"/>
      <c r="BE234" s="199"/>
      <c r="BF234" s="199"/>
      <c r="BG234" s="199"/>
      <c r="BH234" s="199"/>
    </row>
    <row r="235" spans="1:60" outlineLevel="1">
      <c r="A235" s="216"/>
      <c r="B235" s="217"/>
      <c r="C235" s="246" t="s">
        <v>450</v>
      </c>
      <c r="D235" s="242"/>
      <c r="E235" s="242"/>
      <c r="F235" s="242"/>
      <c r="G235" s="242"/>
      <c r="H235" s="220"/>
      <c r="I235" s="220"/>
      <c r="J235" s="220"/>
      <c r="K235" s="220"/>
      <c r="L235" s="220"/>
      <c r="M235" s="220"/>
      <c r="N235" s="219"/>
      <c r="O235" s="219"/>
      <c r="P235" s="219"/>
      <c r="Q235" s="219"/>
      <c r="R235" s="220"/>
      <c r="S235" s="220"/>
      <c r="T235" s="220"/>
      <c r="U235" s="220"/>
      <c r="V235" s="220"/>
      <c r="W235" s="220"/>
      <c r="X235" s="220"/>
      <c r="Y235" s="199"/>
      <c r="Z235" s="199"/>
      <c r="AA235" s="199"/>
      <c r="AB235" s="199"/>
      <c r="AC235" s="199"/>
      <c r="AD235" s="199"/>
      <c r="AE235" s="199"/>
      <c r="AF235" s="199"/>
      <c r="AG235" s="199" t="s">
        <v>134</v>
      </c>
      <c r="AH235" s="199"/>
      <c r="AI235" s="199"/>
      <c r="AJ235" s="199"/>
      <c r="AK235" s="199"/>
      <c r="AL235" s="199"/>
      <c r="AM235" s="199"/>
      <c r="AN235" s="199"/>
      <c r="AO235" s="199"/>
      <c r="AP235" s="199"/>
      <c r="AQ235" s="199"/>
      <c r="AR235" s="199"/>
      <c r="AS235" s="199"/>
      <c r="AT235" s="199"/>
      <c r="AU235" s="199"/>
      <c r="AV235" s="199"/>
      <c r="AW235" s="199"/>
      <c r="AX235" s="199"/>
      <c r="AY235" s="199"/>
      <c r="AZ235" s="199"/>
      <c r="BA235" s="199"/>
      <c r="BB235" s="199"/>
      <c r="BC235" s="199"/>
      <c r="BD235" s="199"/>
      <c r="BE235" s="199"/>
      <c r="BF235" s="199"/>
      <c r="BG235" s="199"/>
      <c r="BH235" s="199"/>
    </row>
    <row r="236" spans="1:60" outlineLevel="1">
      <c r="A236" s="216"/>
      <c r="B236" s="217"/>
      <c r="C236" s="246" t="s">
        <v>436</v>
      </c>
      <c r="D236" s="242"/>
      <c r="E236" s="242"/>
      <c r="F236" s="242"/>
      <c r="G236" s="242"/>
      <c r="H236" s="220"/>
      <c r="I236" s="220"/>
      <c r="J236" s="220"/>
      <c r="K236" s="220"/>
      <c r="L236" s="220"/>
      <c r="M236" s="220"/>
      <c r="N236" s="219"/>
      <c r="O236" s="219"/>
      <c r="P236" s="219"/>
      <c r="Q236" s="219"/>
      <c r="R236" s="220"/>
      <c r="S236" s="220"/>
      <c r="T236" s="220"/>
      <c r="U236" s="220"/>
      <c r="V236" s="220"/>
      <c r="W236" s="220"/>
      <c r="X236" s="220"/>
      <c r="Y236" s="199"/>
      <c r="Z236" s="199"/>
      <c r="AA236" s="199"/>
      <c r="AB236" s="199"/>
      <c r="AC236" s="199"/>
      <c r="AD236" s="199"/>
      <c r="AE236" s="199"/>
      <c r="AF236" s="199"/>
      <c r="AG236" s="199" t="s">
        <v>134</v>
      </c>
      <c r="AH236" s="199"/>
      <c r="AI236" s="199"/>
      <c r="AJ236" s="199"/>
      <c r="AK236" s="199"/>
      <c r="AL236" s="199"/>
      <c r="AM236" s="199"/>
      <c r="AN236" s="199"/>
      <c r="AO236" s="199"/>
      <c r="AP236" s="199"/>
      <c r="AQ236" s="199"/>
      <c r="AR236" s="199"/>
      <c r="AS236" s="199"/>
      <c r="AT236" s="199"/>
      <c r="AU236" s="199"/>
      <c r="AV236" s="199"/>
      <c r="AW236" s="199"/>
      <c r="AX236" s="199"/>
      <c r="AY236" s="199"/>
      <c r="AZ236" s="199"/>
      <c r="BA236" s="199"/>
      <c r="BB236" s="199"/>
      <c r="BC236" s="199"/>
      <c r="BD236" s="199"/>
      <c r="BE236" s="199"/>
      <c r="BF236" s="199"/>
      <c r="BG236" s="199"/>
      <c r="BH236" s="199"/>
    </row>
    <row r="237" spans="1:60" outlineLevel="1">
      <c r="A237" s="216"/>
      <c r="B237" s="217"/>
      <c r="C237" s="265" t="s">
        <v>451</v>
      </c>
      <c r="D237" s="254"/>
      <c r="E237" s="255">
        <v>1.28</v>
      </c>
      <c r="F237" s="220"/>
      <c r="G237" s="220"/>
      <c r="H237" s="220"/>
      <c r="I237" s="220"/>
      <c r="J237" s="220"/>
      <c r="K237" s="220"/>
      <c r="L237" s="220"/>
      <c r="M237" s="220"/>
      <c r="N237" s="219"/>
      <c r="O237" s="219"/>
      <c r="P237" s="219"/>
      <c r="Q237" s="219"/>
      <c r="R237" s="220"/>
      <c r="S237" s="220"/>
      <c r="T237" s="220"/>
      <c r="U237" s="220"/>
      <c r="V237" s="220"/>
      <c r="W237" s="220"/>
      <c r="X237" s="220"/>
      <c r="Y237" s="199"/>
      <c r="Z237" s="199"/>
      <c r="AA237" s="199"/>
      <c r="AB237" s="199"/>
      <c r="AC237" s="199"/>
      <c r="AD237" s="199"/>
      <c r="AE237" s="199"/>
      <c r="AF237" s="199"/>
      <c r="AG237" s="199" t="s">
        <v>212</v>
      </c>
      <c r="AH237" s="199">
        <v>0</v>
      </c>
      <c r="AI237" s="199"/>
      <c r="AJ237" s="199"/>
      <c r="AK237" s="199"/>
      <c r="AL237" s="199"/>
      <c r="AM237" s="199"/>
      <c r="AN237" s="199"/>
      <c r="AO237" s="199"/>
      <c r="AP237" s="199"/>
      <c r="AQ237" s="199"/>
      <c r="AR237" s="199"/>
      <c r="AS237" s="199"/>
      <c r="AT237" s="199"/>
      <c r="AU237" s="199"/>
      <c r="AV237" s="199"/>
      <c r="AW237" s="199"/>
      <c r="AX237" s="199"/>
      <c r="AY237" s="199"/>
      <c r="AZ237" s="199"/>
      <c r="BA237" s="199"/>
      <c r="BB237" s="199"/>
      <c r="BC237" s="199"/>
      <c r="BD237" s="199"/>
      <c r="BE237" s="199"/>
      <c r="BF237" s="199"/>
      <c r="BG237" s="199"/>
      <c r="BH237" s="199"/>
    </row>
    <row r="238" spans="1:60" ht="22.5" outlineLevel="1">
      <c r="A238" s="234">
        <v>47</v>
      </c>
      <c r="B238" s="235" t="s">
        <v>452</v>
      </c>
      <c r="C238" s="244" t="s">
        <v>453</v>
      </c>
      <c r="D238" s="236" t="s">
        <v>222</v>
      </c>
      <c r="E238" s="237">
        <v>17.82</v>
      </c>
      <c r="F238" s="238"/>
      <c r="G238" s="239">
        <f>ROUND(E238*F238,2)</f>
        <v>0</v>
      </c>
      <c r="H238" s="221"/>
      <c r="I238" s="220">
        <f>ROUND(E238*H238,2)</f>
        <v>0</v>
      </c>
      <c r="J238" s="221"/>
      <c r="K238" s="220">
        <f>ROUND(E238*J238,2)</f>
        <v>0</v>
      </c>
      <c r="L238" s="220">
        <v>21</v>
      </c>
      <c r="M238" s="220">
        <f>G238*(1+L238/100)</f>
        <v>0</v>
      </c>
      <c r="N238" s="219">
        <v>8.4000000000000003E-4</v>
      </c>
      <c r="O238" s="219">
        <f>ROUND(E238*N238,2)</f>
        <v>0.01</v>
      </c>
      <c r="P238" s="219">
        <v>0</v>
      </c>
      <c r="Q238" s="219">
        <f>ROUND(E238*P238,2)</f>
        <v>0</v>
      </c>
      <c r="R238" s="220"/>
      <c r="S238" s="220" t="s">
        <v>129</v>
      </c>
      <c r="T238" s="220" t="s">
        <v>144</v>
      </c>
      <c r="U238" s="220">
        <v>0</v>
      </c>
      <c r="V238" s="220">
        <f>ROUND(E238*U238,2)</f>
        <v>0</v>
      </c>
      <c r="W238" s="220"/>
      <c r="X238" s="220" t="s">
        <v>263</v>
      </c>
      <c r="Y238" s="199"/>
      <c r="Z238" s="199"/>
      <c r="AA238" s="199"/>
      <c r="AB238" s="199"/>
      <c r="AC238" s="199"/>
      <c r="AD238" s="199"/>
      <c r="AE238" s="199"/>
      <c r="AF238" s="199"/>
      <c r="AG238" s="199" t="s">
        <v>264</v>
      </c>
      <c r="AH238" s="199"/>
      <c r="AI238" s="199"/>
      <c r="AJ238" s="199"/>
      <c r="AK238" s="199"/>
      <c r="AL238" s="199"/>
      <c r="AM238" s="199"/>
      <c r="AN238" s="199"/>
      <c r="AO238" s="199"/>
      <c r="AP238" s="199"/>
      <c r="AQ238" s="199"/>
      <c r="AR238" s="199"/>
      <c r="AS238" s="199"/>
      <c r="AT238" s="199"/>
      <c r="AU238" s="199"/>
      <c r="AV238" s="199"/>
      <c r="AW238" s="199"/>
      <c r="AX238" s="199"/>
      <c r="AY238" s="199"/>
      <c r="AZ238" s="199"/>
      <c r="BA238" s="199"/>
      <c r="BB238" s="199"/>
      <c r="BC238" s="199"/>
      <c r="BD238" s="199"/>
      <c r="BE238" s="199"/>
      <c r="BF238" s="199"/>
      <c r="BG238" s="199"/>
      <c r="BH238" s="199"/>
    </row>
    <row r="239" spans="1:60" outlineLevel="1">
      <c r="A239" s="216"/>
      <c r="B239" s="217"/>
      <c r="C239" s="245" t="s">
        <v>454</v>
      </c>
      <c r="D239" s="240"/>
      <c r="E239" s="240"/>
      <c r="F239" s="240"/>
      <c r="G239" s="240"/>
      <c r="H239" s="220"/>
      <c r="I239" s="220"/>
      <c r="J239" s="220"/>
      <c r="K239" s="220"/>
      <c r="L239" s="220"/>
      <c r="M239" s="220"/>
      <c r="N239" s="219"/>
      <c r="O239" s="219"/>
      <c r="P239" s="219"/>
      <c r="Q239" s="219"/>
      <c r="R239" s="220"/>
      <c r="S239" s="220"/>
      <c r="T239" s="220"/>
      <c r="U239" s="220"/>
      <c r="V239" s="220"/>
      <c r="W239" s="220"/>
      <c r="X239" s="220"/>
      <c r="Y239" s="199"/>
      <c r="Z239" s="199"/>
      <c r="AA239" s="199"/>
      <c r="AB239" s="199"/>
      <c r="AC239" s="199"/>
      <c r="AD239" s="199"/>
      <c r="AE239" s="199"/>
      <c r="AF239" s="199"/>
      <c r="AG239" s="199" t="s">
        <v>134</v>
      </c>
      <c r="AH239" s="199"/>
      <c r="AI239" s="199"/>
      <c r="AJ239" s="199"/>
      <c r="AK239" s="199"/>
      <c r="AL239" s="199"/>
      <c r="AM239" s="199"/>
      <c r="AN239" s="199"/>
      <c r="AO239" s="199"/>
      <c r="AP239" s="199"/>
      <c r="AQ239" s="199"/>
      <c r="AR239" s="199"/>
      <c r="AS239" s="199"/>
      <c r="AT239" s="199"/>
      <c r="AU239" s="199"/>
      <c r="AV239" s="199"/>
      <c r="AW239" s="199"/>
      <c r="AX239" s="199"/>
      <c r="AY239" s="199"/>
      <c r="AZ239" s="199"/>
      <c r="BA239" s="199"/>
      <c r="BB239" s="199"/>
      <c r="BC239" s="199"/>
      <c r="BD239" s="199"/>
      <c r="BE239" s="199"/>
      <c r="BF239" s="199"/>
      <c r="BG239" s="199"/>
      <c r="BH239" s="199"/>
    </row>
    <row r="240" spans="1:60" outlineLevel="1">
      <c r="A240" s="216"/>
      <c r="B240" s="217"/>
      <c r="C240" s="246" t="s">
        <v>455</v>
      </c>
      <c r="D240" s="242"/>
      <c r="E240" s="242"/>
      <c r="F240" s="242"/>
      <c r="G240" s="242"/>
      <c r="H240" s="220"/>
      <c r="I240" s="220"/>
      <c r="J240" s="220"/>
      <c r="K240" s="220"/>
      <c r="L240" s="220"/>
      <c r="M240" s="220"/>
      <c r="N240" s="219"/>
      <c r="O240" s="219"/>
      <c r="P240" s="219"/>
      <c r="Q240" s="219"/>
      <c r="R240" s="220"/>
      <c r="S240" s="220"/>
      <c r="T240" s="220"/>
      <c r="U240" s="220"/>
      <c r="V240" s="220"/>
      <c r="W240" s="220"/>
      <c r="X240" s="220"/>
      <c r="Y240" s="199"/>
      <c r="Z240" s="199"/>
      <c r="AA240" s="199"/>
      <c r="AB240" s="199"/>
      <c r="AC240" s="199"/>
      <c r="AD240" s="199"/>
      <c r="AE240" s="199"/>
      <c r="AF240" s="199"/>
      <c r="AG240" s="199" t="s">
        <v>134</v>
      </c>
      <c r="AH240" s="199"/>
      <c r="AI240" s="199"/>
      <c r="AJ240" s="199"/>
      <c r="AK240" s="199"/>
      <c r="AL240" s="199"/>
      <c r="AM240" s="199"/>
      <c r="AN240" s="199"/>
      <c r="AO240" s="199"/>
      <c r="AP240" s="199"/>
      <c r="AQ240" s="199"/>
      <c r="AR240" s="199"/>
      <c r="AS240" s="199"/>
      <c r="AT240" s="199"/>
      <c r="AU240" s="199"/>
      <c r="AV240" s="199"/>
      <c r="AW240" s="199"/>
      <c r="AX240" s="199"/>
      <c r="AY240" s="199"/>
      <c r="AZ240" s="199"/>
      <c r="BA240" s="199"/>
      <c r="BB240" s="199"/>
      <c r="BC240" s="199"/>
      <c r="BD240" s="199"/>
      <c r="BE240" s="199"/>
      <c r="BF240" s="199"/>
      <c r="BG240" s="199"/>
      <c r="BH240" s="199"/>
    </row>
    <row r="241" spans="1:60" ht="22.5" outlineLevel="1">
      <c r="A241" s="234">
        <v>48</v>
      </c>
      <c r="B241" s="235" t="s">
        <v>456</v>
      </c>
      <c r="C241" s="244" t="s">
        <v>457</v>
      </c>
      <c r="D241" s="236" t="s">
        <v>222</v>
      </c>
      <c r="E241" s="237">
        <v>59.36</v>
      </c>
      <c r="F241" s="238"/>
      <c r="G241" s="239">
        <f>ROUND(E241*F241,2)</f>
        <v>0</v>
      </c>
      <c r="H241" s="221"/>
      <c r="I241" s="220">
        <f>ROUND(E241*H241,2)</f>
        <v>0</v>
      </c>
      <c r="J241" s="221"/>
      <c r="K241" s="220">
        <f>ROUND(E241*J241,2)</f>
        <v>0</v>
      </c>
      <c r="L241" s="220">
        <v>21</v>
      </c>
      <c r="M241" s="220">
        <f>G241*(1+L241/100)</f>
        <v>0</v>
      </c>
      <c r="N241" s="219">
        <v>2.7100000000000002E-3</v>
      </c>
      <c r="O241" s="219">
        <f>ROUND(E241*N241,2)</f>
        <v>0.16</v>
      </c>
      <c r="P241" s="219">
        <v>0</v>
      </c>
      <c r="Q241" s="219">
        <f>ROUND(E241*P241,2)</f>
        <v>0</v>
      </c>
      <c r="R241" s="220"/>
      <c r="S241" s="220" t="s">
        <v>129</v>
      </c>
      <c r="T241" s="220" t="s">
        <v>144</v>
      </c>
      <c r="U241" s="220">
        <v>0.79</v>
      </c>
      <c r="V241" s="220">
        <f>ROUND(E241*U241,2)</f>
        <v>46.89</v>
      </c>
      <c r="W241" s="220"/>
      <c r="X241" s="220" t="s">
        <v>131</v>
      </c>
      <c r="Y241" s="199"/>
      <c r="Z241" s="199"/>
      <c r="AA241" s="199"/>
      <c r="AB241" s="199"/>
      <c r="AC241" s="199"/>
      <c r="AD241" s="199"/>
      <c r="AE241" s="199"/>
      <c r="AF241" s="199"/>
      <c r="AG241" s="199" t="s">
        <v>132</v>
      </c>
      <c r="AH241" s="199"/>
      <c r="AI241" s="199"/>
      <c r="AJ241" s="199"/>
      <c r="AK241" s="199"/>
      <c r="AL241" s="199"/>
      <c r="AM241" s="199"/>
      <c r="AN241" s="199"/>
      <c r="AO241" s="199"/>
      <c r="AP241" s="199"/>
      <c r="AQ241" s="199"/>
      <c r="AR241" s="199"/>
      <c r="AS241" s="199"/>
      <c r="AT241" s="199"/>
      <c r="AU241" s="199"/>
      <c r="AV241" s="199"/>
      <c r="AW241" s="199"/>
      <c r="AX241" s="199"/>
      <c r="AY241" s="199"/>
      <c r="AZ241" s="199"/>
      <c r="BA241" s="199"/>
      <c r="BB241" s="199"/>
      <c r="BC241" s="199"/>
      <c r="BD241" s="199"/>
      <c r="BE241" s="199"/>
      <c r="BF241" s="199"/>
      <c r="BG241" s="199"/>
      <c r="BH241" s="199"/>
    </row>
    <row r="242" spans="1:60" outlineLevel="1">
      <c r="A242" s="216"/>
      <c r="B242" s="217"/>
      <c r="C242" s="245" t="s">
        <v>454</v>
      </c>
      <c r="D242" s="240"/>
      <c r="E242" s="240"/>
      <c r="F242" s="240"/>
      <c r="G242" s="240"/>
      <c r="H242" s="220"/>
      <c r="I242" s="220"/>
      <c r="J242" s="220"/>
      <c r="K242" s="220"/>
      <c r="L242" s="220"/>
      <c r="M242" s="220"/>
      <c r="N242" s="219"/>
      <c r="O242" s="219"/>
      <c r="P242" s="219"/>
      <c r="Q242" s="219"/>
      <c r="R242" s="220"/>
      <c r="S242" s="220"/>
      <c r="T242" s="220"/>
      <c r="U242" s="220"/>
      <c r="V242" s="220"/>
      <c r="W242" s="220"/>
      <c r="X242" s="220"/>
      <c r="Y242" s="199"/>
      <c r="Z242" s="199"/>
      <c r="AA242" s="199"/>
      <c r="AB242" s="199"/>
      <c r="AC242" s="199"/>
      <c r="AD242" s="199"/>
      <c r="AE242" s="199"/>
      <c r="AF242" s="199"/>
      <c r="AG242" s="199" t="s">
        <v>134</v>
      </c>
      <c r="AH242" s="199"/>
      <c r="AI242" s="199"/>
      <c r="AJ242" s="199"/>
      <c r="AK242" s="199"/>
      <c r="AL242" s="199"/>
      <c r="AM242" s="199"/>
      <c r="AN242" s="199"/>
      <c r="AO242" s="199"/>
      <c r="AP242" s="199"/>
      <c r="AQ242" s="199"/>
      <c r="AR242" s="199"/>
      <c r="AS242" s="199"/>
      <c r="AT242" s="199"/>
      <c r="AU242" s="199"/>
      <c r="AV242" s="199"/>
      <c r="AW242" s="199"/>
      <c r="AX242" s="199"/>
      <c r="AY242" s="199"/>
      <c r="AZ242" s="199"/>
      <c r="BA242" s="199"/>
      <c r="BB242" s="199"/>
      <c r="BC242" s="199"/>
      <c r="BD242" s="199"/>
      <c r="BE242" s="199"/>
      <c r="BF242" s="199"/>
      <c r="BG242" s="199"/>
      <c r="BH242" s="199"/>
    </row>
    <row r="243" spans="1:60" outlineLevel="1">
      <c r="A243" s="216"/>
      <c r="B243" s="217"/>
      <c r="C243" s="246" t="s">
        <v>458</v>
      </c>
      <c r="D243" s="242"/>
      <c r="E243" s="242"/>
      <c r="F243" s="242"/>
      <c r="G243" s="242"/>
      <c r="H243" s="220"/>
      <c r="I243" s="220"/>
      <c r="J243" s="220"/>
      <c r="K243" s="220"/>
      <c r="L243" s="220"/>
      <c r="M243" s="220"/>
      <c r="N243" s="219"/>
      <c r="O243" s="219"/>
      <c r="P243" s="219"/>
      <c r="Q243" s="219"/>
      <c r="R243" s="220"/>
      <c r="S243" s="220"/>
      <c r="T243" s="220"/>
      <c r="U243" s="220"/>
      <c r="V243" s="220"/>
      <c r="W243" s="220"/>
      <c r="X243" s="220"/>
      <c r="Y243" s="199"/>
      <c r="Z243" s="199"/>
      <c r="AA243" s="199"/>
      <c r="AB243" s="199"/>
      <c r="AC243" s="199"/>
      <c r="AD243" s="199"/>
      <c r="AE243" s="199"/>
      <c r="AF243" s="199"/>
      <c r="AG243" s="199" t="s">
        <v>134</v>
      </c>
      <c r="AH243" s="199"/>
      <c r="AI243" s="199"/>
      <c r="AJ243" s="199"/>
      <c r="AK243" s="199"/>
      <c r="AL243" s="199"/>
      <c r="AM243" s="199"/>
      <c r="AN243" s="199"/>
      <c r="AO243" s="199"/>
      <c r="AP243" s="199"/>
      <c r="AQ243" s="199"/>
      <c r="AR243" s="199"/>
      <c r="AS243" s="199"/>
      <c r="AT243" s="199"/>
      <c r="AU243" s="199"/>
      <c r="AV243" s="199"/>
      <c r="AW243" s="199"/>
      <c r="AX243" s="199"/>
      <c r="AY243" s="199"/>
      <c r="AZ243" s="199"/>
      <c r="BA243" s="199"/>
      <c r="BB243" s="199"/>
      <c r="BC243" s="199"/>
      <c r="BD243" s="199"/>
      <c r="BE243" s="199"/>
      <c r="BF243" s="199"/>
      <c r="BG243" s="199"/>
      <c r="BH243" s="199"/>
    </row>
    <row r="244" spans="1:60" outlineLevel="1">
      <c r="A244" s="216"/>
      <c r="B244" s="217"/>
      <c r="C244" s="265" t="s">
        <v>459</v>
      </c>
      <c r="D244" s="254"/>
      <c r="E244" s="255">
        <v>14.83</v>
      </c>
      <c r="F244" s="220"/>
      <c r="G244" s="220"/>
      <c r="H244" s="220"/>
      <c r="I244" s="220"/>
      <c r="J244" s="220"/>
      <c r="K244" s="220"/>
      <c r="L244" s="220"/>
      <c r="M244" s="220"/>
      <c r="N244" s="219"/>
      <c r="O244" s="219"/>
      <c r="P244" s="219"/>
      <c r="Q244" s="219"/>
      <c r="R244" s="220"/>
      <c r="S244" s="220"/>
      <c r="T244" s="220"/>
      <c r="U244" s="220"/>
      <c r="V244" s="220"/>
      <c r="W244" s="220"/>
      <c r="X244" s="220"/>
      <c r="Y244" s="199"/>
      <c r="Z244" s="199"/>
      <c r="AA244" s="199"/>
      <c r="AB244" s="199"/>
      <c r="AC244" s="199"/>
      <c r="AD244" s="199"/>
      <c r="AE244" s="199"/>
      <c r="AF244" s="199"/>
      <c r="AG244" s="199" t="s">
        <v>212</v>
      </c>
      <c r="AH244" s="199">
        <v>0</v>
      </c>
      <c r="AI244" s="199"/>
      <c r="AJ244" s="199"/>
      <c r="AK244" s="199"/>
      <c r="AL244" s="199"/>
      <c r="AM244" s="199"/>
      <c r="AN244" s="199"/>
      <c r="AO244" s="199"/>
      <c r="AP244" s="199"/>
      <c r="AQ244" s="199"/>
      <c r="AR244" s="199"/>
      <c r="AS244" s="199"/>
      <c r="AT244" s="199"/>
      <c r="AU244" s="199"/>
      <c r="AV244" s="199"/>
      <c r="AW244" s="199"/>
      <c r="AX244" s="199"/>
      <c r="AY244" s="199"/>
      <c r="AZ244" s="199"/>
      <c r="BA244" s="199"/>
      <c r="BB244" s="199"/>
      <c r="BC244" s="199"/>
      <c r="BD244" s="199"/>
      <c r="BE244" s="199"/>
      <c r="BF244" s="199"/>
      <c r="BG244" s="199"/>
      <c r="BH244" s="199"/>
    </row>
    <row r="245" spans="1:60" outlineLevel="1">
      <c r="A245" s="216"/>
      <c r="B245" s="217"/>
      <c r="C245" s="265" t="s">
        <v>460</v>
      </c>
      <c r="D245" s="254"/>
      <c r="E245" s="255">
        <v>14.83</v>
      </c>
      <c r="F245" s="220"/>
      <c r="G245" s="220"/>
      <c r="H245" s="220"/>
      <c r="I245" s="220"/>
      <c r="J245" s="220"/>
      <c r="K245" s="220"/>
      <c r="L245" s="220"/>
      <c r="M245" s="220"/>
      <c r="N245" s="219"/>
      <c r="O245" s="219"/>
      <c r="P245" s="219"/>
      <c r="Q245" s="219"/>
      <c r="R245" s="220"/>
      <c r="S245" s="220"/>
      <c r="T245" s="220"/>
      <c r="U245" s="220"/>
      <c r="V245" s="220"/>
      <c r="W245" s="220"/>
      <c r="X245" s="220"/>
      <c r="Y245" s="199"/>
      <c r="Z245" s="199"/>
      <c r="AA245" s="199"/>
      <c r="AB245" s="199"/>
      <c r="AC245" s="199"/>
      <c r="AD245" s="199"/>
      <c r="AE245" s="199"/>
      <c r="AF245" s="199"/>
      <c r="AG245" s="199" t="s">
        <v>212</v>
      </c>
      <c r="AH245" s="199">
        <v>0</v>
      </c>
      <c r="AI245" s="199"/>
      <c r="AJ245" s="199"/>
      <c r="AK245" s="199"/>
      <c r="AL245" s="199"/>
      <c r="AM245" s="199"/>
      <c r="AN245" s="199"/>
      <c r="AO245" s="199"/>
      <c r="AP245" s="199"/>
      <c r="AQ245" s="199"/>
      <c r="AR245" s="199"/>
      <c r="AS245" s="199"/>
      <c r="AT245" s="199"/>
      <c r="AU245" s="199"/>
      <c r="AV245" s="199"/>
      <c r="AW245" s="199"/>
      <c r="AX245" s="199"/>
      <c r="AY245" s="199"/>
      <c r="AZ245" s="199"/>
      <c r="BA245" s="199"/>
      <c r="BB245" s="199"/>
      <c r="BC245" s="199"/>
      <c r="BD245" s="199"/>
      <c r="BE245" s="199"/>
      <c r="BF245" s="199"/>
      <c r="BG245" s="199"/>
      <c r="BH245" s="199"/>
    </row>
    <row r="246" spans="1:60" outlineLevel="1">
      <c r="A246" s="216"/>
      <c r="B246" s="217"/>
      <c r="C246" s="265" t="s">
        <v>461</v>
      </c>
      <c r="D246" s="254"/>
      <c r="E246" s="255">
        <v>29.7</v>
      </c>
      <c r="F246" s="220"/>
      <c r="G246" s="220"/>
      <c r="H246" s="220"/>
      <c r="I246" s="220"/>
      <c r="J246" s="220"/>
      <c r="K246" s="220"/>
      <c r="L246" s="220"/>
      <c r="M246" s="220"/>
      <c r="N246" s="219"/>
      <c r="O246" s="219"/>
      <c r="P246" s="219"/>
      <c r="Q246" s="219"/>
      <c r="R246" s="220"/>
      <c r="S246" s="220"/>
      <c r="T246" s="220"/>
      <c r="U246" s="220"/>
      <c r="V246" s="220"/>
      <c r="W246" s="220"/>
      <c r="X246" s="220"/>
      <c r="Y246" s="199"/>
      <c r="Z246" s="199"/>
      <c r="AA246" s="199"/>
      <c r="AB246" s="199"/>
      <c r="AC246" s="199"/>
      <c r="AD246" s="199"/>
      <c r="AE246" s="199"/>
      <c r="AF246" s="199"/>
      <c r="AG246" s="199" t="s">
        <v>212</v>
      </c>
      <c r="AH246" s="199">
        <v>0</v>
      </c>
      <c r="AI246" s="199"/>
      <c r="AJ246" s="199"/>
      <c r="AK246" s="199"/>
      <c r="AL246" s="199"/>
      <c r="AM246" s="199"/>
      <c r="AN246" s="199"/>
      <c r="AO246" s="199"/>
      <c r="AP246" s="199"/>
      <c r="AQ246" s="199"/>
      <c r="AR246" s="199"/>
      <c r="AS246" s="199"/>
      <c r="AT246" s="199"/>
      <c r="AU246" s="199"/>
      <c r="AV246" s="199"/>
      <c r="AW246" s="199"/>
      <c r="AX246" s="199"/>
      <c r="AY246" s="199"/>
      <c r="AZ246" s="199"/>
      <c r="BA246" s="199"/>
      <c r="BB246" s="199"/>
      <c r="BC246" s="199"/>
      <c r="BD246" s="199"/>
      <c r="BE246" s="199"/>
      <c r="BF246" s="199"/>
      <c r="BG246" s="199"/>
      <c r="BH246" s="199"/>
    </row>
    <row r="247" spans="1:60" outlineLevel="1">
      <c r="A247" s="216"/>
      <c r="B247" s="217"/>
      <c r="C247" s="266" t="s">
        <v>243</v>
      </c>
      <c r="D247" s="256"/>
      <c r="E247" s="257">
        <v>59.36</v>
      </c>
      <c r="F247" s="220"/>
      <c r="G247" s="220"/>
      <c r="H247" s="220"/>
      <c r="I247" s="220"/>
      <c r="J247" s="220"/>
      <c r="K247" s="220"/>
      <c r="L247" s="220"/>
      <c r="M247" s="220"/>
      <c r="N247" s="219"/>
      <c r="O247" s="219"/>
      <c r="P247" s="219"/>
      <c r="Q247" s="219"/>
      <c r="R247" s="220"/>
      <c r="S247" s="220"/>
      <c r="T247" s="220"/>
      <c r="U247" s="220"/>
      <c r="V247" s="220"/>
      <c r="W247" s="220"/>
      <c r="X247" s="220"/>
      <c r="Y247" s="199"/>
      <c r="Z247" s="199"/>
      <c r="AA247" s="199"/>
      <c r="AB247" s="199"/>
      <c r="AC247" s="199"/>
      <c r="AD247" s="199"/>
      <c r="AE247" s="199"/>
      <c r="AF247" s="199"/>
      <c r="AG247" s="199" t="s">
        <v>212</v>
      </c>
      <c r="AH247" s="199">
        <v>1</v>
      </c>
      <c r="AI247" s="199"/>
      <c r="AJ247" s="199"/>
      <c r="AK247" s="199"/>
      <c r="AL247" s="199"/>
      <c r="AM247" s="199"/>
      <c r="AN247" s="199"/>
      <c r="AO247" s="199"/>
      <c r="AP247" s="199"/>
      <c r="AQ247" s="199"/>
      <c r="AR247" s="199"/>
      <c r="AS247" s="199"/>
      <c r="AT247" s="199"/>
      <c r="AU247" s="199"/>
      <c r="AV247" s="199"/>
      <c r="AW247" s="199"/>
      <c r="AX247" s="199"/>
      <c r="AY247" s="199"/>
      <c r="AZ247" s="199"/>
      <c r="BA247" s="199"/>
      <c r="BB247" s="199"/>
      <c r="BC247" s="199"/>
      <c r="BD247" s="199"/>
      <c r="BE247" s="199"/>
      <c r="BF247" s="199"/>
      <c r="BG247" s="199"/>
      <c r="BH247" s="199"/>
    </row>
    <row r="248" spans="1:60" ht="22.5" outlineLevel="1">
      <c r="A248" s="234">
        <v>49</v>
      </c>
      <c r="B248" s="235" t="s">
        <v>462</v>
      </c>
      <c r="C248" s="244" t="s">
        <v>463</v>
      </c>
      <c r="D248" s="236" t="s">
        <v>253</v>
      </c>
      <c r="E248" s="237">
        <v>53</v>
      </c>
      <c r="F248" s="238"/>
      <c r="G248" s="239">
        <f>ROUND(E248*F248,2)</f>
        <v>0</v>
      </c>
      <c r="H248" s="221"/>
      <c r="I248" s="220">
        <f>ROUND(E248*H248,2)</f>
        <v>0</v>
      </c>
      <c r="J248" s="221"/>
      <c r="K248" s="220">
        <f>ROUND(E248*J248,2)</f>
        <v>0</v>
      </c>
      <c r="L248" s="220">
        <v>21</v>
      </c>
      <c r="M248" s="220">
        <f>G248*(1+L248/100)</f>
        <v>0</v>
      </c>
      <c r="N248" s="219">
        <v>2.0000000000000001E-4</v>
      </c>
      <c r="O248" s="219">
        <f>ROUND(E248*N248,2)</f>
        <v>0.01</v>
      </c>
      <c r="P248" s="219">
        <v>0</v>
      </c>
      <c r="Q248" s="219">
        <f>ROUND(E248*P248,2)</f>
        <v>0</v>
      </c>
      <c r="R248" s="220"/>
      <c r="S248" s="220" t="s">
        <v>209</v>
      </c>
      <c r="T248" s="220" t="s">
        <v>209</v>
      </c>
      <c r="U248" s="220">
        <v>0.12</v>
      </c>
      <c r="V248" s="220">
        <f>ROUND(E248*U248,2)</f>
        <v>6.36</v>
      </c>
      <c r="W248" s="220"/>
      <c r="X248" s="220" t="s">
        <v>131</v>
      </c>
      <c r="Y248" s="199"/>
      <c r="Z248" s="199"/>
      <c r="AA248" s="199"/>
      <c r="AB248" s="199"/>
      <c r="AC248" s="199"/>
      <c r="AD248" s="199"/>
      <c r="AE248" s="199"/>
      <c r="AF248" s="199"/>
      <c r="AG248" s="199" t="s">
        <v>132</v>
      </c>
      <c r="AH248" s="199"/>
      <c r="AI248" s="199"/>
      <c r="AJ248" s="199"/>
      <c r="AK248" s="199"/>
      <c r="AL248" s="199"/>
      <c r="AM248" s="199"/>
      <c r="AN248" s="199"/>
      <c r="AO248" s="199"/>
      <c r="AP248" s="199"/>
      <c r="AQ248" s="199"/>
      <c r="AR248" s="199"/>
      <c r="AS248" s="199"/>
      <c r="AT248" s="199"/>
      <c r="AU248" s="199"/>
      <c r="AV248" s="199"/>
      <c r="AW248" s="199"/>
      <c r="AX248" s="199"/>
      <c r="AY248" s="199"/>
      <c r="AZ248" s="199"/>
      <c r="BA248" s="199"/>
      <c r="BB248" s="199"/>
      <c r="BC248" s="199"/>
      <c r="BD248" s="199"/>
      <c r="BE248" s="199"/>
      <c r="BF248" s="199"/>
      <c r="BG248" s="199"/>
      <c r="BH248" s="199"/>
    </row>
    <row r="249" spans="1:60" outlineLevel="1">
      <c r="A249" s="216"/>
      <c r="B249" s="217"/>
      <c r="C249" s="265" t="s">
        <v>464</v>
      </c>
      <c r="D249" s="254"/>
      <c r="E249" s="255">
        <v>53</v>
      </c>
      <c r="F249" s="220"/>
      <c r="G249" s="220"/>
      <c r="H249" s="220"/>
      <c r="I249" s="220"/>
      <c r="J249" s="220"/>
      <c r="K249" s="220"/>
      <c r="L249" s="220"/>
      <c r="M249" s="220"/>
      <c r="N249" s="219"/>
      <c r="O249" s="219"/>
      <c r="P249" s="219"/>
      <c r="Q249" s="219"/>
      <c r="R249" s="220"/>
      <c r="S249" s="220"/>
      <c r="T249" s="220"/>
      <c r="U249" s="220"/>
      <c r="V249" s="220"/>
      <c r="W249" s="220"/>
      <c r="X249" s="220"/>
      <c r="Y249" s="199"/>
      <c r="Z249" s="199"/>
      <c r="AA249" s="199"/>
      <c r="AB249" s="199"/>
      <c r="AC249" s="199"/>
      <c r="AD249" s="199"/>
      <c r="AE249" s="199"/>
      <c r="AF249" s="199"/>
      <c r="AG249" s="199" t="s">
        <v>212</v>
      </c>
      <c r="AH249" s="199">
        <v>0</v>
      </c>
      <c r="AI249" s="199"/>
      <c r="AJ249" s="199"/>
      <c r="AK249" s="199"/>
      <c r="AL249" s="199"/>
      <c r="AM249" s="199"/>
      <c r="AN249" s="199"/>
      <c r="AO249" s="199"/>
      <c r="AP249" s="199"/>
      <c r="AQ249" s="199"/>
      <c r="AR249" s="199"/>
      <c r="AS249" s="199"/>
      <c r="AT249" s="199"/>
      <c r="AU249" s="199"/>
      <c r="AV249" s="199"/>
      <c r="AW249" s="199"/>
      <c r="AX249" s="199"/>
      <c r="AY249" s="199"/>
      <c r="AZ249" s="199"/>
      <c r="BA249" s="199"/>
      <c r="BB249" s="199"/>
      <c r="BC249" s="199"/>
      <c r="BD249" s="199"/>
      <c r="BE249" s="199"/>
      <c r="BF249" s="199"/>
      <c r="BG249" s="199"/>
      <c r="BH249" s="199"/>
    </row>
    <row r="250" spans="1:60" outlineLevel="1">
      <c r="A250" s="234">
        <v>50</v>
      </c>
      <c r="B250" s="235" t="s">
        <v>465</v>
      </c>
      <c r="C250" s="244" t="s">
        <v>466</v>
      </c>
      <c r="D250" s="236" t="s">
        <v>467</v>
      </c>
      <c r="E250" s="237">
        <v>0.56000000000000005</v>
      </c>
      <c r="F250" s="238"/>
      <c r="G250" s="239">
        <f>ROUND(E250*F250,2)</f>
        <v>0</v>
      </c>
      <c r="H250" s="221"/>
      <c r="I250" s="220">
        <f>ROUND(E250*H250,2)</f>
        <v>0</v>
      </c>
      <c r="J250" s="221"/>
      <c r="K250" s="220">
        <f>ROUND(E250*J250,2)</f>
        <v>0</v>
      </c>
      <c r="L250" s="220">
        <v>21</v>
      </c>
      <c r="M250" s="220">
        <f>G250*(1+L250/100)</f>
        <v>0</v>
      </c>
      <c r="N250" s="219">
        <v>3.0999999999999999E-3</v>
      </c>
      <c r="O250" s="219">
        <f>ROUND(E250*N250,2)</f>
        <v>0</v>
      </c>
      <c r="P250" s="219">
        <v>0</v>
      </c>
      <c r="Q250" s="219">
        <f>ROUND(E250*P250,2)</f>
        <v>0</v>
      </c>
      <c r="R250" s="220" t="s">
        <v>262</v>
      </c>
      <c r="S250" s="220" t="s">
        <v>209</v>
      </c>
      <c r="T250" s="220" t="s">
        <v>209</v>
      </c>
      <c r="U250" s="220">
        <v>0</v>
      </c>
      <c r="V250" s="220">
        <f>ROUND(E250*U250,2)</f>
        <v>0</v>
      </c>
      <c r="W250" s="220"/>
      <c r="X250" s="220" t="s">
        <v>263</v>
      </c>
      <c r="Y250" s="199"/>
      <c r="Z250" s="199"/>
      <c r="AA250" s="199"/>
      <c r="AB250" s="199"/>
      <c r="AC250" s="199"/>
      <c r="AD250" s="199"/>
      <c r="AE250" s="199"/>
      <c r="AF250" s="199"/>
      <c r="AG250" s="199" t="s">
        <v>264</v>
      </c>
      <c r="AH250" s="199"/>
      <c r="AI250" s="199"/>
      <c r="AJ250" s="199"/>
      <c r="AK250" s="199"/>
      <c r="AL250" s="199"/>
      <c r="AM250" s="199"/>
      <c r="AN250" s="199"/>
      <c r="AO250" s="199"/>
      <c r="AP250" s="199"/>
      <c r="AQ250" s="199"/>
      <c r="AR250" s="199"/>
      <c r="AS250" s="199"/>
      <c r="AT250" s="199"/>
      <c r="AU250" s="199"/>
      <c r="AV250" s="199"/>
      <c r="AW250" s="199"/>
      <c r="AX250" s="199"/>
      <c r="AY250" s="199"/>
      <c r="AZ250" s="199"/>
      <c r="BA250" s="199"/>
      <c r="BB250" s="199"/>
      <c r="BC250" s="199"/>
      <c r="BD250" s="199"/>
      <c r="BE250" s="199"/>
      <c r="BF250" s="199"/>
      <c r="BG250" s="199"/>
      <c r="BH250" s="199"/>
    </row>
    <row r="251" spans="1:60" outlineLevel="1">
      <c r="A251" s="216"/>
      <c r="B251" s="217"/>
      <c r="C251" s="245" t="s">
        <v>303</v>
      </c>
      <c r="D251" s="240"/>
      <c r="E251" s="240"/>
      <c r="F251" s="240"/>
      <c r="G251" s="240"/>
      <c r="H251" s="220"/>
      <c r="I251" s="220"/>
      <c r="J251" s="220"/>
      <c r="K251" s="220"/>
      <c r="L251" s="220"/>
      <c r="M251" s="220"/>
      <c r="N251" s="219"/>
      <c r="O251" s="219"/>
      <c r="P251" s="219"/>
      <c r="Q251" s="219"/>
      <c r="R251" s="220"/>
      <c r="S251" s="220"/>
      <c r="T251" s="220"/>
      <c r="U251" s="220"/>
      <c r="V251" s="220"/>
      <c r="W251" s="220"/>
      <c r="X251" s="220"/>
      <c r="Y251" s="199"/>
      <c r="Z251" s="199"/>
      <c r="AA251" s="199"/>
      <c r="AB251" s="199"/>
      <c r="AC251" s="199"/>
      <c r="AD251" s="199"/>
      <c r="AE251" s="199"/>
      <c r="AF251" s="199"/>
      <c r="AG251" s="199" t="s">
        <v>134</v>
      </c>
      <c r="AH251" s="199"/>
      <c r="AI251" s="199"/>
      <c r="AJ251" s="199"/>
      <c r="AK251" s="199"/>
      <c r="AL251" s="199"/>
      <c r="AM251" s="199"/>
      <c r="AN251" s="199"/>
      <c r="AO251" s="199"/>
      <c r="AP251" s="199"/>
      <c r="AQ251" s="199"/>
      <c r="AR251" s="199"/>
      <c r="AS251" s="199"/>
      <c r="AT251" s="199"/>
      <c r="AU251" s="199"/>
      <c r="AV251" s="199"/>
      <c r="AW251" s="199"/>
      <c r="AX251" s="199"/>
      <c r="AY251" s="199"/>
      <c r="AZ251" s="199"/>
      <c r="BA251" s="199"/>
      <c r="BB251" s="199"/>
      <c r="BC251" s="199"/>
      <c r="BD251" s="199"/>
      <c r="BE251" s="199"/>
      <c r="BF251" s="199"/>
      <c r="BG251" s="199"/>
      <c r="BH251" s="199"/>
    </row>
    <row r="252" spans="1:60" outlineLevel="1">
      <c r="A252" s="216"/>
      <c r="B252" s="217"/>
      <c r="C252" s="246" t="s">
        <v>468</v>
      </c>
      <c r="D252" s="242"/>
      <c r="E252" s="242"/>
      <c r="F252" s="242"/>
      <c r="G252" s="242"/>
      <c r="H252" s="220"/>
      <c r="I252" s="220"/>
      <c r="J252" s="220"/>
      <c r="K252" s="220"/>
      <c r="L252" s="220"/>
      <c r="M252" s="220"/>
      <c r="N252" s="219"/>
      <c r="O252" s="219"/>
      <c r="P252" s="219"/>
      <c r="Q252" s="219"/>
      <c r="R252" s="220"/>
      <c r="S252" s="220"/>
      <c r="T252" s="220"/>
      <c r="U252" s="220"/>
      <c r="V252" s="220"/>
      <c r="W252" s="220"/>
      <c r="X252" s="220"/>
      <c r="Y252" s="199"/>
      <c r="Z252" s="199"/>
      <c r="AA252" s="199"/>
      <c r="AB252" s="199"/>
      <c r="AC252" s="199"/>
      <c r="AD252" s="199"/>
      <c r="AE252" s="199"/>
      <c r="AF252" s="199"/>
      <c r="AG252" s="199" t="s">
        <v>134</v>
      </c>
      <c r="AH252" s="199"/>
      <c r="AI252" s="199"/>
      <c r="AJ252" s="199"/>
      <c r="AK252" s="199"/>
      <c r="AL252" s="199"/>
      <c r="AM252" s="199"/>
      <c r="AN252" s="199"/>
      <c r="AO252" s="199"/>
      <c r="AP252" s="199"/>
      <c r="AQ252" s="199"/>
      <c r="AR252" s="199"/>
      <c r="AS252" s="199"/>
      <c r="AT252" s="199"/>
      <c r="AU252" s="199"/>
      <c r="AV252" s="199"/>
      <c r="AW252" s="199"/>
      <c r="AX252" s="199"/>
      <c r="AY252" s="199"/>
      <c r="AZ252" s="199"/>
      <c r="BA252" s="199"/>
      <c r="BB252" s="199"/>
      <c r="BC252" s="199"/>
      <c r="BD252" s="199"/>
      <c r="BE252" s="199"/>
      <c r="BF252" s="199"/>
      <c r="BG252" s="199"/>
      <c r="BH252" s="199"/>
    </row>
    <row r="253" spans="1:60" outlineLevel="1">
      <c r="A253" s="216"/>
      <c r="B253" s="217"/>
      <c r="C253" s="265" t="s">
        <v>469</v>
      </c>
      <c r="D253" s="254"/>
      <c r="E253" s="255"/>
      <c r="F253" s="220"/>
      <c r="G253" s="220"/>
      <c r="H253" s="220"/>
      <c r="I253" s="220"/>
      <c r="J253" s="220"/>
      <c r="K253" s="220"/>
      <c r="L253" s="220"/>
      <c r="M253" s="220"/>
      <c r="N253" s="219"/>
      <c r="O253" s="219"/>
      <c r="P253" s="219"/>
      <c r="Q253" s="219"/>
      <c r="R253" s="220"/>
      <c r="S253" s="220"/>
      <c r="T253" s="220"/>
      <c r="U253" s="220"/>
      <c r="V253" s="220"/>
      <c r="W253" s="220"/>
      <c r="X253" s="220"/>
      <c r="Y253" s="199"/>
      <c r="Z253" s="199"/>
      <c r="AA253" s="199"/>
      <c r="AB253" s="199"/>
      <c r="AC253" s="199"/>
      <c r="AD253" s="199"/>
      <c r="AE253" s="199"/>
      <c r="AF253" s="199"/>
      <c r="AG253" s="199" t="s">
        <v>212</v>
      </c>
      <c r="AH253" s="199">
        <v>0</v>
      </c>
      <c r="AI253" s="199"/>
      <c r="AJ253" s="199"/>
      <c r="AK253" s="199"/>
      <c r="AL253" s="199"/>
      <c r="AM253" s="199"/>
      <c r="AN253" s="199"/>
      <c r="AO253" s="199"/>
      <c r="AP253" s="199"/>
      <c r="AQ253" s="199"/>
      <c r="AR253" s="199"/>
      <c r="AS253" s="199"/>
      <c r="AT253" s="199"/>
      <c r="AU253" s="199"/>
      <c r="AV253" s="199"/>
      <c r="AW253" s="199"/>
      <c r="AX253" s="199"/>
      <c r="AY253" s="199"/>
      <c r="AZ253" s="199"/>
      <c r="BA253" s="199"/>
      <c r="BB253" s="199"/>
      <c r="BC253" s="199"/>
      <c r="BD253" s="199"/>
      <c r="BE253" s="199"/>
      <c r="BF253" s="199"/>
      <c r="BG253" s="199"/>
      <c r="BH253" s="199"/>
    </row>
    <row r="254" spans="1:60" outlineLevel="1">
      <c r="A254" s="216"/>
      <c r="B254" s="217"/>
      <c r="C254" s="265" t="s">
        <v>470</v>
      </c>
      <c r="D254" s="254"/>
      <c r="E254" s="255">
        <v>0.56000000000000005</v>
      </c>
      <c r="F254" s="220"/>
      <c r="G254" s="220"/>
      <c r="H254" s="220"/>
      <c r="I254" s="220"/>
      <c r="J254" s="220"/>
      <c r="K254" s="220"/>
      <c r="L254" s="220"/>
      <c r="M254" s="220"/>
      <c r="N254" s="219"/>
      <c r="O254" s="219"/>
      <c r="P254" s="219"/>
      <c r="Q254" s="219"/>
      <c r="R254" s="220"/>
      <c r="S254" s="220"/>
      <c r="T254" s="220"/>
      <c r="U254" s="220"/>
      <c r="V254" s="220"/>
      <c r="W254" s="220"/>
      <c r="X254" s="220"/>
      <c r="Y254" s="199"/>
      <c r="Z254" s="199"/>
      <c r="AA254" s="199"/>
      <c r="AB254" s="199"/>
      <c r="AC254" s="199"/>
      <c r="AD254" s="199"/>
      <c r="AE254" s="199"/>
      <c r="AF254" s="199"/>
      <c r="AG254" s="199" t="s">
        <v>212</v>
      </c>
      <c r="AH254" s="199">
        <v>0</v>
      </c>
      <c r="AI254" s="199"/>
      <c r="AJ254" s="199"/>
      <c r="AK254" s="199"/>
      <c r="AL254" s="199"/>
      <c r="AM254" s="199"/>
      <c r="AN254" s="199"/>
      <c r="AO254" s="199"/>
      <c r="AP254" s="199"/>
      <c r="AQ254" s="199"/>
      <c r="AR254" s="199"/>
      <c r="AS254" s="199"/>
      <c r="AT254" s="199"/>
      <c r="AU254" s="199"/>
      <c r="AV254" s="199"/>
      <c r="AW254" s="199"/>
      <c r="AX254" s="199"/>
      <c r="AY254" s="199"/>
      <c r="AZ254" s="199"/>
      <c r="BA254" s="199"/>
      <c r="BB254" s="199"/>
      <c r="BC254" s="199"/>
      <c r="BD254" s="199"/>
      <c r="BE254" s="199"/>
      <c r="BF254" s="199"/>
      <c r="BG254" s="199"/>
      <c r="BH254" s="199"/>
    </row>
    <row r="255" spans="1:60" outlineLevel="1">
      <c r="A255" s="216">
        <v>51</v>
      </c>
      <c r="B255" s="217" t="s">
        <v>471</v>
      </c>
      <c r="C255" s="267" t="s">
        <v>472</v>
      </c>
      <c r="D255" s="218" t="s">
        <v>0</v>
      </c>
      <c r="E255" s="258"/>
      <c r="F255" s="221"/>
      <c r="G255" s="220">
        <f>ROUND(E255*F255,2)</f>
        <v>0</v>
      </c>
      <c r="H255" s="221"/>
      <c r="I255" s="220">
        <f>ROUND(E255*H255,2)</f>
        <v>0</v>
      </c>
      <c r="J255" s="221"/>
      <c r="K255" s="220">
        <f>ROUND(E255*J255,2)</f>
        <v>0</v>
      </c>
      <c r="L255" s="220">
        <v>21</v>
      </c>
      <c r="M255" s="220">
        <f>G255*(1+L255/100)</f>
        <v>0</v>
      </c>
      <c r="N255" s="219">
        <v>0</v>
      </c>
      <c r="O255" s="219">
        <f>ROUND(E255*N255,2)</f>
        <v>0</v>
      </c>
      <c r="P255" s="219">
        <v>0</v>
      </c>
      <c r="Q255" s="219">
        <f>ROUND(E255*P255,2)</f>
        <v>0</v>
      </c>
      <c r="R255" s="220"/>
      <c r="S255" s="220" t="s">
        <v>209</v>
      </c>
      <c r="T255" s="220" t="s">
        <v>209</v>
      </c>
      <c r="U255" s="220">
        <v>0</v>
      </c>
      <c r="V255" s="220">
        <f>ROUND(E255*U255,2)</f>
        <v>0</v>
      </c>
      <c r="W255" s="220"/>
      <c r="X255" s="220" t="s">
        <v>247</v>
      </c>
      <c r="Y255" s="199"/>
      <c r="Z255" s="199"/>
      <c r="AA255" s="199"/>
      <c r="AB255" s="199"/>
      <c r="AC255" s="199"/>
      <c r="AD255" s="199"/>
      <c r="AE255" s="199"/>
      <c r="AF255" s="199"/>
      <c r="AG255" s="199" t="s">
        <v>248</v>
      </c>
      <c r="AH255" s="199"/>
      <c r="AI255" s="199"/>
      <c r="AJ255" s="199"/>
      <c r="AK255" s="199"/>
      <c r="AL255" s="199"/>
      <c r="AM255" s="199"/>
      <c r="AN255" s="199"/>
      <c r="AO255" s="199"/>
      <c r="AP255" s="199"/>
      <c r="AQ255" s="199"/>
      <c r="AR255" s="199"/>
      <c r="AS255" s="199"/>
      <c r="AT255" s="199"/>
      <c r="AU255" s="199"/>
      <c r="AV255" s="199"/>
      <c r="AW255" s="199"/>
      <c r="AX255" s="199"/>
      <c r="AY255" s="199"/>
      <c r="AZ255" s="199"/>
      <c r="BA255" s="199"/>
      <c r="BB255" s="199"/>
      <c r="BC255" s="199"/>
      <c r="BD255" s="199"/>
      <c r="BE255" s="199"/>
      <c r="BF255" s="199"/>
      <c r="BG255" s="199"/>
      <c r="BH255" s="199"/>
    </row>
    <row r="256" spans="1:60">
      <c r="A256" s="227" t="s">
        <v>127</v>
      </c>
      <c r="B256" s="228" t="s">
        <v>93</v>
      </c>
      <c r="C256" s="243" t="s">
        <v>94</v>
      </c>
      <c r="D256" s="229"/>
      <c r="E256" s="230"/>
      <c r="F256" s="231"/>
      <c r="G256" s="232">
        <f>SUMIF(AG257:AG263,"&lt;&gt;NOR",G257:G263)</f>
        <v>0</v>
      </c>
      <c r="H256" s="226"/>
      <c r="I256" s="226">
        <f>SUM(I257:I263)</f>
        <v>0</v>
      </c>
      <c r="J256" s="226"/>
      <c r="K256" s="226">
        <f>SUM(K257:K263)</f>
        <v>0</v>
      </c>
      <c r="L256" s="226"/>
      <c r="M256" s="226">
        <f>SUM(M257:M263)</f>
        <v>0</v>
      </c>
      <c r="N256" s="225"/>
      <c r="O256" s="225">
        <f>SUM(O257:O263)</f>
        <v>0</v>
      </c>
      <c r="P256" s="225"/>
      <c r="Q256" s="225">
        <f>SUM(Q257:Q263)</f>
        <v>0</v>
      </c>
      <c r="R256" s="226"/>
      <c r="S256" s="226"/>
      <c r="T256" s="226"/>
      <c r="U256" s="226"/>
      <c r="V256" s="226">
        <f>SUM(V257:V263)</f>
        <v>0</v>
      </c>
      <c r="W256" s="226"/>
      <c r="X256" s="226"/>
      <c r="AG256" t="s">
        <v>128</v>
      </c>
    </row>
    <row r="257" spans="1:60" ht="33.75" outlineLevel="1">
      <c r="A257" s="234">
        <v>52</v>
      </c>
      <c r="B257" s="235" t="s">
        <v>473</v>
      </c>
      <c r="C257" s="244" t="s">
        <v>474</v>
      </c>
      <c r="D257" s="236" t="s">
        <v>300</v>
      </c>
      <c r="E257" s="237">
        <v>1</v>
      </c>
      <c r="F257" s="238"/>
      <c r="G257" s="239">
        <f>ROUND(E257*F257,2)</f>
        <v>0</v>
      </c>
      <c r="H257" s="221"/>
      <c r="I257" s="220">
        <f>ROUND(E257*H257,2)</f>
        <v>0</v>
      </c>
      <c r="J257" s="221"/>
      <c r="K257" s="220">
        <f>ROUND(E257*J257,2)</f>
        <v>0</v>
      </c>
      <c r="L257" s="220">
        <v>21</v>
      </c>
      <c r="M257" s="220">
        <f>G257*(1+L257/100)</f>
        <v>0</v>
      </c>
      <c r="N257" s="219">
        <v>0</v>
      </c>
      <c r="O257" s="219">
        <f>ROUND(E257*N257,2)</f>
        <v>0</v>
      </c>
      <c r="P257" s="219">
        <v>0</v>
      </c>
      <c r="Q257" s="219">
        <f>ROUND(E257*P257,2)</f>
        <v>0</v>
      </c>
      <c r="R257" s="220"/>
      <c r="S257" s="220" t="s">
        <v>129</v>
      </c>
      <c r="T257" s="220" t="s">
        <v>144</v>
      </c>
      <c r="U257" s="220">
        <v>0</v>
      </c>
      <c r="V257" s="220">
        <f>ROUND(E257*U257,2)</f>
        <v>0</v>
      </c>
      <c r="W257" s="220"/>
      <c r="X257" s="220" t="s">
        <v>131</v>
      </c>
      <c r="Y257" s="199"/>
      <c r="Z257" s="199"/>
      <c r="AA257" s="199"/>
      <c r="AB257" s="199"/>
      <c r="AC257" s="199"/>
      <c r="AD257" s="199"/>
      <c r="AE257" s="199"/>
      <c r="AF257" s="199"/>
      <c r="AG257" s="199" t="s">
        <v>132</v>
      </c>
      <c r="AH257" s="199"/>
      <c r="AI257" s="199"/>
      <c r="AJ257" s="199"/>
      <c r="AK257" s="199"/>
      <c r="AL257" s="199"/>
      <c r="AM257" s="199"/>
      <c r="AN257" s="199"/>
      <c r="AO257" s="199"/>
      <c r="AP257" s="199"/>
      <c r="AQ257" s="199"/>
      <c r="AR257" s="199"/>
      <c r="AS257" s="199"/>
      <c r="AT257" s="199"/>
      <c r="AU257" s="199"/>
      <c r="AV257" s="199"/>
      <c r="AW257" s="199"/>
      <c r="AX257" s="199"/>
      <c r="AY257" s="199"/>
      <c r="AZ257" s="199"/>
      <c r="BA257" s="199"/>
      <c r="BB257" s="199"/>
      <c r="BC257" s="199"/>
      <c r="BD257" s="199"/>
      <c r="BE257" s="199"/>
      <c r="BF257" s="199"/>
      <c r="BG257" s="199"/>
      <c r="BH257" s="199"/>
    </row>
    <row r="258" spans="1:60" outlineLevel="1">
      <c r="A258" s="216"/>
      <c r="B258" s="217"/>
      <c r="C258" s="245" t="s">
        <v>303</v>
      </c>
      <c r="D258" s="240"/>
      <c r="E258" s="240"/>
      <c r="F258" s="240"/>
      <c r="G258" s="240"/>
      <c r="H258" s="220"/>
      <c r="I258" s="220"/>
      <c r="J258" s="220"/>
      <c r="K258" s="220"/>
      <c r="L258" s="220"/>
      <c r="M258" s="220"/>
      <c r="N258" s="219"/>
      <c r="O258" s="219"/>
      <c r="P258" s="219"/>
      <c r="Q258" s="219"/>
      <c r="R258" s="220"/>
      <c r="S258" s="220"/>
      <c r="T258" s="220"/>
      <c r="U258" s="220"/>
      <c r="V258" s="220"/>
      <c r="W258" s="220"/>
      <c r="X258" s="220"/>
      <c r="Y258" s="199"/>
      <c r="Z258" s="199"/>
      <c r="AA258" s="199"/>
      <c r="AB258" s="199"/>
      <c r="AC258" s="199"/>
      <c r="AD258" s="199"/>
      <c r="AE258" s="199"/>
      <c r="AF258" s="199"/>
      <c r="AG258" s="199" t="s">
        <v>134</v>
      </c>
      <c r="AH258" s="199"/>
      <c r="AI258" s="199"/>
      <c r="AJ258" s="199"/>
      <c r="AK258" s="199"/>
      <c r="AL258" s="199"/>
      <c r="AM258" s="199"/>
      <c r="AN258" s="199"/>
      <c r="AO258" s="199"/>
      <c r="AP258" s="199"/>
      <c r="AQ258" s="199"/>
      <c r="AR258" s="199"/>
      <c r="AS258" s="199"/>
      <c r="AT258" s="199"/>
      <c r="AU258" s="199"/>
      <c r="AV258" s="199"/>
      <c r="AW258" s="199"/>
      <c r="AX258" s="199"/>
      <c r="AY258" s="199"/>
      <c r="AZ258" s="199"/>
      <c r="BA258" s="199"/>
      <c r="BB258" s="199"/>
      <c r="BC258" s="199"/>
      <c r="BD258" s="199"/>
      <c r="BE258" s="199"/>
      <c r="BF258" s="199"/>
      <c r="BG258" s="199"/>
      <c r="BH258" s="199"/>
    </row>
    <row r="259" spans="1:60" outlineLevel="1">
      <c r="A259" s="216"/>
      <c r="B259" s="217"/>
      <c r="C259" s="246" t="s">
        <v>475</v>
      </c>
      <c r="D259" s="242"/>
      <c r="E259" s="242"/>
      <c r="F259" s="242"/>
      <c r="G259" s="242"/>
      <c r="H259" s="220"/>
      <c r="I259" s="220"/>
      <c r="J259" s="220"/>
      <c r="K259" s="220"/>
      <c r="L259" s="220"/>
      <c r="M259" s="220"/>
      <c r="N259" s="219"/>
      <c r="O259" s="219"/>
      <c r="P259" s="219"/>
      <c r="Q259" s="219"/>
      <c r="R259" s="220"/>
      <c r="S259" s="220"/>
      <c r="T259" s="220"/>
      <c r="U259" s="220"/>
      <c r="V259" s="220"/>
      <c r="W259" s="220"/>
      <c r="X259" s="220"/>
      <c r="Y259" s="199"/>
      <c r="Z259" s="199"/>
      <c r="AA259" s="199"/>
      <c r="AB259" s="199"/>
      <c r="AC259" s="199"/>
      <c r="AD259" s="199"/>
      <c r="AE259" s="199"/>
      <c r="AF259" s="199"/>
      <c r="AG259" s="199" t="s">
        <v>134</v>
      </c>
      <c r="AH259" s="199"/>
      <c r="AI259" s="199"/>
      <c r="AJ259" s="199"/>
      <c r="AK259" s="199"/>
      <c r="AL259" s="199"/>
      <c r="AM259" s="199"/>
      <c r="AN259" s="199"/>
      <c r="AO259" s="199"/>
      <c r="AP259" s="199"/>
      <c r="AQ259" s="199"/>
      <c r="AR259" s="199"/>
      <c r="AS259" s="199"/>
      <c r="AT259" s="199"/>
      <c r="AU259" s="199"/>
      <c r="AV259" s="199"/>
      <c r="AW259" s="199"/>
      <c r="AX259" s="199"/>
      <c r="AY259" s="199"/>
      <c r="AZ259" s="199"/>
      <c r="BA259" s="199"/>
      <c r="BB259" s="199"/>
      <c r="BC259" s="199"/>
      <c r="BD259" s="199"/>
      <c r="BE259" s="199"/>
      <c r="BF259" s="199"/>
      <c r="BG259" s="199"/>
      <c r="BH259" s="199"/>
    </row>
    <row r="260" spans="1:60" ht="22.5" outlineLevel="1">
      <c r="A260" s="234">
        <v>53</v>
      </c>
      <c r="B260" s="235" t="s">
        <v>476</v>
      </c>
      <c r="C260" s="244" t="s">
        <v>477</v>
      </c>
      <c r="D260" s="236" t="s">
        <v>300</v>
      </c>
      <c r="E260" s="237">
        <v>1</v>
      </c>
      <c r="F260" s="238"/>
      <c r="G260" s="239">
        <f>ROUND(E260*F260,2)</f>
        <v>0</v>
      </c>
      <c r="H260" s="221"/>
      <c r="I260" s="220">
        <f>ROUND(E260*H260,2)</f>
        <v>0</v>
      </c>
      <c r="J260" s="221"/>
      <c r="K260" s="220">
        <f>ROUND(E260*J260,2)</f>
        <v>0</v>
      </c>
      <c r="L260" s="220">
        <v>21</v>
      </c>
      <c r="M260" s="220">
        <f>G260*(1+L260/100)</f>
        <v>0</v>
      </c>
      <c r="N260" s="219">
        <v>0</v>
      </c>
      <c r="O260" s="219">
        <f>ROUND(E260*N260,2)</f>
        <v>0</v>
      </c>
      <c r="P260" s="219">
        <v>0</v>
      </c>
      <c r="Q260" s="219">
        <f>ROUND(E260*P260,2)</f>
        <v>0</v>
      </c>
      <c r="R260" s="220"/>
      <c r="S260" s="220" t="s">
        <v>129</v>
      </c>
      <c r="T260" s="220" t="s">
        <v>144</v>
      </c>
      <c r="U260" s="220">
        <v>0</v>
      </c>
      <c r="V260" s="220">
        <f>ROUND(E260*U260,2)</f>
        <v>0</v>
      </c>
      <c r="W260" s="220"/>
      <c r="X260" s="220" t="s">
        <v>131</v>
      </c>
      <c r="Y260" s="199"/>
      <c r="Z260" s="199"/>
      <c r="AA260" s="199"/>
      <c r="AB260" s="199"/>
      <c r="AC260" s="199"/>
      <c r="AD260" s="199"/>
      <c r="AE260" s="199"/>
      <c r="AF260" s="199"/>
      <c r="AG260" s="199" t="s">
        <v>132</v>
      </c>
      <c r="AH260" s="199"/>
      <c r="AI260" s="199"/>
      <c r="AJ260" s="199"/>
      <c r="AK260" s="199"/>
      <c r="AL260" s="199"/>
      <c r="AM260" s="199"/>
      <c r="AN260" s="199"/>
      <c r="AO260" s="199"/>
      <c r="AP260" s="199"/>
      <c r="AQ260" s="199"/>
      <c r="AR260" s="199"/>
      <c r="AS260" s="199"/>
      <c r="AT260" s="199"/>
      <c r="AU260" s="199"/>
      <c r="AV260" s="199"/>
      <c r="AW260" s="199"/>
      <c r="AX260" s="199"/>
      <c r="AY260" s="199"/>
      <c r="AZ260" s="199"/>
      <c r="BA260" s="199"/>
      <c r="BB260" s="199"/>
      <c r="BC260" s="199"/>
      <c r="BD260" s="199"/>
      <c r="BE260" s="199"/>
      <c r="BF260" s="199"/>
      <c r="BG260" s="199"/>
      <c r="BH260" s="199"/>
    </row>
    <row r="261" spans="1:60" outlineLevel="1">
      <c r="A261" s="216"/>
      <c r="B261" s="217"/>
      <c r="C261" s="245" t="s">
        <v>303</v>
      </c>
      <c r="D261" s="240"/>
      <c r="E261" s="240"/>
      <c r="F261" s="240"/>
      <c r="G261" s="240"/>
      <c r="H261" s="220"/>
      <c r="I261" s="220"/>
      <c r="J261" s="220"/>
      <c r="K261" s="220"/>
      <c r="L261" s="220"/>
      <c r="M261" s="220"/>
      <c r="N261" s="219"/>
      <c r="O261" s="219"/>
      <c r="P261" s="219"/>
      <c r="Q261" s="219"/>
      <c r="R261" s="220"/>
      <c r="S261" s="220"/>
      <c r="T261" s="220"/>
      <c r="U261" s="220"/>
      <c r="V261" s="220"/>
      <c r="W261" s="220"/>
      <c r="X261" s="220"/>
      <c r="Y261" s="199"/>
      <c r="Z261" s="199"/>
      <c r="AA261" s="199"/>
      <c r="AB261" s="199"/>
      <c r="AC261" s="199"/>
      <c r="AD261" s="199"/>
      <c r="AE261" s="199"/>
      <c r="AF261" s="199"/>
      <c r="AG261" s="199" t="s">
        <v>134</v>
      </c>
      <c r="AH261" s="199"/>
      <c r="AI261" s="199"/>
      <c r="AJ261" s="199"/>
      <c r="AK261" s="199"/>
      <c r="AL261" s="199"/>
      <c r="AM261" s="199"/>
      <c r="AN261" s="199"/>
      <c r="AO261" s="199"/>
      <c r="AP261" s="199"/>
      <c r="AQ261" s="199"/>
      <c r="AR261" s="199"/>
      <c r="AS261" s="199"/>
      <c r="AT261" s="199"/>
      <c r="AU261" s="199"/>
      <c r="AV261" s="199"/>
      <c r="AW261" s="199"/>
      <c r="AX261" s="199"/>
      <c r="AY261" s="199"/>
      <c r="AZ261" s="199"/>
      <c r="BA261" s="199"/>
      <c r="BB261" s="199"/>
      <c r="BC261" s="199"/>
      <c r="BD261" s="199"/>
      <c r="BE261" s="199"/>
      <c r="BF261" s="199"/>
      <c r="BG261" s="199"/>
      <c r="BH261" s="199"/>
    </row>
    <row r="262" spans="1:60" outlineLevel="1">
      <c r="A262" s="216"/>
      <c r="B262" s="217"/>
      <c r="C262" s="246" t="s">
        <v>478</v>
      </c>
      <c r="D262" s="242"/>
      <c r="E262" s="242"/>
      <c r="F262" s="242"/>
      <c r="G262" s="242"/>
      <c r="H262" s="220"/>
      <c r="I262" s="220"/>
      <c r="J262" s="220"/>
      <c r="K262" s="220"/>
      <c r="L262" s="220"/>
      <c r="M262" s="220"/>
      <c r="N262" s="219"/>
      <c r="O262" s="219"/>
      <c r="P262" s="219"/>
      <c r="Q262" s="219"/>
      <c r="R262" s="220"/>
      <c r="S262" s="220"/>
      <c r="T262" s="220"/>
      <c r="U262" s="220"/>
      <c r="V262" s="220"/>
      <c r="W262" s="220"/>
      <c r="X262" s="220"/>
      <c r="Y262" s="199"/>
      <c r="Z262" s="199"/>
      <c r="AA262" s="199"/>
      <c r="AB262" s="199"/>
      <c r="AC262" s="199"/>
      <c r="AD262" s="199"/>
      <c r="AE262" s="199"/>
      <c r="AF262" s="199"/>
      <c r="AG262" s="199" t="s">
        <v>134</v>
      </c>
      <c r="AH262" s="199"/>
      <c r="AI262" s="199"/>
      <c r="AJ262" s="199"/>
      <c r="AK262" s="199"/>
      <c r="AL262" s="199"/>
      <c r="AM262" s="199"/>
      <c r="AN262" s="199"/>
      <c r="AO262" s="199"/>
      <c r="AP262" s="199"/>
      <c r="AQ262" s="199"/>
      <c r="AR262" s="199"/>
      <c r="AS262" s="199"/>
      <c r="AT262" s="199"/>
      <c r="AU262" s="199"/>
      <c r="AV262" s="199"/>
      <c r="AW262" s="199"/>
      <c r="AX262" s="199"/>
      <c r="AY262" s="199"/>
      <c r="AZ262" s="199"/>
      <c r="BA262" s="199"/>
      <c r="BB262" s="199"/>
      <c r="BC262" s="199"/>
      <c r="BD262" s="199"/>
      <c r="BE262" s="199"/>
      <c r="BF262" s="199"/>
      <c r="BG262" s="199"/>
      <c r="BH262" s="199"/>
    </row>
    <row r="263" spans="1:60" outlineLevel="1">
      <c r="A263" s="216">
        <v>54</v>
      </c>
      <c r="B263" s="217" t="s">
        <v>479</v>
      </c>
      <c r="C263" s="267" t="s">
        <v>480</v>
      </c>
      <c r="D263" s="218" t="s">
        <v>0</v>
      </c>
      <c r="E263" s="258"/>
      <c r="F263" s="221"/>
      <c r="G263" s="220">
        <f>ROUND(E263*F263,2)</f>
        <v>0</v>
      </c>
      <c r="H263" s="221"/>
      <c r="I263" s="220">
        <f>ROUND(E263*H263,2)</f>
        <v>0</v>
      </c>
      <c r="J263" s="221"/>
      <c r="K263" s="220">
        <f>ROUND(E263*J263,2)</f>
        <v>0</v>
      </c>
      <c r="L263" s="220">
        <v>21</v>
      </c>
      <c r="M263" s="220">
        <f>G263*(1+L263/100)</f>
        <v>0</v>
      </c>
      <c r="N263" s="219">
        <v>0</v>
      </c>
      <c r="O263" s="219">
        <f>ROUND(E263*N263,2)</f>
        <v>0</v>
      </c>
      <c r="P263" s="219">
        <v>0</v>
      </c>
      <c r="Q263" s="219">
        <f>ROUND(E263*P263,2)</f>
        <v>0</v>
      </c>
      <c r="R263" s="220"/>
      <c r="S263" s="220" t="s">
        <v>209</v>
      </c>
      <c r="T263" s="220" t="s">
        <v>209</v>
      </c>
      <c r="U263" s="220">
        <v>0</v>
      </c>
      <c r="V263" s="220">
        <f>ROUND(E263*U263,2)</f>
        <v>0</v>
      </c>
      <c r="W263" s="220"/>
      <c r="X263" s="220" t="s">
        <v>247</v>
      </c>
      <c r="Y263" s="199"/>
      <c r="Z263" s="199"/>
      <c r="AA263" s="199"/>
      <c r="AB263" s="199"/>
      <c r="AC263" s="199"/>
      <c r="AD263" s="199"/>
      <c r="AE263" s="199"/>
      <c r="AF263" s="199"/>
      <c r="AG263" s="199" t="s">
        <v>248</v>
      </c>
      <c r="AH263" s="199"/>
      <c r="AI263" s="199"/>
      <c r="AJ263" s="199"/>
      <c r="AK263" s="199"/>
      <c r="AL263" s="199"/>
      <c r="AM263" s="199"/>
      <c r="AN263" s="199"/>
      <c r="AO263" s="199"/>
      <c r="AP263" s="199"/>
      <c r="AQ263" s="199"/>
      <c r="AR263" s="199"/>
      <c r="AS263" s="199"/>
      <c r="AT263" s="199"/>
      <c r="AU263" s="199"/>
      <c r="AV263" s="199"/>
      <c r="AW263" s="199"/>
      <c r="AX263" s="199"/>
      <c r="AY263" s="199"/>
      <c r="AZ263" s="199"/>
      <c r="BA263" s="199"/>
      <c r="BB263" s="199"/>
      <c r="BC263" s="199"/>
      <c r="BD263" s="199"/>
      <c r="BE263" s="199"/>
      <c r="BF263" s="199"/>
      <c r="BG263" s="199"/>
      <c r="BH263" s="199"/>
    </row>
    <row r="264" spans="1:60">
      <c r="A264" s="227" t="s">
        <v>127</v>
      </c>
      <c r="B264" s="228" t="s">
        <v>95</v>
      </c>
      <c r="C264" s="243" t="s">
        <v>96</v>
      </c>
      <c r="D264" s="229"/>
      <c r="E264" s="230"/>
      <c r="F264" s="231"/>
      <c r="G264" s="232">
        <f>SUMIF(AG265:AG265,"&lt;&gt;NOR",G265:G265)</f>
        <v>0</v>
      </c>
      <c r="H264" s="226"/>
      <c r="I264" s="226">
        <f>SUM(I265:I265)</f>
        <v>0</v>
      </c>
      <c r="J264" s="226"/>
      <c r="K264" s="226">
        <f>SUM(K265:K265)</f>
        <v>0</v>
      </c>
      <c r="L264" s="226"/>
      <c r="M264" s="226">
        <f>SUM(M265:M265)</f>
        <v>0</v>
      </c>
      <c r="N264" s="225"/>
      <c r="O264" s="225">
        <f>SUM(O265:O265)</f>
        <v>0</v>
      </c>
      <c r="P264" s="225"/>
      <c r="Q264" s="225">
        <f>SUM(Q265:Q265)</f>
        <v>0</v>
      </c>
      <c r="R264" s="226"/>
      <c r="S264" s="226"/>
      <c r="T264" s="226"/>
      <c r="U264" s="226"/>
      <c r="V264" s="226">
        <f>SUM(V265:V265)</f>
        <v>0</v>
      </c>
      <c r="W264" s="226"/>
      <c r="X264" s="226"/>
      <c r="AG264" t="s">
        <v>128</v>
      </c>
    </row>
    <row r="265" spans="1:60" outlineLevel="1">
      <c r="A265" s="259">
        <v>55</v>
      </c>
      <c r="B265" s="260" t="s">
        <v>481</v>
      </c>
      <c r="C265" s="268" t="s">
        <v>482</v>
      </c>
      <c r="D265" s="261" t="s">
        <v>300</v>
      </c>
      <c r="E265" s="262">
        <v>4</v>
      </c>
      <c r="F265" s="263"/>
      <c r="G265" s="264">
        <f>ROUND(E265*F265,2)</f>
        <v>0</v>
      </c>
      <c r="H265" s="221"/>
      <c r="I265" s="220">
        <f>ROUND(E265*H265,2)</f>
        <v>0</v>
      </c>
      <c r="J265" s="221"/>
      <c r="K265" s="220">
        <f>ROUND(E265*J265,2)</f>
        <v>0</v>
      </c>
      <c r="L265" s="220">
        <v>21</v>
      </c>
      <c r="M265" s="220">
        <f>G265*(1+L265/100)</f>
        <v>0</v>
      </c>
      <c r="N265" s="219">
        <v>0</v>
      </c>
      <c r="O265" s="219">
        <f>ROUND(E265*N265,2)</f>
        <v>0</v>
      </c>
      <c r="P265" s="219">
        <v>0</v>
      </c>
      <c r="Q265" s="219">
        <f>ROUND(E265*P265,2)</f>
        <v>0</v>
      </c>
      <c r="R265" s="220"/>
      <c r="S265" s="220" t="s">
        <v>129</v>
      </c>
      <c r="T265" s="220" t="s">
        <v>144</v>
      </c>
      <c r="U265" s="220">
        <v>0</v>
      </c>
      <c r="V265" s="220">
        <f>ROUND(E265*U265,2)</f>
        <v>0</v>
      </c>
      <c r="W265" s="220"/>
      <c r="X265" s="220" t="s">
        <v>131</v>
      </c>
      <c r="Y265" s="199"/>
      <c r="Z265" s="199"/>
      <c r="AA265" s="199"/>
      <c r="AB265" s="199"/>
      <c r="AC265" s="199"/>
      <c r="AD265" s="199"/>
      <c r="AE265" s="199"/>
      <c r="AF265" s="199"/>
      <c r="AG265" s="199" t="s">
        <v>132</v>
      </c>
      <c r="AH265" s="199"/>
      <c r="AI265" s="199"/>
      <c r="AJ265" s="199"/>
      <c r="AK265" s="199"/>
      <c r="AL265" s="199"/>
      <c r="AM265" s="199"/>
      <c r="AN265" s="199"/>
      <c r="AO265" s="199"/>
      <c r="AP265" s="199"/>
      <c r="AQ265" s="199"/>
      <c r="AR265" s="199"/>
      <c r="AS265" s="199"/>
      <c r="AT265" s="199"/>
      <c r="AU265" s="199"/>
      <c r="AV265" s="199"/>
      <c r="AW265" s="199"/>
      <c r="AX265" s="199"/>
      <c r="AY265" s="199"/>
      <c r="AZ265" s="199"/>
      <c r="BA265" s="199"/>
      <c r="BB265" s="199"/>
      <c r="BC265" s="199"/>
      <c r="BD265" s="199"/>
      <c r="BE265" s="199"/>
      <c r="BF265" s="199"/>
      <c r="BG265" s="199"/>
      <c r="BH265" s="199"/>
    </row>
    <row r="266" spans="1:60">
      <c r="A266" s="227" t="s">
        <v>127</v>
      </c>
      <c r="B266" s="228" t="s">
        <v>97</v>
      </c>
      <c r="C266" s="243" t="s">
        <v>98</v>
      </c>
      <c r="D266" s="229"/>
      <c r="E266" s="230"/>
      <c r="F266" s="231"/>
      <c r="G266" s="232">
        <f>SUMIF(AG267:AG276,"&lt;&gt;NOR",G267:G276)</f>
        <v>0</v>
      </c>
      <c r="H266" s="226"/>
      <c r="I266" s="226">
        <f>SUM(I267:I276)</f>
        <v>0</v>
      </c>
      <c r="J266" s="226"/>
      <c r="K266" s="226">
        <f>SUM(K267:K276)</f>
        <v>0</v>
      </c>
      <c r="L266" s="226"/>
      <c r="M266" s="226">
        <f>SUM(M267:M276)</f>
        <v>0</v>
      </c>
      <c r="N266" s="225"/>
      <c r="O266" s="225">
        <f>SUM(O267:O276)</f>
        <v>0</v>
      </c>
      <c r="P266" s="225"/>
      <c r="Q266" s="225">
        <f>SUM(Q267:Q276)</f>
        <v>0</v>
      </c>
      <c r="R266" s="226"/>
      <c r="S266" s="226"/>
      <c r="T266" s="226"/>
      <c r="U266" s="226"/>
      <c r="V266" s="226">
        <f>SUM(V267:V276)</f>
        <v>58.410000000000004</v>
      </c>
      <c r="W266" s="226"/>
      <c r="X266" s="226"/>
      <c r="AG266" t="s">
        <v>128</v>
      </c>
    </row>
    <row r="267" spans="1:60" outlineLevel="1">
      <c r="A267" s="259">
        <v>56</v>
      </c>
      <c r="B267" s="260" t="s">
        <v>269</v>
      </c>
      <c r="C267" s="268" t="s">
        <v>270</v>
      </c>
      <c r="D267" s="261" t="s">
        <v>246</v>
      </c>
      <c r="E267" s="262">
        <v>16.1355</v>
      </c>
      <c r="F267" s="263"/>
      <c r="G267" s="264">
        <f>ROUND(E267*F267,2)</f>
        <v>0</v>
      </c>
      <c r="H267" s="221"/>
      <c r="I267" s="220">
        <f>ROUND(E267*H267,2)</f>
        <v>0</v>
      </c>
      <c r="J267" s="221"/>
      <c r="K267" s="220">
        <f>ROUND(E267*J267,2)</f>
        <v>0</v>
      </c>
      <c r="L267" s="220">
        <v>21</v>
      </c>
      <c r="M267" s="220">
        <f>G267*(1+L267/100)</f>
        <v>0</v>
      </c>
      <c r="N267" s="219">
        <v>0</v>
      </c>
      <c r="O267" s="219">
        <f>ROUND(E267*N267,2)</f>
        <v>0</v>
      </c>
      <c r="P267" s="219">
        <v>0</v>
      </c>
      <c r="Q267" s="219">
        <f>ROUND(E267*P267,2)</f>
        <v>0</v>
      </c>
      <c r="R267" s="220"/>
      <c r="S267" s="220" t="s">
        <v>209</v>
      </c>
      <c r="T267" s="220" t="s">
        <v>209</v>
      </c>
      <c r="U267" s="220">
        <v>0.94</v>
      </c>
      <c r="V267" s="220">
        <f>ROUND(E267*U267,2)</f>
        <v>15.17</v>
      </c>
      <c r="W267" s="220"/>
      <c r="X267" s="220" t="s">
        <v>131</v>
      </c>
      <c r="Y267" s="199"/>
      <c r="Z267" s="199"/>
      <c r="AA267" s="199"/>
      <c r="AB267" s="199"/>
      <c r="AC267" s="199"/>
      <c r="AD267" s="199"/>
      <c r="AE267" s="199"/>
      <c r="AF267" s="199"/>
      <c r="AG267" s="199" t="s">
        <v>132</v>
      </c>
      <c r="AH267" s="199"/>
      <c r="AI267" s="199"/>
      <c r="AJ267" s="199"/>
      <c r="AK267" s="199"/>
      <c r="AL267" s="199"/>
      <c r="AM267" s="199"/>
      <c r="AN267" s="199"/>
      <c r="AO267" s="199"/>
      <c r="AP267" s="199"/>
      <c r="AQ267" s="199"/>
      <c r="AR267" s="199"/>
      <c r="AS267" s="199"/>
      <c r="AT267" s="199"/>
      <c r="AU267" s="199"/>
      <c r="AV267" s="199"/>
      <c r="AW267" s="199"/>
      <c r="AX267" s="199"/>
      <c r="AY267" s="199"/>
      <c r="AZ267" s="199"/>
      <c r="BA267" s="199"/>
      <c r="BB267" s="199"/>
      <c r="BC267" s="199"/>
      <c r="BD267" s="199"/>
      <c r="BE267" s="199"/>
      <c r="BF267" s="199"/>
      <c r="BG267" s="199"/>
      <c r="BH267" s="199"/>
    </row>
    <row r="268" spans="1:60" outlineLevel="1">
      <c r="A268" s="234">
        <v>57</v>
      </c>
      <c r="B268" s="235" t="s">
        <v>273</v>
      </c>
      <c r="C268" s="244" t="s">
        <v>274</v>
      </c>
      <c r="D268" s="236" t="s">
        <v>246</v>
      </c>
      <c r="E268" s="237">
        <v>225.89699999999999</v>
      </c>
      <c r="F268" s="238"/>
      <c r="G268" s="239">
        <f>ROUND(E268*F268,2)</f>
        <v>0</v>
      </c>
      <c r="H268" s="221"/>
      <c r="I268" s="220">
        <f>ROUND(E268*H268,2)</f>
        <v>0</v>
      </c>
      <c r="J268" s="221"/>
      <c r="K268" s="220">
        <f>ROUND(E268*J268,2)</f>
        <v>0</v>
      </c>
      <c r="L268" s="220">
        <v>21</v>
      </c>
      <c r="M268" s="220">
        <f>G268*(1+L268/100)</f>
        <v>0</v>
      </c>
      <c r="N268" s="219">
        <v>0</v>
      </c>
      <c r="O268" s="219">
        <f>ROUND(E268*N268,2)</f>
        <v>0</v>
      </c>
      <c r="P268" s="219">
        <v>0</v>
      </c>
      <c r="Q268" s="219">
        <f>ROUND(E268*P268,2)</f>
        <v>0</v>
      </c>
      <c r="R268" s="220"/>
      <c r="S268" s="220" t="s">
        <v>209</v>
      </c>
      <c r="T268" s="220" t="s">
        <v>209</v>
      </c>
      <c r="U268" s="220">
        <v>0.11</v>
      </c>
      <c r="V268" s="220">
        <f>ROUND(E268*U268,2)</f>
        <v>24.85</v>
      </c>
      <c r="W268" s="220"/>
      <c r="X268" s="220" t="s">
        <v>131</v>
      </c>
      <c r="Y268" s="199"/>
      <c r="Z268" s="199"/>
      <c r="AA268" s="199"/>
      <c r="AB268" s="199"/>
      <c r="AC268" s="199"/>
      <c r="AD268" s="199"/>
      <c r="AE268" s="199"/>
      <c r="AF268" s="199"/>
      <c r="AG268" s="199" t="s">
        <v>132</v>
      </c>
      <c r="AH268" s="199"/>
      <c r="AI268" s="199"/>
      <c r="AJ268" s="199"/>
      <c r="AK268" s="199"/>
      <c r="AL268" s="199"/>
      <c r="AM268" s="199"/>
      <c r="AN268" s="199"/>
      <c r="AO268" s="199"/>
      <c r="AP268" s="199"/>
      <c r="AQ268" s="199"/>
      <c r="AR268" s="199"/>
      <c r="AS268" s="199"/>
      <c r="AT268" s="199"/>
      <c r="AU268" s="199"/>
      <c r="AV268" s="199"/>
      <c r="AW268" s="199"/>
      <c r="AX268" s="199"/>
      <c r="AY268" s="199"/>
      <c r="AZ268" s="199"/>
      <c r="BA268" s="199"/>
      <c r="BB268" s="199"/>
      <c r="BC268" s="199"/>
      <c r="BD268" s="199"/>
      <c r="BE268" s="199"/>
      <c r="BF268" s="199"/>
      <c r="BG268" s="199"/>
      <c r="BH268" s="199"/>
    </row>
    <row r="269" spans="1:60" outlineLevel="1">
      <c r="A269" s="216"/>
      <c r="B269" s="217"/>
      <c r="C269" s="265" t="s">
        <v>483</v>
      </c>
      <c r="D269" s="254"/>
      <c r="E269" s="255">
        <v>225.89699999999999</v>
      </c>
      <c r="F269" s="220"/>
      <c r="G269" s="220"/>
      <c r="H269" s="220"/>
      <c r="I269" s="220"/>
      <c r="J269" s="220"/>
      <c r="K269" s="220"/>
      <c r="L269" s="220"/>
      <c r="M269" s="220"/>
      <c r="N269" s="219"/>
      <c r="O269" s="219"/>
      <c r="P269" s="219"/>
      <c r="Q269" s="219"/>
      <c r="R269" s="220"/>
      <c r="S269" s="220"/>
      <c r="T269" s="220"/>
      <c r="U269" s="220"/>
      <c r="V269" s="220"/>
      <c r="W269" s="220"/>
      <c r="X269" s="220"/>
      <c r="Y269" s="199"/>
      <c r="Z269" s="199"/>
      <c r="AA269" s="199"/>
      <c r="AB269" s="199"/>
      <c r="AC269" s="199"/>
      <c r="AD269" s="199"/>
      <c r="AE269" s="199"/>
      <c r="AF269" s="199"/>
      <c r="AG269" s="199" t="s">
        <v>212</v>
      </c>
      <c r="AH269" s="199">
        <v>0</v>
      </c>
      <c r="AI269" s="199"/>
      <c r="AJ269" s="199"/>
      <c r="AK269" s="199"/>
      <c r="AL269" s="199"/>
      <c r="AM269" s="199"/>
      <c r="AN269" s="199"/>
      <c r="AO269" s="199"/>
      <c r="AP269" s="199"/>
      <c r="AQ269" s="199"/>
      <c r="AR269" s="199"/>
      <c r="AS269" s="199"/>
      <c r="AT269" s="199"/>
      <c r="AU269" s="199"/>
      <c r="AV269" s="199"/>
      <c r="AW269" s="199"/>
      <c r="AX269" s="199"/>
      <c r="AY269" s="199"/>
      <c r="AZ269" s="199"/>
      <c r="BA269" s="199"/>
      <c r="BB269" s="199"/>
      <c r="BC269" s="199"/>
      <c r="BD269" s="199"/>
      <c r="BE269" s="199"/>
      <c r="BF269" s="199"/>
      <c r="BG269" s="199"/>
      <c r="BH269" s="199"/>
    </row>
    <row r="270" spans="1:60" outlineLevel="1">
      <c r="A270" s="259">
        <v>58</v>
      </c>
      <c r="B270" s="260" t="s">
        <v>278</v>
      </c>
      <c r="C270" s="268" t="s">
        <v>279</v>
      </c>
      <c r="D270" s="261" t="s">
        <v>246</v>
      </c>
      <c r="E270" s="262">
        <v>16.1355</v>
      </c>
      <c r="F270" s="263"/>
      <c r="G270" s="264">
        <f>ROUND(E270*F270,2)</f>
        <v>0</v>
      </c>
      <c r="H270" s="221"/>
      <c r="I270" s="220">
        <f>ROUND(E270*H270,2)</f>
        <v>0</v>
      </c>
      <c r="J270" s="221"/>
      <c r="K270" s="220">
        <f>ROUND(E270*J270,2)</f>
        <v>0</v>
      </c>
      <c r="L270" s="220">
        <v>21</v>
      </c>
      <c r="M270" s="220">
        <f>G270*(1+L270/100)</f>
        <v>0</v>
      </c>
      <c r="N270" s="219">
        <v>0</v>
      </c>
      <c r="O270" s="219">
        <f>ROUND(E270*N270,2)</f>
        <v>0</v>
      </c>
      <c r="P270" s="219">
        <v>0</v>
      </c>
      <c r="Q270" s="219">
        <f>ROUND(E270*P270,2)</f>
        <v>0</v>
      </c>
      <c r="R270" s="220"/>
      <c r="S270" s="220" t="s">
        <v>209</v>
      </c>
      <c r="T270" s="220" t="s">
        <v>209</v>
      </c>
      <c r="U270" s="220">
        <v>0.1</v>
      </c>
      <c r="V270" s="220">
        <f>ROUND(E270*U270,2)</f>
        <v>1.61</v>
      </c>
      <c r="W270" s="220"/>
      <c r="X270" s="220" t="s">
        <v>131</v>
      </c>
      <c r="Y270" s="199"/>
      <c r="Z270" s="199"/>
      <c r="AA270" s="199"/>
      <c r="AB270" s="199"/>
      <c r="AC270" s="199"/>
      <c r="AD270" s="199"/>
      <c r="AE270" s="199"/>
      <c r="AF270" s="199"/>
      <c r="AG270" s="199" t="s">
        <v>132</v>
      </c>
      <c r="AH270" s="199"/>
      <c r="AI270" s="199"/>
      <c r="AJ270" s="199"/>
      <c r="AK270" s="199"/>
      <c r="AL270" s="199"/>
      <c r="AM270" s="199"/>
      <c r="AN270" s="199"/>
      <c r="AO270" s="199"/>
      <c r="AP270" s="199"/>
      <c r="AQ270" s="199"/>
      <c r="AR270" s="199"/>
      <c r="AS270" s="199"/>
      <c r="AT270" s="199"/>
      <c r="AU270" s="199"/>
      <c r="AV270" s="199"/>
      <c r="AW270" s="199"/>
      <c r="AX270" s="199"/>
      <c r="AY270" s="199"/>
      <c r="AZ270" s="199"/>
      <c r="BA270" s="199"/>
      <c r="BB270" s="199"/>
      <c r="BC270" s="199"/>
      <c r="BD270" s="199"/>
      <c r="BE270" s="199"/>
      <c r="BF270" s="199"/>
      <c r="BG270" s="199"/>
      <c r="BH270" s="199"/>
    </row>
    <row r="271" spans="1:60" outlineLevel="1">
      <c r="A271" s="259">
        <v>59</v>
      </c>
      <c r="B271" s="260" t="s">
        <v>280</v>
      </c>
      <c r="C271" s="268" t="s">
        <v>281</v>
      </c>
      <c r="D271" s="261" t="s">
        <v>282</v>
      </c>
      <c r="E271" s="262">
        <v>30</v>
      </c>
      <c r="F271" s="263"/>
      <c r="G271" s="264">
        <f>ROUND(E271*F271,2)</f>
        <v>0</v>
      </c>
      <c r="H271" s="221"/>
      <c r="I271" s="220">
        <f>ROUND(E271*H271,2)</f>
        <v>0</v>
      </c>
      <c r="J271" s="221"/>
      <c r="K271" s="220">
        <f>ROUND(E271*J271,2)</f>
        <v>0</v>
      </c>
      <c r="L271" s="220">
        <v>21</v>
      </c>
      <c r="M271" s="220">
        <f>G271*(1+L271/100)</f>
        <v>0</v>
      </c>
      <c r="N271" s="219">
        <v>0</v>
      </c>
      <c r="O271" s="219">
        <f>ROUND(E271*N271,2)</f>
        <v>0</v>
      </c>
      <c r="P271" s="219">
        <v>0</v>
      </c>
      <c r="Q271" s="219">
        <f>ROUND(E271*P271,2)</f>
        <v>0</v>
      </c>
      <c r="R271" s="220"/>
      <c r="S271" s="220" t="s">
        <v>209</v>
      </c>
      <c r="T271" s="220" t="s">
        <v>209</v>
      </c>
      <c r="U271" s="220">
        <v>0</v>
      </c>
      <c r="V271" s="220">
        <f>ROUND(E271*U271,2)</f>
        <v>0</v>
      </c>
      <c r="W271" s="220"/>
      <c r="X271" s="220" t="s">
        <v>131</v>
      </c>
      <c r="Y271" s="199"/>
      <c r="Z271" s="199"/>
      <c r="AA271" s="199"/>
      <c r="AB271" s="199"/>
      <c r="AC271" s="199"/>
      <c r="AD271" s="199"/>
      <c r="AE271" s="199"/>
      <c r="AF271" s="199"/>
      <c r="AG271" s="199" t="s">
        <v>132</v>
      </c>
      <c r="AH271" s="199"/>
      <c r="AI271" s="199"/>
      <c r="AJ271" s="199"/>
      <c r="AK271" s="199"/>
      <c r="AL271" s="199"/>
      <c r="AM271" s="199"/>
      <c r="AN271" s="199"/>
      <c r="AO271" s="199"/>
      <c r="AP271" s="199"/>
      <c r="AQ271" s="199"/>
      <c r="AR271" s="199"/>
      <c r="AS271" s="199"/>
      <c r="AT271" s="199"/>
      <c r="AU271" s="199"/>
      <c r="AV271" s="199"/>
      <c r="AW271" s="199"/>
      <c r="AX271" s="199"/>
      <c r="AY271" s="199"/>
      <c r="AZ271" s="199"/>
      <c r="BA271" s="199"/>
      <c r="BB271" s="199"/>
      <c r="BC271" s="199"/>
      <c r="BD271" s="199"/>
      <c r="BE271" s="199"/>
      <c r="BF271" s="199"/>
      <c r="BG271" s="199"/>
      <c r="BH271" s="199"/>
    </row>
    <row r="272" spans="1:60" ht="22.5" outlineLevel="1">
      <c r="A272" s="259">
        <v>60</v>
      </c>
      <c r="B272" s="260" t="s">
        <v>283</v>
      </c>
      <c r="C272" s="268" t="s">
        <v>284</v>
      </c>
      <c r="D272" s="261" t="s">
        <v>246</v>
      </c>
      <c r="E272" s="262">
        <v>16.1355</v>
      </c>
      <c r="F272" s="263"/>
      <c r="G272" s="264">
        <f>ROUND(E272*F272,2)</f>
        <v>0</v>
      </c>
      <c r="H272" s="221"/>
      <c r="I272" s="220">
        <f>ROUND(E272*H272,2)</f>
        <v>0</v>
      </c>
      <c r="J272" s="221"/>
      <c r="K272" s="220">
        <f>ROUND(E272*J272,2)</f>
        <v>0</v>
      </c>
      <c r="L272" s="220">
        <v>21</v>
      </c>
      <c r="M272" s="220">
        <f>G272*(1+L272/100)</f>
        <v>0</v>
      </c>
      <c r="N272" s="219">
        <v>0</v>
      </c>
      <c r="O272" s="219">
        <f>ROUND(E272*N272,2)</f>
        <v>0</v>
      </c>
      <c r="P272" s="219">
        <v>0</v>
      </c>
      <c r="Q272" s="219">
        <f>ROUND(E272*P272,2)</f>
        <v>0</v>
      </c>
      <c r="R272" s="220"/>
      <c r="S272" s="220" t="s">
        <v>209</v>
      </c>
      <c r="T272" s="220" t="s">
        <v>209</v>
      </c>
      <c r="U272" s="220">
        <v>0.49</v>
      </c>
      <c r="V272" s="220">
        <f>ROUND(E272*U272,2)</f>
        <v>7.91</v>
      </c>
      <c r="W272" s="220"/>
      <c r="X272" s="220" t="s">
        <v>131</v>
      </c>
      <c r="Y272" s="199"/>
      <c r="Z272" s="199"/>
      <c r="AA272" s="199"/>
      <c r="AB272" s="199"/>
      <c r="AC272" s="199"/>
      <c r="AD272" s="199"/>
      <c r="AE272" s="199"/>
      <c r="AF272" s="199"/>
      <c r="AG272" s="199" t="s">
        <v>132</v>
      </c>
      <c r="AH272" s="199"/>
      <c r="AI272" s="199"/>
      <c r="AJ272" s="199"/>
      <c r="AK272" s="199"/>
      <c r="AL272" s="199"/>
      <c r="AM272" s="199"/>
      <c r="AN272" s="199"/>
      <c r="AO272" s="199"/>
      <c r="AP272" s="199"/>
      <c r="AQ272" s="199"/>
      <c r="AR272" s="199"/>
      <c r="AS272" s="199"/>
      <c r="AT272" s="199"/>
      <c r="AU272" s="199"/>
      <c r="AV272" s="199"/>
      <c r="AW272" s="199"/>
      <c r="AX272" s="199"/>
      <c r="AY272" s="199"/>
      <c r="AZ272" s="199"/>
      <c r="BA272" s="199"/>
      <c r="BB272" s="199"/>
      <c r="BC272" s="199"/>
      <c r="BD272" s="199"/>
      <c r="BE272" s="199"/>
      <c r="BF272" s="199"/>
      <c r="BG272" s="199"/>
      <c r="BH272" s="199"/>
    </row>
    <row r="273" spans="1:60" ht="22.5" outlineLevel="1">
      <c r="A273" s="234">
        <v>61</v>
      </c>
      <c r="B273" s="235" t="s">
        <v>285</v>
      </c>
      <c r="C273" s="244" t="s">
        <v>286</v>
      </c>
      <c r="D273" s="236" t="s">
        <v>246</v>
      </c>
      <c r="E273" s="237">
        <v>80.677499999999995</v>
      </c>
      <c r="F273" s="238"/>
      <c r="G273" s="239">
        <f>ROUND(E273*F273,2)</f>
        <v>0</v>
      </c>
      <c r="H273" s="221"/>
      <c r="I273" s="220">
        <f>ROUND(E273*H273,2)</f>
        <v>0</v>
      </c>
      <c r="J273" s="221"/>
      <c r="K273" s="220">
        <f>ROUND(E273*J273,2)</f>
        <v>0</v>
      </c>
      <c r="L273" s="220">
        <v>21</v>
      </c>
      <c r="M273" s="220">
        <f>G273*(1+L273/100)</f>
        <v>0</v>
      </c>
      <c r="N273" s="219">
        <v>0</v>
      </c>
      <c r="O273" s="219">
        <f>ROUND(E273*N273,2)</f>
        <v>0</v>
      </c>
      <c r="P273" s="219">
        <v>0</v>
      </c>
      <c r="Q273" s="219">
        <f>ROUND(E273*P273,2)</f>
        <v>0</v>
      </c>
      <c r="R273" s="220"/>
      <c r="S273" s="220" t="s">
        <v>209</v>
      </c>
      <c r="T273" s="220" t="s">
        <v>209</v>
      </c>
      <c r="U273" s="220">
        <v>0</v>
      </c>
      <c r="V273" s="220">
        <f>ROUND(E273*U273,2)</f>
        <v>0</v>
      </c>
      <c r="W273" s="220"/>
      <c r="X273" s="220" t="s">
        <v>131</v>
      </c>
      <c r="Y273" s="199"/>
      <c r="Z273" s="199"/>
      <c r="AA273" s="199"/>
      <c r="AB273" s="199"/>
      <c r="AC273" s="199"/>
      <c r="AD273" s="199"/>
      <c r="AE273" s="199"/>
      <c r="AF273" s="199"/>
      <c r="AG273" s="199" t="s">
        <v>132</v>
      </c>
      <c r="AH273" s="199"/>
      <c r="AI273" s="199"/>
      <c r="AJ273" s="199"/>
      <c r="AK273" s="199"/>
      <c r="AL273" s="199"/>
      <c r="AM273" s="199"/>
      <c r="AN273" s="199"/>
      <c r="AO273" s="199"/>
      <c r="AP273" s="199"/>
      <c r="AQ273" s="199"/>
      <c r="AR273" s="199"/>
      <c r="AS273" s="199"/>
      <c r="AT273" s="199"/>
      <c r="AU273" s="199"/>
      <c r="AV273" s="199"/>
      <c r="AW273" s="199"/>
      <c r="AX273" s="199"/>
      <c r="AY273" s="199"/>
      <c r="AZ273" s="199"/>
      <c r="BA273" s="199"/>
      <c r="BB273" s="199"/>
      <c r="BC273" s="199"/>
      <c r="BD273" s="199"/>
      <c r="BE273" s="199"/>
      <c r="BF273" s="199"/>
      <c r="BG273" s="199"/>
      <c r="BH273" s="199"/>
    </row>
    <row r="274" spans="1:60" outlineLevel="1">
      <c r="A274" s="216"/>
      <c r="B274" s="217"/>
      <c r="C274" s="265" t="s">
        <v>484</v>
      </c>
      <c r="D274" s="254"/>
      <c r="E274" s="255">
        <v>80.677499999999995</v>
      </c>
      <c r="F274" s="220"/>
      <c r="G274" s="220"/>
      <c r="H274" s="220"/>
      <c r="I274" s="220"/>
      <c r="J274" s="220"/>
      <c r="K274" s="220"/>
      <c r="L274" s="220"/>
      <c r="M274" s="220"/>
      <c r="N274" s="219"/>
      <c r="O274" s="219"/>
      <c r="P274" s="219"/>
      <c r="Q274" s="219"/>
      <c r="R274" s="220"/>
      <c r="S274" s="220"/>
      <c r="T274" s="220"/>
      <c r="U274" s="220"/>
      <c r="V274" s="220"/>
      <c r="W274" s="220"/>
      <c r="X274" s="220"/>
      <c r="Y274" s="199"/>
      <c r="Z274" s="199"/>
      <c r="AA274" s="199"/>
      <c r="AB274" s="199"/>
      <c r="AC274" s="199"/>
      <c r="AD274" s="199"/>
      <c r="AE274" s="199"/>
      <c r="AF274" s="199"/>
      <c r="AG274" s="199" t="s">
        <v>212</v>
      </c>
      <c r="AH274" s="199">
        <v>0</v>
      </c>
      <c r="AI274" s="199"/>
      <c r="AJ274" s="199"/>
      <c r="AK274" s="199"/>
      <c r="AL274" s="199"/>
      <c r="AM274" s="199"/>
      <c r="AN274" s="199"/>
      <c r="AO274" s="199"/>
      <c r="AP274" s="199"/>
      <c r="AQ274" s="199"/>
      <c r="AR274" s="199"/>
      <c r="AS274" s="199"/>
      <c r="AT274" s="199"/>
      <c r="AU274" s="199"/>
      <c r="AV274" s="199"/>
      <c r="AW274" s="199"/>
      <c r="AX274" s="199"/>
      <c r="AY274" s="199"/>
      <c r="AZ274" s="199"/>
      <c r="BA274" s="199"/>
      <c r="BB274" s="199"/>
      <c r="BC274" s="199"/>
      <c r="BD274" s="199"/>
      <c r="BE274" s="199"/>
      <c r="BF274" s="199"/>
      <c r="BG274" s="199"/>
      <c r="BH274" s="199"/>
    </row>
    <row r="275" spans="1:60" outlineLevel="1">
      <c r="A275" s="259">
        <v>62</v>
      </c>
      <c r="B275" s="260" t="s">
        <v>288</v>
      </c>
      <c r="C275" s="268" t="s">
        <v>289</v>
      </c>
      <c r="D275" s="261" t="s">
        <v>246</v>
      </c>
      <c r="E275" s="262">
        <v>16.1355</v>
      </c>
      <c r="F275" s="263"/>
      <c r="G275" s="264">
        <f>ROUND(E275*F275,2)</f>
        <v>0</v>
      </c>
      <c r="H275" s="221"/>
      <c r="I275" s="220">
        <f>ROUND(E275*H275,2)</f>
        <v>0</v>
      </c>
      <c r="J275" s="221"/>
      <c r="K275" s="220">
        <f>ROUND(E275*J275,2)</f>
        <v>0</v>
      </c>
      <c r="L275" s="220">
        <v>21</v>
      </c>
      <c r="M275" s="220">
        <f>G275*(1+L275/100)</f>
        <v>0</v>
      </c>
      <c r="N275" s="219">
        <v>0</v>
      </c>
      <c r="O275" s="219">
        <f>ROUND(E275*N275,2)</f>
        <v>0</v>
      </c>
      <c r="P275" s="219">
        <v>0</v>
      </c>
      <c r="Q275" s="219">
        <f>ROUND(E275*P275,2)</f>
        <v>0</v>
      </c>
      <c r="R275" s="220"/>
      <c r="S275" s="220" t="s">
        <v>209</v>
      </c>
      <c r="T275" s="220" t="s">
        <v>209</v>
      </c>
      <c r="U275" s="220">
        <v>0</v>
      </c>
      <c r="V275" s="220">
        <f>ROUND(E275*U275,2)</f>
        <v>0</v>
      </c>
      <c r="W275" s="220"/>
      <c r="X275" s="220" t="s">
        <v>131</v>
      </c>
      <c r="Y275" s="199"/>
      <c r="Z275" s="199"/>
      <c r="AA275" s="199"/>
      <c r="AB275" s="199"/>
      <c r="AC275" s="199"/>
      <c r="AD275" s="199"/>
      <c r="AE275" s="199"/>
      <c r="AF275" s="199"/>
      <c r="AG275" s="199" t="s">
        <v>132</v>
      </c>
      <c r="AH275" s="199"/>
      <c r="AI275" s="199"/>
      <c r="AJ275" s="199"/>
      <c r="AK275" s="199"/>
      <c r="AL275" s="199"/>
      <c r="AM275" s="199"/>
      <c r="AN275" s="199"/>
      <c r="AO275" s="199"/>
      <c r="AP275" s="199"/>
      <c r="AQ275" s="199"/>
      <c r="AR275" s="199"/>
      <c r="AS275" s="199"/>
      <c r="AT275" s="199"/>
      <c r="AU275" s="199"/>
      <c r="AV275" s="199"/>
      <c r="AW275" s="199"/>
      <c r="AX275" s="199"/>
      <c r="AY275" s="199"/>
      <c r="AZ275" s="199"/>
      <c r="BA275" s="199"/>
      <c r="BB275" s="199"/>
      <c r="BC275" s="199"/>
      <c r="BD275" s="199"/>
      <c r="BE275" s="199"/>
      <c r="BF275" s="199"/>
      <c r="BG275" s="199"/>
      <c r="BH275" s="199"/>
    </row>
    <row r="276" spans="1:60" ht="22.5" outlineLevel="1">
      <c r="A276" s="234">
        <v>63</v>
      </c>
      <c r="B276" s="235" t="s">
        <v>276</v>
      </c>
      <c r="C276" s="244" t="s">
        <v>277</v>
      </c>
      <c r="D276" s="236" t="s">
        <v>246</v>
      </c>
      <c r="E276" s="237">
        <v>16.1355</v>
      </c>
      <c r="F276" s="238"/>
      <c r="G276" s="239">
        <f>ROUND(E276*F276,2)</f>
        <v>0</v>
      </c>
      <c r="H276" s="221"/>
      <c r="I276" s="220">
        <f>ROUND(E276*H276,2)</f>
        <v>0</v>
      </c>
      <c r="J276" s="221"/>
      <c r="K276" s="220">
        <f>ROUND(E276*J276,2)</f>
        <v>0</v>
      </c>
      <c r="L276" s="220">
        <v>21</v>
      </c>
      <c r="M276" s="220">
        <f>G276*(1+L276/100)</f>
        <v>0</v>
      </c>
      <c r="N276" s="219">
        <v>0</v>
      </c>
      <c r="O276" s="219">
        <f>ROUND(E276*N276,2)</f>
        <v>0</v>
      </c>
      <c r="P276" s="219">
        <v>0</v>
      </c>
      <c r="Q276" s="219">
        <f>ROUND(E276*P276,2)</f>
        <v>0</v>
      </c>
      <c r="R276" s="220"/>
      <c r="S276" s="220" t="s">
        <v>129</v>
      </c>
      <c r="T276" s="220" t="s">
        <v>237</v>
      </c>
      <c r="U276" s="220">
        <v>0.55000000000000004</v>
      </c>
      <c r="V276" s="220">
        <f>ROUND(E276*U276,2)</f>
        <v>8.8699999999999992</v>
      </c>
      <c r="W276" s="220"/>
      <c r="X276" s="220" t="s">
        <v>131</v>
      </c>
      <c r="Y276" s="199"/>
      <c r="Z276" s="199"/>
      <c r="AA276" s="199"/>
      <c r="AB276" s="199"/>
      <c r="AC276" s="199"/>
      <c r="AD276" s="199"/>
      <c r="AE276" s="199"/>
      <c r="AF276" s="199"/>
      <c r="AG276" s="199" t="s">
        <v>132</v>
      </c>
      <c r="AH276" s="199"/>
      <c r="AI276" s="199"/>
      <c r="AJ276" s="199"/>
      <c r="AK276" s="199"/>
      <c r="AL276" s="199"/>
      <c r="AM276" s="199"/>
      <c r="AN276" s="199"/>
      <c r="AO276" s="199"/>
      <c r="AP276" s="199"/>
      <c r="AQ276" s="199"/>
      <c r="AR276" s="199"/>
      <c r="AS276" s="199"/>
      <c r="AT276" s="199"/>
      <c r="AU276" s="199"/>
      <c r="AV276" s="199"/>
      <c r="AW276" s="199"/>
      <c r="AX276" s="199"/>
      <c r="AY276" s="199"/>
      <c r="AZ276" s="199"/>
      <c r="BA276" s="199"/>
      <c r="BB276" s="199"/>
      <c r="BC276" s="199"/>
      <c r="BD276" s="199"/>
      <c r="BE276" s="199"/>
      <c r="BF276" s="199"/>
      <c r="BG276" s="199"/>
      <c r="BH276" s="199"/>
    </row>
    <row r="277" spans="1:60">
      <c r="A277" s="3"/>
      <c r="B277" s="4"/>
      <c r="C277" s="247"/>
      <c r="D277" s="6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AE277">
        <v>15</v>
      </c>
      <c r="AF277">
        <v>21</v>
      </c>
      <c r="AG277" t="s">
        <v>114</v>
      </c>
    </row>
    <row r="278" spans="1:60">
      <c r="A278" s="202"/>
      <c r="B278" s="203" t="s">
        <v>30</v>
      </c>
      <c r="C278" s="248"/>
      <c r="D278" s="204"/>
      <c r="E278" s="205"/>
      <c r="F278" s="205"/>
      <c r="G278" s="233">
        <f>G8+G75+G94+G121+G123+G177+G183+G212+G256+G264+G266</f>
        <v>0</v>
      </c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AE278">
        <f>SUMIF(L7:L276,AE277,G7:G276)</f>
        <v>0</v>
      </c>
      <c r="AF278">
        <f>SUMIF(L7:L276,AF277,G7:G276)</f>
        <v>0</v>
      </c>
      <c r="AG278" t="s">
        <v>197</v>
      </c>
    </row>
    <row r="279" spans="1:60">
      <c r="A279" s="3"/>
      <c r="B279" s="4"/>
      <c r="C279" s="247"/>
      <c r="D279" s="6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60">
      <c r="A280" s="3"/>
      <c r="B280" s="4"/>
      <c r="C280" s="247"/>
      <c r="D280" s="6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60">
      <c r="A281" s="206" t="s">
        <v>198</v>
      </c>
      <c r="B281" s="206"/>
      <c r="C281" s="249"/>
      <c r="D281" s="6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60">
      <c r="A282" s="207"/>
      <c r="B282" s="208"/>
      <c r="C282" s="250"/>
      <c r="D282" s="208"/>
      <c r="E282" s="208"/>
      <c r="F282" s="208"/>
      <c r="G282" s="209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AG282" t="s">
        <v>199</v>
      </c>
    </row>
    <row r="283" spans="1:60">
      <c r="A283" s="210"/>
      <c r="B283" s="211"/>
      <c r="C283" s="251"/>
      <c r="D283" s="211"/>
      <c r="E283" s="211"/>
      <c r="F283" s="211"/>
      <c r="G283" s="21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60">
      <c r="A284" s="210"/>
      <c r="B284" s="211"/>
      <c r="C284" s="251"/>
      <c r="D284" s="211"/>
      <c r="E284" s="211"/>
      <c r="F284" s="211"/>
      <c r="G284" s="21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60">
      <c r="A285" s="210"/>
      <c r="B285" s="211"/>
      <c r="C285" s="251"/>
      <c r="D285" s="211"/>
      <c r="E285" s="211"/>
      <c r="F285" s="211"/>
      <c r="G285" s="21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60">
      <c r="A286" s="213"/>
      <c r="B286" s="214"/>
      <c r="C286" s="252"/>
      <c r="D286" s="214"/>
      <c r="E286" s="214"/>
      <c r="F286" s="214"/>
      <c r="G286" s="215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60">
      <c r="A287" s="3"/>
      <c r="B287" s="4"/>
      <c r="C287" s="247"/>
      <c r="D287" s="6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60">
      <c r="C288" s="253"/>
      <c r="D288" s="10"/>
      <c r="AG288" t="s">
        <v>205</v>
      </c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C613" sheet="1" objects="1" scenarios="1"/>
  <mergeCells count="95">
    <mergeCell ref="C262:G262"/>
    <mergeCell ref="C243:G243"/>
    <mergeCell ref="C251:G251"/>
    <mergeCell ref="C252:G252"/>
    <mergeCell ref="C258:G258"/>
    <mergeCell ref="C259:G259"/>
    <mergeCell ref="C261:G261"/>
    <mergeCell ref="C234:G234"/>
    <mergeCell ref="C235:G235"/>
    <mergeCell ref="C236:G236"/>
    <mergeCell ref="C239:G239"/>
    <mergeCell ref="C240:G240"/>
    <mergeCell ref="C242:G242"/>
    <mergeCell ref="C224:G224"/>
    <mergeCell ref="C225:G225"/>
    <mergeCell ref="C226:G226"/>
    <mergeCell ref="C229:G229"/>
    <mergeCell ref="C230:G230"/>
    <mergeCell ref="C231:G231"/>
    <mergeCell ref="C214:G214"/>
    <mergeCell ref="C215:G215"/>
    <mergeCell ref="C216:G216"/>
    <mergeCell ref="C219:G219"/>
    <mergeCell ref="C220:G220"/>
    <mergeCell ref="C221:G221"/>
    <mergeCell ref="C182:G182"/>
    <mergeCell ref="C185:G185"/>
    <mergeCell ref="C202:G202"/>
    <mergeCell ref="C204:G204"/>
    <mergeCell ref="C206:G206"/>
    <mergeCell ref="C209:G209"/>
    <mergeCell ref="C142:G142"/>
    <mergeCell ref="C150:G150"/>
    <mergeCell ref="C153:G153"/>
    <mergeCell ref="C179:G179"/>
    <mergeCell ref="C180:G180"/>
    <mergeCell ref="C181:G181"/>
    <mergeCell ref="C96:G96"/>
    <mergeCell ref="C97:G97"/>
    <mergeCell ref="C98:G98"/>
    <mergeCell ref="C125:G125"/>
    <mergeCell ref="C126:G126"/>
    <mergeCell ref="C141:G141"/>
    <mergeCell ref="C72:G72"/>
    <mergeCell ref="C73:G73"/>
    <mergeCell ref="C77:G77"/>
    <mergeCell ref="C78:G78"/>
    <mergeCell ref="C83:G83"/>
    <mergeCell ref="C84:G84"/>
    <mergeCell ref="C63:G63"/>
    <mergeCell ref="C64:G64"/>
    <mergeCell ref="C65:G65"/>
    <mergeCell ref="C66:G66"/>
    <mergeCell ref="C69:G69"/>
    <mergeCell ref="C70:G70"/>
    <mergeCell ref="C54:G54"/>
    <mergeCell ref="C55:G55"/>
    <mergeCell ref="C56:G56"/>
    <mergeCell ref="C57:G57"/>
    <mergeCell ref="C60:G60"/>
    <mergeCell ref="C61:G61"/>
    <mergeCell ref="C45:G45"/>
    <mergeCell ref="C46:G46"/>
    <mergeCell ref="C49:G49"/>
    <mergeCell ref="C50:G50"/>
    <mergeCell ref="C52:G52"/>
    <mergeCell ref="C53:G53"/>
    <mergeCell ref="C38:G38"/>
    <mergeCell ref="C39:G39"/>
    <mergeCell ref="C41:G41"/>
    <mergeCell ref="C42:G42"/>
    <mergeCell ref="C43:G43"/>
    <mergeCell ref="C44:G44"/>
    <mergeCell ref="C30:G30"/>
    <mergeCell ref="C31:G31"/>
    <mergeCell ref="C32:G32"/>
    <mergeCell ref="C33:G33"/>
    <mergeCell ref="C34:G34"/>
    <mergeCell ref="C35:G35"/>
    <mergeCell ref="C21:G21"/>
    <mergeCell ref="C22:G22"/>
    <mergeCell ref="C23:G23"/>
    <mergeCell ref="C24:G24"/>
    <mergeCell ref="C27:G27"/>
    <mergeCell ref="C28:G28"/>
    <mergeCell ref="A1:G1"/>
    <mergeCell ref="C2:G2"/>
    <mergeCell ref="C3:G3"/>
    <mergeCell ref="C4:G4"/>
    <mergeCell ref="A281:C281"/>
    <mergeCell ref="A282:G286"/>
    <mergeCell ref="C16:G16"/>
    <mergeCell ref="C17:G17"/>
    <mergeCell ref="C19:G19"/>
    <mergeCell ref="C20:G2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64" customWidth="1"/>
    <col min="3" max="3" width="38.28515625" style="16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184" t="s">
        <v>7</v>
      </c>
      <c r="B1" s="184"/>
      <c r="C1" s="184"/>
      <c r="D1" s="184"/>
      <c r="E1" s="184"/>
      <c r="F1" s="184"/>
      <c r="G1" s="184"/>
      <c r="AG1" t="s">
        <v>102</v>
      </c>
    </row>
    <row r="2" spans="1:60" ht="24.95" customHeight="1">
      <c r="A2" s="185" t="s">
        <v>8</v>
      </c>
      <c r="B2" s="49" t="s">
        <v>43</v>
      </c>
      <c r="C2" s="188" t="s">
        <v>44</v>
      </c>
      <c r="D2" s="186"/>
      <c r="E2" s="186"/>
      <c r="F2" s="186"/>
      <c r="G2" s="187"/>
      <c r="AG2" t="s">
        <v>103</v>
      </c>
    </row>
    <row r="3" spans="1:60" ht="24.95" customHeight="1">
      <c r="A3" s="185" t="s">
        <v>9</v>
      </c>
      <c r="B3" s="49" t="s">
        <v>53</v>
      </c>
      <c r="C3" s="188" t="s">
        <v>54</v>
      </c>
      <c r="D3" s="186"/>
      <c r="E3" s="186"/>
      <c r="F3" s="186"/>
      <c r="G3" s="187"/>
      <c r="AC3" s="164" t="s">
        <v>103</v>
      </c>
      <c r="AG3" t="s">
        <v>104</v>
      </c>
    </row>
    <row r="4" spans="1:60" ht="24.95" customHeight="1">
      <c r="A4" s="189" t="s">
        <v>10</v>
      </c>
      <c r="B4" s="190" t="s">
        <v>57</v>
      </c>
      <c r="C4" s="191" t="s">
        <v>58</v>
      </c>
      <c r="D4" s="192"/>
      <c r="E4" s="192"/>
      <c r="F4" s="192"/>
      <c r="G4" s="193"/>
      <c r="AG4" t="s">
        <v>105</v>
      </c>
    </row>
    <row r="5" spans="1:60">
      <c r="D5" s="10"/>
    </row>
    <row r="6" spans="1:60" ht="38.25">
      <c r="A6" s="195" t="s">
        <v>106</v>
      </c>
      <c r="B6" s="197" t="s">
        <v>107</v>
      </c>
      <c r="C6" s="197" t="s">
        <v>108</v>
      </c>
      <c r="D6" s="196" t="s">
        <v>109</v>
      </c>
      <c r="E6" s="195" t="s">
        <v>110</v>
      </c>
      <c r="F6" s="194" t="s">
        <v>111</v>
      </c>
      <c r="G6" s="195" t="s">
        <v>30</v>
      </c>
      <c r="H6" s="198" t="s">
        <v>31</v>
      </c>
      <c r="I6" s="198" t="s">
        <v>112</v>
      </c>
      <c r="J6" s="198" t="s">
        <v>32</v>
      </c>
      <c r="K6" s="198" t="s">
        <v>113</v>
      </c>
      <c r="L6" s="198" t="s">
        <v>114</v>
      </c>
      <c r="M6" s="198" t="s">
        <v>115</v>
      </c>
      <c r="N6" s="198" t="s">
        <v>116</v>
      </c>
      <c r="O6" s="198" t="s">
        <v>117</v>
      </c>
      <c r="P6" s="198" t="s">
        <v>118</v>
      </c>
      <c r="Q6" s="198" t="s">
        <v>119</v>
      </c>
      <c r="R6" s="198" t="s">
        <v>120</v>
      </c>
      <c r="S6" s="198" t="s">
        <v>121</v>
      </c>
      <c r="T6" s="198" t="s">
        <v>122</v>
      </c>
      <c r="U6" s="198" t="s">
        <v>123</v>
      </c>
      <c r="V6" s="198" t="s">
        <v>124</v>
      </c>
      <c r="W6" s="198" t="s">
        <v>125</v>
      </c>
      <c r="X6" s="198" t="s">
        <v>126</v>
      </c>
    </row>
    <row r="7" spans="1:60" hidden="1">
      <c r="A7" s="3"/>
      <c r="B7" s="4"/>
      <c r="C7" s="4"/>
      <c r="D7" s="6"/>
      <c r="E7" s="200"/>
      <c r="F7" s="201"/>
      <c r="G7" s="201"/>
      <c r="H7" s="201"/>
      <c r="I7" s="201"/>
      <c r="J7" s="201"/>
      <c r="K7" s="201"/>
      <c r="L7" s="201"/>
      <c r="M7" s="201"/>
      <c r="N7" s="200"/>
      <c r="O7" s="200"/>
      <c r="P7" s="200"/>
      <c r="Q7" s="200"/>
      <c r="R7" s="201"/>
      <c r="S7" s="201"/>
      <c r="T7" s="201"/>
      <c r="U7" s="201"/>
      <c r="V7" s="201"/>
      <c r="W7" s="201"/>
      <c r="X7" s="201"/>
    </row>
    <row r="8" spans="1:60">
      <c r="A8" s="227" t="s">
        <v>127</v>
      </c>
      <c r="B8" s="228" t="s">
        <v>75</v>
      </c>
      <c r="C8" s="243" t="s">
        <v>76</v>
      </c>
      <c r="D8" s="229"/>
      <c r="E8" s="230"/>
      <c r="F8" s="231"/>
      <c r="G8" s="232">
        <f>SUMIF(AG9:AG74,"&lt;&gt;NOR",G9:G74)</f>
        <v>0</v>
      </c>
      <c r="H8" s="226"/>
      <c r="I8" s="226">
        <f>SUM(I9:I74)</f>
        <v>0</v>
      </c>
      <c r="J8" s="226"/>
      <c r="K8" s="226">
        <f>SUM(K9:K74)</f>
        <v>0</v>
      </c>
      <c r="L8" s="226"/>
      <c r="M8" s="226">
        <f>SUM(M9:M74)</f>
        <v>0</v>
      </c>
      <c r="N8" s="225"/>
      <c r="O8" s="225">
        <f>SUM(O9:O74)</f>
        <v>15.53</v>
      </c>
      <c r="P8" s="225"/>
      <c r="Q8" s="225">
        <f>SUM(Q9:Q74)</f>
        <v>0</v>
      </c>
      <c r="R8" s="226"/>
      <c r="S8" s="226"/>
      <c r="T8" s="226"/>
      <c r="U8" s="226"/>
      <c r="V8" s="226">
        <f>SUM(V9:V74)</f>
        <v>11.04</v>
      </c>
      <c r="W8" s="226"/>
      <c r="X8" s="226"/>
      <c r="AG8" t="s">
        <v>128</v>
      </c>
    </row>
    <row r="9" spans="1:60" outlineLevel="1">
      <c r="A9" s="234">
        <v>1</v>
      </c>
      <c r="B9" s="235" t="s">
        <v>292</v>
      </c>
      <c r="C9" s="244" t="s">
        <v>293</v>
      </c>
      <c r="D9" s="236" t="s">
        <v>208</v>
      </c>
      <c r="E9" s="237">
        <v>26.922599999999999</v>
      </c>
      <c r="F9" s="238"/>
      <c r="G9" s="239">
        <f>ROUND(E9*F9,2)</f>
        <v>0</v>
      </c>
      <c r="H9" s="221"/>
      <c r="I9" s="220">
        <f>ROUND(E9*H9,2)</f>
        <v>0</v>
      </c>
      <c r="J9" s="221"/>
      <c r="K9" s="220">
        <f>ROUND(E9*J9,2)</f>
        <v>0</v>
      </c>
      <c r="L9" s="220">
        <v>21</v>
      </c>
      <c r="M9" s="220">
        <f>G9*(1+L9/100)</f>
        <v>0</v>
      </c>
      <c r="N9" s="219">
        <v>3.7670000000000002E-2</v>
      </c>
      <c r="O9" s="219">
        <f>ROUND(E9*N9,2)</f>
        <v>1.01</v>
      </c>
      <c r="P9" s="219">
        <v>0</v>
      </c>
      <c r="Q9" s="219">
        <f>ROUND(E9*P9,2)</f>
        <v>0</v>
      </c>
      <c r="R9" s="220"/>
      <c r="S9" s="220" t="s">
        <v>209</v>
      </c>
      <c r="T9" s="220" t="s">
        <v>209</v>
      </c>
      <c r="U9" s="220">
        <v>0.41</v>
      </c>
      <c r="V9" s="220">
        <f>ROUND(E9*U9,2)</f>
        <v>11.04</v>
      </c>
      <c r="W9" s="220"/>
      <c r="X9" s="220" t="s">
        <v>131</v>
      </c>
      <c r="Y9" s="199"/>
      <c r="Z9" s="199"/>
      <c r="AA9" s="199"/>
      <c r="AB9" s="199"/>
      <c r="AC9" s="199"/>
      <c r="AD9" s="199"/>
      <c r="AE9" s="199"/>
      <c r="AF9" s="199"/>
      <c r="AG9" s="199" t="s">
        <v>132</v>
      </c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</row>
    <row r="10" spans="1:60" outlineLevel="1">
      <c r="A10" s="216"/>
      <c r="B10" s="217"/>
      <c r="C10" s="265" t="s">
        <v>294</v>
      </c>
      <c r="D10" s="254"/>
      <c r="E10" s="255"/>
      <c r="F10" s="220"/>
      <c r="G10" s="220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199"/>
      <c r="Z10" s="199"/>
      <c r="AA10" s="199"/>
      <c r="AB10" s="199"/>
      <c r="AC10" s="199"/>
      <c r="AD10" s="199"/>
      <c r="AE10" s="199"/>
      <c r="AF10" s="199"/>
      <c r="AG10" s="199" t="s">
        <v>212</v>
      </c>
      <c r="AH10" s="199">
        <v>0</v>
      </c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</row>
    <row r="11" spans="1:60" outlineLevel="1">
      <c r="A11" s="216"/>
      <c r="B11" s="217"/>
      <c r="C11" s="265" t="s">
        <v>491</v>
      </c>
      <c r="D11" s="254"/>
      <c r="E11" s="255">
        <v>3.5712000000000002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199"/>
      <c r="Z11" s="199"/>
      <c r="AA11" s="199"/>
      <c r="AB11" s="199"/>
      <c r="AC11" s="199"/>
      <c r="AD11" s="199"/>
      <c r="AE11" s="199"/>
      <c r="AF11" s="199"/>
      <c r="AG11" s="199" t="s">
        <v>212</v>
      </c>
      <c r="AH11" s="199">
        <v>0</v>
      </c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</row>
    <row r="12" spans="1:60" outlineLevel="1">
      <c r="A12" s="216"/>
      <c r="B12" s="217"/>
      <c r="C12" s="265" t="s">
        <v>492</v>
      </c>
      <c r="D12" s="254"/>
      <c r="E12" s="255">
        <v>8.1839999999999993</v>
      </c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199"/>
      <c r="Z12" s="199"/>
      <c r="AA12" s="199"/>
      <c r="AB12" s="199"/>
      <c r="AC12" s="199"/>
      <c r="AD12" s="199"/>
      <c r="AE12" s="199"/>
      <c r="AF12" s="199"/>
      <c r="AG12" s="199" t="s">
        <v>212</v>
      </c>
      <c r="AH12" s="199">
        <v>0</v>
      </c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</row>
    <row r="13" spans="1:60" ht="22.5" outlineLevel="1">
      <c r="A13" s="216"/>
      <c r="B13" s="217"/>
      <c r="C13" s="265" t="s">
        <v>493</v>
      </c>
      <c r="D13" s="254"/>
      <c r="E13" s="255">
        <v>15.167400000000001</v>
      </c>
      <c r="F13" s="220"/>
      <c r="G13" s="220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199"/>
      <c r="Z13" s="199"/>
      <c r="AA13" s="199"/>
      <c r="AB13" s="199"/>
      <c r="AC13" s="199"/>
      <c r="AD13" s="199"/>
      <c r="AE13" s="199"/>
      <c r="AF13" s="199"/>
      <c r="AG13" s="199" t="s">
        <v>212</v>
      </c>
      <c r="AH13" s="199">
        <v>0</v>
      </c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</row>
    <row r="14" spans="1:60" outlineLevel="1">
      <c r="A14" s="216"/>
      <c r="B14" s="217"/>
      <c r="C14" s="266" t="s">
        <v>243</v>
      </c>
      <c r="D14" s="256"/>
      <c r="E14" s="257">
        <v>26.922599999999999</v>
      </c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199"/>
      <c r="Z14" s="199"/>
      <c r="AA14" s="199"/>
      <c r="AB14" s="199"/>
      <c r="AC14" s="199"/>
      <c r="AD14" s="199"/>
      <c r="AE14" s="199"/>
      <c r="AF14" s="199"/>
      <c r="AG14" s="199" t="s">
        <v>212</v>
      </c>
      <c r="AH14" s="199">
        <v>1</v>
      </c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</row>
    <row r="15" spans="1:60" ht="22.5" outlineLevel="1">
      <c r="A15" s="234">
        <v>2</v>
      </c>
      <c r="B15" s="235" t="s">
        <v>298</v>
      </c>
      <c r="C15" s="244" t="s">
        <v>299</v>
      </c>
      <c r="D15" s="236" t="s">
        <v>300</v>
      </c>
      <c r="E15" s="237">
        <v>4</v>
      </c>
      <c r="F15" s="238"/>
      <c r="G15" s="239">
        <f>ROUND(E15*F15,2)</f>
        <v>0</v>
      </c>
      <c r="H15" s="221"/>
      <c r="I15" s="220">
        <f>ROUND(E15*H15,2)</f>
        <v>0</v>
      </c>
      <c r="J15" s="221"/>
      <c r="K15" s="220">
        <f>ROUND(E15*J15,2)</f>
        <v>0</v>
      </c>
      <c r="L15" s="220">
        <v>21</v>
      </c>
      <c r="M15" s="220">
        <f>G15*(1+L15/100)</f>
        <v>0</v>
      </c>
      <c r="N15" s="219">
        <v>0.35</v>
      </c>
      <c r="O15" s="219">
        <f>ROUND(E15*N15,2)</f>
        <v>1.4</v>
      </c>
      <c r="P15" s="219">
        <v>0</v>
      </c>
      <c r="Q15" s="219">
        <f>ROUND(E15*P15,2)</f>
        <v>0</v>
      </c>
      <c r="R15" s="220"/>
      <c r="S15" s="220" t="s">
        <v>129</v>
      </c>
      <c r="T15" s="220" t="s">
        <v>144</v>
      </c>
      <c r="U15" s="220">
        <v>0</v>
      </c>
      <c r="V15" s="220">
        <f>ROUND(E15*U15,2)</f>
        <v>0</v>
      </c>
      <c r="W15" s="220"/>
      <c r="X15" s="220" t="s">
        <v>131</v>
      </c>
      <c r="Y15" s="199"/>
      <c r="Z15" s="199"/>
      <c r="AA15" s="199"/>
      <c r="AB15" s="199"/>
      <c r="AC15" s="199"/>
      <c r="AD15" s="199"/>
      <c r="AE15" s="199"/>
      <c r="AF15" s="199"/>
      <c r="AG15" s="199" t="s">
        <v>132</v>
      </c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</row>
    <row r="16" spans="1:60" outlineLevel="1">
      <c r="A16" s="216"/>
      <c r="B16" s="217"/>
      <c r="C16" s="245" t="s">
        <v>301</v>
      </c>
      <c r="D16" s="240"/>
      <c r="E16" s="240"/>
      <c r="F16" s="240"/>
      <c r="G16" s="24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199"/>
      <c r="Z16" s="199"/>
      <c r="AA16" s="199"/>
      <c r="AB16" s="199"/>
      <c r="AC16" s="199"/>
      <c r="AD16" s="199"/>
      <c r="AE16" s="199"/>
      <c r="AF16" s="199"/>
      <c r="AG16" s="199" t="s">
        <v>134</v>
      </c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</row>
    <row r="17" spans="1:60" outlineLevel="1">
      <c r="A17" s="216"/>
      <c r="B17" s="217"/>
      <c r="C17" s="246" t="s">
        <v>485</v>
      </c>
      <c r="D17" s="242"/>
      <c r="E17" s="242"/>
      <c r="F17" s="242"/>
      <c r="G17" s="242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199"/>
      <c r="Z17" s="199"/>
      <c r="AA17" s="199"/>
      <c r="AB17" s="199"/>
      <c r="AC17" s="199"/>
      <c r="AD17" s="199"/>
      <c r="AE17" s="199"/>
      <c r="AF17" s="199"/>
      <c r="AG17" s="199" t="s">
        <v>134</v>
      </c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</row>
    <row r="18" spans="1:60" outlineLevel="1">
      <c r="A18" s="216"/>
      <c r="B18" s="217"/>
      <c r="C18" s="269" t="s">
        <v>302</v>
      </c>
      <c r="D18" s="222"/>
      <c r="E18" s="223"/>
      <c r="F18" s="224"/>
      <c r="G18" s="224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199"/>
      <c r="Z18" s="199"/>
      <c r="AA18" s="199"/>
      <c r="AB18" s="199"/>
      <c r="AC18" s="199"/>
      <c r="AD18" s="199"/>
      <c r="AE18" s="199"/>
      <c r="AF18" s="199"/>
      <c r="AG18" s="199" t="s">
        <v>134</v>
      </c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</row>
    <row r="19" spans="1:60" outlineLevel="1">
      <c r="A19" s="216"/>
      <c r="B19" s="217"/>
      <c r="C19" s="246" t="s">
        <v>303</v>
      </c>
      <c r="D19" s="242"/>
      <c r="E19" s="242"/>
      <c r="F19" s="242"/>
      <c r="G19" s="242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199"/>
      <c r="Z19" s="199"/>
      <c r="AA19" s="199"/>
      <c r="AB19" s="199"/>
      <c r="AC19" s="199"/>
      <c r="AD19" s="199"/>
      <c r="AE19" s="199"/>
      <c r="AF19" s="199"/>
      <c r="AG19" s="199" t="s">
        <v>134</v>
      </c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</row>
    <row r="20" spans="1:60" outlineLevel="1">
      <c r="A20" s="216"/>
      <c r="B20" s="217"/>
      <c r="C20" s="246" t="s">
        <v>304</v>
      </c>
      <c r="D20" s="242"/>
      <c r="E20" s="242"/>
      <c r="F20" s="242"/>
      <c r="G20" s="242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199"/>
      <c r="Z20" s="199"/>
      <c r="AA20" s="199"/>
      <c r="AB20" s="199"/>
      <c r="AC20" s="199"/>
      <c r="AD20" s="199"/>
      <c r="AE20" s="199"/>
      <c r="AF20" s="199"/>
      <c r="AG20" s="199" t="s">
        <v>134</v>
      </c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</row>
    <row r="21" spans="1:60" ht="22.5" outlineLevel="1">
      <c r="A21" s="216"/>
      <c r="B21" s="217"/>
      <c r="C21" s="246" t="s">
        <v>305</v>
      </c>
      <c r="D21" s="242"/>
      <c r="E21" s="242"/>
      <c r="F21" s="242"/>
      <c r="G21" s="242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199"/>
      <c r="Z21" s="199"/>
      <c r="AA21" s="199"/>
      <c r="AB21" s="199"/>
      <c r="AC21" s="199"/>
      <c r="AD21" s="199"/>
      <c r="AE21" s="199"/>
      <c r="AF21" s="199"/>
      <c r="AG21" s="199" t="s">
        <v>134</v>
      </c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241" t="str">
        <f>C21</f>
        <v>- materiál umělého kamene výdusku na bázi křemičitého písku, bílého cementu a opatřen silikátovým nátěrem;</v>
      </c>
      <c r="BB21" s="199"/>
      <c r="BC21" s="199"/>
      <c r="BD21" s="199"/>
      <c r="BE21" s="199"/>
      <c r="BF21" s="199"/>
      <c r="BG21" s="199"/>
      <c r="BH21" s="199"/>
    </row>
    <row r="22" spans="1:60" outlineLevel="1">
      <c r="A22" s="216"/>
      <c r="B22" s="217"/>
      <c r="C22" s="246" t="s">
        <v>306</v>
      </c>
      <c r="D22" s="242"/>
      <c r="E22" s="242"/>
      <c r="F22" s="242"/>
      <c r="G22" s="242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199"/>
      <c r="Z22" s="199"/>
      <c r="AA22" s="199"/>
      <c r="AB22" s="199"/>
      <c r="AC22" s="199"/>
      <c r="AD22" s="199"/>
      <c r="AE22" s="199"/>
      <c r="AF22" s="199"/>
      <c r="AG22" s="199" t="s">
        <v>134</v>
      </c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</row>
    <row r="23" spans="1:60" outlineLevel="1">
      <c r="A23" s="216"/>
      <c r="B23" s="217"/>
      <c r="C23" s="246" t="s">
        <v>307</v>
      </c>
      <c r="D23" s="242"/>
      <c r="E23" s="242"/>
      <c r="F23" s="242"/>
      <c r="G23" s="242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199"/>
      <c r="Z23" s="199"/>
      <c r="AA23" s="199"/>
      <c r="AB23" s="199"/>
      <c r="AC23" s="199"/>
      <c r="AD23" s="199"/>
      <c r="AE23" s="199"/>
      <c r="AF23" s="199"/>
      <c r="AG23" s="199" t="s">
        <v>134</v>
      </c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</row>
    <row r="24" spans="1:60" ht="22.5" outlineLevel="1">
      <c r="A24" s="216"/>
      <c r="B24" s="217"/>
      <c r="C24" s="246" t="s">
        <v>308</v>
      </c>
      <c r="D24" s="242"/>
      <c r="E24" s="242"/>
      <c r="F24" s="242"/>
      <c r="G24" s="242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199"/>
      <c r="Z24" s="199"/>
      <c r="AA24" s="199"/>
      <c r="AB24" s="199"/>
      <c r="AC24" s="199"/>
      <c r="AD24" s="199"/>
      <c r="AE24" s="199"/>
      <c r="AF24" s="199"/>
      <c r="AG24" s="199" t="s">
        <v>134</v>
      </c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241" t="str">
        <f>C24</f>
        <v>- do dutiny vůdusků budou vloženy ocelové trny pro armování věžičky (viz.dokument autorizované vyjádření statika).</v>
      </c>
      <c r="BB24" s="199"/>
      <c r="BC24" s="199"/>
      <c r="BD24" s="199"/>
      <c r="BE24" s="199"/>
      <c r="BF24" s="199"/>
      <c r="BG24" s="199"/>
      <c r="BH24" s="199"/>
    </row>
    <row r="25" spans="1:60" outlineLevel="1">
      <c r="A25" s="216"/>
      <c r="B25" s="217"/>
      <c r="C25" s="265" t="s">
        <v>309</v>
      </c>
      <c r="D25" s="254"/>
      <c r="E25" s="255">
        <v>4</v>
      </c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199"/>
      <c r="Z25" s="199"/>
      <c r="AA25" s="199"/>
      <c r="AB25" s="199"/>
      <c r="AC25" s="199"/>
      <c r="AD25" s="199"/>
      <c r="AE25" s="199"/>
      <c r="AF25" s="199"/>
      <c r="AG25" s="199" t="s">
        <v>212</v>
      </c>
      <c r="AH25" s="199">
        <v>0</v>
      </c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</row>
    <row r="26" spans="1:60" ht="22.5" outlineLevel="1">
      <c r="A26" s="234">
        <v>3</v>
      </c>
      <c r="B26" s="235" t="s">
        <v>310</v>
      </c>
      <c r="C26" s="244" t="s">
        <v>311</v>
      </c>
      <c r="D26" s="236" t="s">
        <v>300</v>
      </c>
      <c r="E26" s="237">
        <v>4</v>
      </c>
      <c r="F26" s="238"/>
      <c r="G26" s="239">
        <f>ROUND(E26*F26,2)</f>
        <v>0</v>
      </c>
      <c r="H26" s="221"/>
      <c r="I26" s="220">
        <f>ROUND(E26*H26,2)</f>
        <v>0</v>
      </c>
      <c r="J26" s="221"/>
      <c r="K26" s="220">
        <f>ROUND(E26*J26,2)</f>
        <v>0</v>
      </c>
      <c r="L26" s="220">
        <v>21</v>
      </c>
      <c r="M26" s="220">
        <f>G26*(1+L26/100)</f>
        <v>0</v>
      </c>
      <c r="N26" s="219">
        <v>0.45</v>
      </c>
      <c r="O26" s="219">
        <f>ROUND(E26*N26,2)</f>
        <v>1.8</v>
      </c>
      <c r="P26" s="219">
        <v>0</v>
      </c>
      <c r="Q26" s="219">
        <f>ROUND(E26*P26,2)</f>
        <v>0</v>
      </c>
      <c r="R26" s="220"/>
      <c r="S26" s="220" t="s">
        <v>129</v>
      </c>
      <c r="T26" s="220" t="s">
        <v>144</v>
      </c>
      <c r="U26" s="220">
        <v>0</v>
      </c>
      <c r="V26" s="220">
        <f>ROUND(E26*U26,2)</f>
        <v>0</v>
      </c>
      <c r="W26" s="220"/>
      <c r="X26" s="220" t="s">
        <v>131</v>
      </c>
      <c r="Y26" s="199"/>
      <c r="Z26" s="199"/>
      <c r="AA26" s="199"/>
      <c r="AB26" s="199"/>
      <c r="AC26" s="199"/>
      <c r="AD26" s="199"/>
      <c r="AE26" s="199"/>
      <c r="AF26" s="199"/>
      <c r="AG26" s="199" t="s">
        <v>132</v>
      </c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</row>
    <row r="27" spans="1:60" outlineLevel="1">
      <c r="A27" s="216"/>
      <c r="B27" s="217"/>
      <c r="C27" s="245" t="s">
        <v>301</v>
      </c>
      <c r="D27" s="240"/>
      <c r="E27" s="240"/>
      <c r="F27" s="240"/>
      <c r="G27" s="24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199"/>
      <c r="Z27" s="199"/>
      <c r="AA27" s="199"/>
      <c r="AB27" s="199"/>
      <c r="AC27" s="199"/>
      <c r="AD27" s="199"/>
      <c r="AE27" s="199"/>
      <c r="AF27" s="199"/>
      <c r="AG27" s="199" t="s">
        <v>134</v>
      </c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</row>
    <row r="28" spans="1:60" outlineLevel="1">
      <c r="A28" s="216"/>
      <c r="B28" s="217"/>
      <c r="C28" s="246" t="s">
        <v>486</v>
      </c>
      <c r="D28" s="242"/>
      <c r="E28" s="242"/>
      <c r="F28" s="242"/>
      <c r="G28" s="242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199"/>
      <c r="Z28" s="199"/>
      <c r="AA28" s="199"/>
      <c r="AB28" s="199"/>
      <c r="AC28" s="199"/>
      <c r="AD28" s="199"/>
      <c r="AE28" s="199"/>
      <c r="AF28" s="199"/>
      <c r="AG28" s="199" t="s">
        <v>134</v>
      </c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</row>
    <row r="29" spans="1:60" outlineLevel="1">
      <c r="A29" s="216"/>
      <c r="B29" s="217"/>
      <c r="C29" s="269" t="s">
        <v>302</v>
      </c>
      <c r="D29" s="222"/>
      <c r="E29" s="223"/>
      <c r="F29" s="224"/>
      <c r="G29" s="224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199"/>
      <c r="Z29" s="199"/>
      <c r="AA29" s="199"/>
      <c r="AB29" s="199"/>
      <c r="AC29" s="199"/>
      <c r="AD29" s="199"/>
      <c r="AE29" s="199"/>
      <c r="AF29" s="199"/>
      <c r="AG29" s="199" t="s">
        <v>134</v>
      </c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</row>
    <row r="30" spans="1:60" outlineLevel="1">
      <c r="A30" s="216"/>
      <c r="B30" s="217"/>
      <c r="C30" s="246" t="s">
        <v>303</v>
      </c>
      <c r="D30" s="242"/>
      <c r="E30" s="242"/>
      <c r="F30" s="242"/>
      <c r="G30" s="242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199"/>
      <c r="Z30" s="199"/>
      <c r="AA30" s="199"/>
      <c r="AB30" s="199"/>
      <c r="AC30" s="199"/>
      <c r="AD30" s="199"/>
      <c r="AE30" s="199"/>
      <c r="AF30" s="199"/>
      <c r="AG30" s="199" t="s">
        <v>134</v>
      </c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</row>
    <row r="31" spans="1:60" outlineLevel="1">
      <c r="A31" s="216"/>
      <c r="B31" s="217"/>
      <c r="C31" s="246" t="s">
        <v>312</v>
      </c>
      <c r="D31" s="242"/>
      <c r="E31" s="242"/>
      <c r="F31" s="242"/>
      <c r="G31" s="242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199"/>
      <c r="Z31" s="199"/>
      <c r="AA31" s="199"/>
      <c r="AB31" s="199"/>
      <c r="AC31" s="199"/>
      <c r="AD31" s="199"/>
      <c r="AE31" s="199"/>
      <c r="AF31" s="199"/>
      <c r="AG31" s="199" t="s">
        <v>134</v>
      </c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</row>
    <row r="32" spans="1:60" ht="22.5" outlineLevel="1">
      <c r="A32" s="216"/>
      <c r="B32" s="217"/>
      <c r="C32" s="246" t="s">
        <v>305</v>
      </c>
      <c r="D32" s="242"/>
      <c r="E32" s="242"/>
      <c r="F32" s="242"/>
      <c r="G32" s="242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199"/>
      <c r="Z32" s="199"/>
      <c r="AA32" s="199"/>
      <c r="AB32" s="199"/>
      <c r="AC32" s="199"/>
      <c r="AD32" s="199"/>
      <c r="AE32" s="199"/>
      <c r="AF32" s="199"/>
      <c r="AG32" s="199" t="s">
        <v>134</v>
      </c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241" t="str">
        <f>C32</f>
        <v>- materiál umělého kamene výdusku na bázi křemičitého písku, bílého cementu a opatřen silikátovým nátěrem;</v>
      </c>
      <c r="BB32" s="199"/>
      <c r="BC32" s="199"/>
      <c r="BD32" s="199"/>
      <c r="BE32" s="199"/>
      <c r="BF32" s="199"/>
      <c r="BG32" s="199"/>
      <c r="BH32" s="199"/>
    </row>
    <row r="33" spans="1:60" outlineLevel="1">
      <c r="A33" s="216"/>
      <c r="B33" s="217"/>
      <c r="C33" s="246" t="s">
        <v>306</v>
      </c>
      <c r="D33" s="242"/>
      <c r="E33" s="242"/>
      <c r="F33" s="242"/>
      <c r="G33" s="242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199"/>
      <c r="Z33" s="199"/>
      <c r="AA33" s="199"/>
      <c r="AB33" s="199"/>
      <c r="AC33" s="199"/>
      <c r="AD33" s="199"/>
      <c r="AE33" s="199"/>
      <c r="AF33" s="199"/>
      <c r="AG33" s="199" t="s">
        <v>134</v>
      </c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</row>
    <row r="34" spans="1:60" outlineLevel="1">
      <c r="A34" s="216"/>
      <c r="B34" s="217"/>
      <c r="C34" s="246" t="s">
        <v>307</v>
      </c>
      <c r="D34" s="242"/>
      <c r="E34" s="242"/>
      <c r="F34" s="242"/>
      <c r="G34" s="242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199"/>
      <c r="Z34" s="199"/>
      <c r="AA34" s="199"/>
      <c r="AB34" s="199"/>
      <c r="AC34" s="199"/>
      <c r="AD34" s="199"/>
      <c r="AE34" s="199"/>
      <c r="AF34" s="199"/>
      <c r="AG34" s="199" t="s">
        <v>134</v>
      </c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</row>
    <row r="35" spans="1:60" ht="22.5" outlineLevel="1">
      <c r="A35" s="216"/>
      <c r="B35" s="217"/>
      <c r="C35" s="246" t="s">
        <v>308</v>
      </c>
      <c r="D35" s="242"/>
      <c r="E35" s="242"/>
      <c r="F35" s="242"/>
      <c r="G35" s="242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199"/>
      <c r="Z35" s="199"/>
      <c r="AA35" s="199"/>
      <c r="AB35" s="199"/>
      <c r="AC35" s="199"/>
      <c r="AD35" s="199"/>
      <c r="AE35" s="199"/>
      <c r="AF35" s="199"/>
      <c r="AG35" s="199" t="s">
        <v>134</v>
      </c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241" t="str">
        <f>C35</f>
        <v>- do dutiny vůdusků budou vloženy ocelové trny pro armování věžičky (viz.dokument autorizované vyjádření statika).</v>
      </c>
      <c r="BB35" s="199"/>
      <c r="BC35" s="199"/>
      <c r="BD35" s="199"/>
      <c r="BE35" s="199"/>
      <c r="BF35" s="199"/>
      <c r="BG35" s="199"/>
      <c r="BH35" s="199"/>
    </row>
    <row r="36" spans="1:60" outlineLevel="1">
      <c r="A36" s="216"/>
      <c r="B36" s="217"/>
      <c r="C36" s="265" t="s">
        <v>309</v>
      </c>
      <c r="D36" s="254"/>
      <c r="E36" s="255">
        <v>4</v>
      </c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199"/>
      <c r="Z36" s="199"/>
      <c r="AA36" s="199"/>
      <c r="AB36" s="199"/>
      <c r="AC36" s="199"/>
      <c r="AD36" s="199"/>
      <c r="AE36" s="199"/>
      <c r="AF36" s="199"/>
      <c r="AG36" s="199" t="s">
        <v>212</v>
      </c>
      <c r="AH36" s="199">
        <v>0</v>
      </c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</row>
    <row r="37" spans="1:60" ht="22.5" outlineLevel="1">
      <c r="A37" s="234">
        <v>4</v>
      </c>
      <c r="B37" s="235" t="s">
        <v>313</v>
      </c>
      <c r="C37" s="244" t="s">
        <v>314</v>
      </c>
      <c r="D37" s="236" t="s">
        <v>300</v>
      </c>
      <c r="E37" s="237">
        <v>4</v>
      </c>
      <c r="F37" s="238"/>
      <c r="G37" s="239">
        <f>ROUND(E37*F37,2)</f>
        <v>0</v>
      </c>
      <c r="H37" s="221"/>
      <c r="I37" s="220">
        <f>ROUND(E37*H37,2)</f>
        <v>0</v>
      </c>
      <c r="J37" s="221"/>
      <c r="K37" s="220">
        <f>ROUND(E37*J37,2)</f>
        <v>0</v>
      </c>
      <c r="L37" s="220">
        <v>21</v>
      </c>
      <c r="M37" s="220">
        <f>G37*(1+L37/100)</f>
        <v>0</v>
      </c>
      <c r="N37" s="219">
        <v>0.1</v>
      </c>
      <c r="O37" s="219">
        <f>ROUND(E37*N37,2)</f>
        <v>0.4</v>
      </c>
      <c r="P37" s="219">
        <v>0</v>
      </c>
      <c r="Q37" s="219">
        <f>ROUND(E37*P37,2)</f>
        <v>0</v>
      </c>
      <c r="R37" s="220"/>
      <c r="S37" s="220" t="s">
        <v>129</v>
      </c>
      <c r="T37" s="220" t="s">
        <v>144</v>
      </c>
      <c r="U37" s="220">
        <v>0</v>
      </c>
      <c r="V37" s="220">
        <f>ROUND(E37*U37,2)</f>
        <v>0</v>
      </c>
      <c r="W37" s="220"/>
      <c r="X37" s="220" t="s">
        <v>131</v>
      </c>
      <c r="Y37" s="199"/>
      <c r="Z37" s="199"/>
      <c r="AA37" s="199"/>
      <c r="AB37" s="199"/>
      <c r="AC37" s="199"/>
      <c r="AD37" s="199"/>
      <c r="AE37" s="199"/>
      <c r="AF37" s="199"/>
      <c r="AG37" s="199" t="s">
        <v>132</v>
      </c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</row>
    <row r="38" spans="1:60" outlineLevel="1">
      <c r="A38" s="216"/>
      <c r="B38" s="217"/>
      <c r="C38" s="245" t="s">
        <v>301</v>
      </c>
      <c r="D38" s="240"/>
      <c r="E38" s="240"/>
      <c r="F38" s="240"/>
      <c r="G38" s="24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199"/>
      <c r="Z38" s="199"/>
      <c r="AA38" s="199"/>
      <c r="AB38" s="199"/>
      <c r="AC38" s="199"/>
      <c r="AD38" s="199"/>
      <c r="AE38" s="199"/>
      <c r="AF38" s="199"/>
      <c r="AG38" s="199" t="s">
        <v>134</v>
      </c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</row>
    <row r="39" spans="1:60" outlineLevel="1">
      <c r="A39" s="216"/>
      <c r="B39" s="217"/>
      <c r="C39" s="246" t="s">
        <v>487</v>
      </c>
      <c r="D39" s="242"/>
      <c r="E39" s="242"/>
      <c r="F39" s="242"/>
      <c r="G39" s="242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199"/>
      <c r="Z39" s="199"/>
      <c r="AA39" s="199"/>
      <c r="AB39" s="199"/>
      <c r="AC39" s="199"/>
      <c r="AD39" s="199"/>
      <c r="AE39" s="199"/>
      <c r="AF39" s="199"/>
      <c r="AG39" s="199" t="s">
        <v>134</v>
      </c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</row>
    <row r="40" spans="1:60" outlineLevel="1">
      <c r="A40" s="216"/>
      <c r="B40" s="217"/>
      <c r="C40" s="269" t="s">
        <v>302</v>
      </c>
      <c r="D40" s="222"/>
      <c r="E40" s="223"/>
      <c r="F40" s="224"/>
      <c r="G40" s="224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199"/>
      <c r="Z40" s="199"/>
      <c r="AA40" s="199"/>
      <c r="AB40" s="199"/>
      <c r="AC40" s="199"/>
      <c r="AD40" s="199"/>
      <c r="AE40" s="199"/>
      <c r="AF40" s="199"/>
      <c r="AG40" s="199" t="s">
        <v>134</v>
      </c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</row>
    <row r="41" spans="1:60" outlineLevel="1">
      <c r="A41" s="216"/>
      <c r="B41" s="217"/>
      <c r="C41" s="246" t="s">
        <v>303</v>
      </c>
      <c r="D41" s="242"/>
      <c r="E41" s="242"/>
      <c r="F41" s="242"/>
      <c r="G41" s="242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199"/>
      <c r="Z41" s="199"/>
      <c r="AA41" s="199"/>
      <c r="AB41" s="199"/>
      <c r="AC41" s="199"/>
      <c r="AD41" s="199"/>
      <c r="AE41" s="199"/>
      <c r="AF41" s="199"/>
      <c r="AG41" s="199" t="s">
        <v>134</v>
      </c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</row>
    <row r="42" spans="1:60" outlineLevel="1">
      <c r="A42" s="216"/>
      <c r="B42" s="217"/>
      <c r="C42" s="246" t="s">
        <v>315</v>
      </c>
      <c r="D42" s="242"/>
      <c r="E42" s="242"/>
      <c r="F42" s="242"/>
      <c r="G42" s="242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199"/>
      <c r="Z42" s="199"/>
      <c r="AA42" s="199"/>
      <c r="AB42" s="199"/>
      <c r="AC42" s="199"/>
      <c r="AD42" s="199"/>
      <c r="AE42" s="199"/>
      <c r="AF42" s="199"/>
      <c r="AG42" s="199" t="s">
        <v>134</v>
      </c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</row>
    <row r="43" spans="1:60" ht="22.5" outlineLevel="1">
      <c r="A43" s="216"/>
      <c r="B43" s="217"/>
      <c r="C43" s="246" t="s">
        <v>305</v>
      </c>
      <c r="D43" s="242"/>
      <c r="E43" s="242"/>
      <c r="F43" s="242"/>
      <c r="G43" s="242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199"/>
      <c r="Z43" s="199"/>
      <c r="AA43" s="199"/>
      <c r="AB43" s="199"/>
      <c r="AC43" s="199"/>
      <c r="AD43" s="199"/>
      <c r="AE43" s="199"/>
      <c r="AF43" s="199"/>
      <c r="AG43" s="199" t="s">
        <v>134</v>
      </c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241" t="str">
        <f>C43</f>
        <v>- materiál umělého kamene výdusku na bázi křemičitého písku, bílého cementu a opatřen silikátovým nátěrem;</v>
      </c>
      <c r="BB43" s="199"/>
      <c r="BC43" s="199"/>
      <c r="BD43" s="199"/>
      <c r="BE43" s="199"/>
      <c r="BF43" s="199"/>
      <c r="BG43" s="199"/>
      <c r="BH43" s="199"/>
    </row>
    <row r="44" spans="1:60" outlineLevel="1">
      <c r="A44" s="216"/>
      <c r="B44" s="217"/>
      <c r="C44" s="246" t="s">
        <v>306</v>
      </c>
      <c r="D44" s="242"/>
      <c r="E44" s="242"/>
      <c r="F44" s="242"/>
      <c r="G44" s="242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199"/>
      <c r="Z44" s="199"/>
      <c r="AA44" s="199"/>
      <c r="AB44" s="199"/>
      <c r="AC44" s="199"/>
      <c r="AD44" s="199"/>
      <c r="AE44" s="199"/>
      <c r="AF44" s="199"/>
      <c r="AG44" s="199" t="s">
        <v>134</v>
      </c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</row>
    <row r="45" spans="1:60" outlineLevel="1">
      <c r="A45" s="216"/>
      <c r="B45" s="217"/>
      <c r="C45" s="246" t="s">
        <v>307</v>
      </c>
      <c r="D45" s="242"/>
      <c r="E45" s="242"/>
      <c r="F45" s="242"/>
      <c r="G45" s="242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199"/>
      <c r="Z45" s="199"/>
      <c r="AA45" s="199"/>
      <c r="AB45" s="199"/>
      <c r="AC45" s="199"/>
      <c r="AD45" s="199"/>
      <c r="AE45" s="199"/>
      <c r="AF45" s="199"/>
      <c r="AG45" s="199" t="s">
        <v>134</v>
      </c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</row>
    <row r="46" spans="1:60" ht="22.5" outlineLevel="1">
      <c r="A46" s="216"/>
      <c r="B46" s="217"/>
      <c r="C46" s="246" t="s">
        <v>308</v>
      </c>
      <c r="D46" s="242"/>
      <c r="E46" s="242"/>
      <c r="F46" s="242"/>
      <c r="G46" s="242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199"/>
      <c r="Z46" s="199"/>
      <c r="AA46" s="199"/>
      <c r="AB46" s="199"/>
      <c r="AC46" s="199"/>
      <c r="AD46" s="199"/>
      <c r="AE46" s="199"/>
      <c r="AF46" s="199"/>
      <c r="AG46" s="199" t="s">
        <v>134</v>
      </c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241" t="str">
        <f>C46</f>
        <v>- do dutiny vůdusků budou vloženy ocelové trny pro armování věžičky (viz.dokument autorizované vyjádření statika).</v>
      </c>
      <c r="BB46" s="199"/>
      <c r="BC46" s="199"/>
      <c r="BD46" s="199"/>
      <c r="BE46" s="199"/>
      <c r="BF46" s="199"/>
      <c r="BG46" s="199"/>
      <c r="BH46" s="199"/>
    </row>
    <row r="47" spans="1:60" outlineLevel="1">
      <c r="A47" s="216"/>
      <c r="B47" s="217"/>
      <c r="C47" s="265" t="s">
        <v>309</v>
      </c>
      <c r="D47" s="254"/>
      <c r="E47" s="255">
        <v>4</v>
      </c>
      <c r="F47" s="220"/>
      <c r="G47" s="22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199"/>
      <c r="Z47" s="199"/>
      <c r="AA47" s="199"/>
      <c r="AB47" s="199"/>
      <c r="AC47" s="199"/>
      <c r="AD47" s="199"/>
      <c r="AE47" s="199"/>
      <c r="AF47" s="199"/>
      <c r="AG47" s="199" t="s">
        <v>212</v>
      </c>
      <c r="AH47" s="199">
        <v>0</v>
      </c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</row>
    <row r="48" spans="1:60" ht="22.5" outlineLevel="1">
      <c r="A48" s="234">
        <v>5</v>
      </c>
      <c r="B48" s="235" t="s">
        <v>316</v>
      </c>
      <c r="C48" s="244" t="s">
        <v>317</v>
      </c>
      <c r="D48" s="236" t="s">
        <v>300</v>
      </c>
      <c r="E48" s="237">
        <v>4</v>
      </c>
      <c r="F48" s="238"/>
      <c r="G48" s="239">
        <f>ROUND(E48*F48,2)</f>
        <v>0</v>
      </c>
      <c r="H48" s="221"/>
      <c r="I48" s="220">
        <f>ROUND(E48*H48,2)</f>
        <v>0</v>
      </c>
      <c r="J48" s="221"/>
      <c r="K48" s="220">
        <f>ROUND(E48*J48,2)</f>
        <v>0</v>
      </c>
      <c r="L48" s="220">
        <v>21</v>
      </c>
      <c r="M48" s="220">
        <f>G48*(1+L48/100)</f>
        <v>0</v>
      </c>
      <c r="N48" s="219">
        <v>1.8</v>
      </c>
      <c r="O48" s="219">
        <f>ROUND(E48*N48,2)</f>
        <v>7.2</v>
      </c>
      <c r="P48" s="219">
        <v>0</v>
      </c>
      <c r="Q48" s="219">
        <f>ROUND(E48*P48,2)</f>
        <v>0</v>
      </c>
      <c r="R48" s="220"/>
      <c r="S48" s="220" t="s">
        <v>129</v>
      </c>
      <c r="T48" s="220" t="s">
        <v>144</v>
      </c>
      <c r="U48" s="220">
        <v>0</v>
      </c>
      <c r="V48" s="220">
        <f>ROUND(E48*U48,2)</f>
        <v>0</v>
      </c>
      <c r="W48" s="220"/>
      <c r="X48" s="220" t="s">
        <v>131</v>
      </c>
      <c r="Y48" s="199"/>
      <c r="Z48" s="199"/>
      <c r="AA48" s="199"/>
      <c r="AB48" s="199"/>
      <c r="AC48" s="199"/>
      <c r="AD48" s="199"/>
      <c r="AE48" s="199"/>
      <c r="AF48" s="199"/>
      <c r="AG48" s="199" t="s">
        <v>132</v>
      </c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</row>
    <row r="49" spans="1:60" outlineLevel="1">
      <c r="A49" s="216"/>
      <c r="B49" s="217"/>
      <c r="C49" s="245" t="s">
        <v>301</v>
      </c>
      <c r="D49" s="240"/>
      <c r="E49" s="240"/>
      <c r="F49" s="240"/>
      <c r="G49" s="24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199"/>
      <c r="Z49" s="199"/>
      <c r="AA49" s="199"/>
      <c r="AB49" s="199"/>
      <c r="AC49" s="199"/>
      <c r="AD49" s="199"/>
      <c r="AE49" s="199"/>
      <c r="AF49" s="199"/>
      <c r="AG49" s="199" t="s">
        <v>134</v>
      </c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</row>
    <row r="50" spans="1:60" outlineLevel="1">
      <c r="A50" s="216"/>
      <c r="B50" s="217"/>
      <c r="C50" s="246" t="s">
        <v>488</v>
      </c>
      <c r="D50" s="242"/>
      <c r="E50" s="242"/>
      <c r="F50" s="242"/>
      <c r="G50" s="242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199"/>
      <c r="Z50" s="199"/>
      <c r="AA50" s="199"/>
      <c r="AB50" s="199"/>
      <c r="AC50" s="199"/>
      <c r="AD50" s="199"/>
      <c r="AE50" s="199"/>
      <c r="AF50" s="199"/>
      <c r="AG50" s="199" t="s">
        <v>134</v>
      </c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</row>
    <row r="51" spans="1:60" outlineLevel="1">
      <c r="A51" s="216"/>
      <c r="B51" s="217"/>
      <c r="C51" s="269" t="s">
        <v>302</v>
      </c>
      <c r="D51" s="222"/>
      <c r="E51" s="223"/>
      <c r="F51" s="224"/>
      <c r="G51" s="224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199"/>
      <c r="Z51" s="199"/>
      <c r="AA51" s="199"/>
      <c r="AB51" s="199"/>
      <c r="AC51" s="199"/>
      <c r="AD51" s="199"/>
      <c r="AE51" s="199"/>
      <c r="AF51" s="199"/>
      <c r="AG51" s="199" t="s">
        <v>134</v>
      </c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</row>
    <row r="52" spans="1:60" outlineLevel="1">
      <c r="A52" s="216"/>
      <c r="B52" s="217"/>
      <c r="C52" s="246" t="s">
        <v>303</v>
      </c>
      <c r="D52" s="242"/>
      <c r="E52" s="242"/>
      <c r="F52" s="242"/>
      <c r="G52" s="242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199"/>
      <c r="Z52" s="199"/>
      <c r="AA52" s="199"/>
      <c r="AB52" s="199"/>
      <c r="AC52" s="199"/>
      <c r="AD52" s="199"/>
      <c r="AE52" s="199"/>
      <c r="AF52" s="199"/>
      <c r="AG52" s="199" t="s">
        <v>134</v>
      </c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</row>
    <row r="53" spans="1:60" outlineLevel="1">
      <c r="A53" s="216"/>
      <c r="B53" s="217"/>
      <c r="C53" s="246" t="s">
        <v>318</v>
      </c>
      <c r="D53" s="242"/>
      <c r="E53" s="242"/>
      <c r="F53" s="242"/>
      <c r="G53" s="242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199"/>
      <c r="Z53" s="199"/>
      <c r="AA53" s="199"/>
      <c r="AB53" s="199"/>
      <c r="AC53" s="199"/>
      <c r="AD53" s="199"/>
      <c r="AE53" s="199"/>
      <c r="AF53" s="199"/>
      <c r="AG53" s="199" t="s">
        <v>134</v>
      </c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</row>
    <row r="54" spans="1:60" ht="22.5" outlineLevel="1">
      <c r="A54" s="216"/>
      <c r="B54" s="217"/>
      <c r="C54" s="246" t="s">
        <v>305</v>
      </c>
      <c r="D54" s="242"/>
      <c r="E54" s="242"/>
      <c r="F54" s="242"/>
      <c r="G54" s="242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199"/>
      <c r="Z54" s="199"/>
      <c r="AA54" s="199"/>
      <c r="AB54" s="199"/>
      <c r="AC54" s="199"/>
      <c r="AD54" s="199"/>
      <c r="AE54" s="199"/>
      <c r="AF54" s="199"/>
      <c r="AG54" s="199" t="s">
        <v>134</v>
      </c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241" t="str">
        <f>C54</f>
        <v>- materiál umělého kamene výdusku na bázi křemičitého písku, bílého cementu a opatřen silikátovým nátěrem;</v>
      </c>
      <c r="BB54" s="199"/>
      <c r="BC54" s="199"/>
      <c r="BD54" s="199"/>
      <c r="BE54" s="199"/>
      <c r="BF54" s="199"/>
      <c r="BG54" s="199"/>
      <c r="BH54" s="199"/>
    </row>
    <row r="55" spans="1:60" outlineLevel="1">
      <c r="A55" s="216"/>
      <c r="B55" s="217"/>
      <c r="C55" s="246" t="s">
        <v>306</v>
      </c>
      <c r="D55" s="242"/>
      <c r="E55" s="242"/>
      <c r="F55" s="242"/>
      <c r="G55" s="242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199"/>
      <c r="Z55" s="199"/>
      <c r="AA55" s="199"/>
      <c r="AB55" s="199"/>
      <c r="AC55" s="199"/>
      <c r="AD55" s="199"/>
      <c r="AE55" s="199"/>
      <c r="AF55" s="199"/>
      <c r="AG55" s="199" t="s">
        <v>134</v>
      </c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</row>
    <row r="56" spans="1:60" outlineLevel="1">
      <c r="A56" s="216"/>
      <c r="B56" s="217"/>
      <c r="C56" s="246" t="s">
        <v>307</v>
      </c>
      <c r="D56" s="242"/>
      <c r="E56" s="242"/>
      <c r="F56" s="242"/>
      <c r="G56" s="242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199"/>
      <c r="Z56" s="199"/>
      <c r="AA56" s="199"/>
      <c r="AB56" s="199"/>
      <c r="AC56" s="199"/>
      <c r="AD56" s="199"/>
      <c r="AE56" s="199"/>
      <c r="AF56" s="199"/>
      <c r="AG56" s="199" t="s">
        <v>134</v>
      </c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</row>
    <row r="57" spans="1:60" ht="22.5" outlineLevel="1">
      <c r="A57" s="216"/>
      <c r="B57" s="217"/>
      <c r="C57" s="246" t="s">
        <v>308</v>
      </c>
      <c r="D57" s="242"/>
      <c r="E57" s="242"/>
      <c r="F57" s="242"/>
      <c r="G57" s="242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199"/>
      <c r="Z57" s="199"/>
      <c r="AA57" s="199"/>
      <c r="AB57" s="199"/>
      <c r="AC57" s="199"/>
      <c r="AD57" s="199"/>
      <c r="AE57" s="199"/>
      <c r="AF57" s="199"/>
      <c r="AG57" s="199" t="s">
        <v>134</v>
      </c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241" t="str">
        <f>C57</f>
        <v>- do dutiny vůdusků budou vloženy ocelové trny pro armování věžičky (viz.dokument autorizované vyjádření statika).</v>
      </c>
      <c r="BB57" s="199"/>
      <c r="BC57" s="199"/>
      <c r="BD57" s="199"/>
      <c r="BE57" s="199"/>
      <c r="BF57" s="199"/>
      <c r="BG57" s="199"/>
      <c r="BH57" s="199"/>
    </row>
    <row r="58" spans="1:60" outlineLevel="1">
      <c r="A58" s="216"/>
      <c r="B58" s="217"/>
      <c r="C58" s="265" t="s">
        <v>309</v>
      </c>
      <c r="D58" s="254"/>
      <c r="E58" s="255">
        <v>4</v>
      </c>
      <c r="F58" s="220"/>
      <c r="G58" s="22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199"/>
      <c r="Z58" s="199"/>
      <c r="AA58" s="199"/>
      <c r="AB58" s="199"/>
      <c r="AC58" s="199"/>
      <c r="AD58" s="199"/>
      <c r="AE58" s="199"/>
      <c r="AF58" s="199"/>
      <c r="AG58" s="199" t="s">
        <v>212</v>
      </c>
      <c r="AH58" s="199">
        <v>0</v>
      </c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</row>
    <row r="59" spans="1:60" ht="22.5" outlineLevel="1">
      <c r="A59" s="234">
        <v>6</v>
      </c>
      <c r="B59" s="235" t="s">
        <v>319</v>
      </c>
      <c r="C59" s="244" t="s">
        <v>320</v>
      </c>
      <c r="D59" s="236" t="s">
        <v>222</v>
      </c>
      <c r="E59" s="237">
        <v>14.88</v>
      </c>
      <c r="F59" s="238"/>
      <c r="G59" s="239">
        <f>ROUND(E59*F59,2)</f>
        <v>0</v>
      </c>
      <c r="H59" s="221"/>
      <c r="I59" s="220">
        <f>ROUND(E59*H59,2)</f>
        <v>0</v>
      </c>
      <c r="J59" s="221"/>
      <c r="K59" s="220">
        <f>ROUND(E59*J59,2)</f>
        <v>0</v>
      </c>
      <c r="L59" s="220">
        <v>21</v>
      </c>
      <c r="M59" s="220">
        <f>G59*(1+L59/100)</f>
        <v>0</v>
      </c>
      <c r="N59" s="219">
        <v>0.125</v>
      </c>
      <c r="O59" s="219">
        <f>ROUND(E59*N59,2)</f>
        <v>1.86</v>
      </c>
      <c r="P59" s="219">
        <v>0</v>
      </c>
      <c r="Q59" s="219">
        <f>ROUND(E59*P59,2)</f>
        <v>0</v>
      </c>
      <c r="R59" s="220"/>
      <c r="S59" s="220" t="s">
        <v>129</v>
      </c>
      <c r="T59" s="220" t="s">
        <v>144</v>
      </c>
      <c r="U59" s="220">
        <v>0</v>
      </c>
      <c r="V59" s="220">
        <f>ROUND(E59*U59,2)</f>
        <v>0</v>
      </c>
      <c r="W59" s="220"/>
      <c r="X59" s="220" t="s">
        <v>131</v>
      </c>
      <c r="Y59" s="199"/>
      <c r="Z59" s="199"/>
      <c r="AA59" s="199"/>
      <c r="AB59" s="199"/>
      <c r="AC59" s="199"/>
      <c r="AD59" s="199"/>
      <c r="AE59" s="199"/>
      <c r="AF59" s="199"/>
      <c r="AG59" s="199" t="s">
        <v>132</v>
      </c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</row>
    <row r="60" spans="1:60" outlineLevel="1">
      <c r="A60" s="216"/>
      <c r="B60" s="217"/>
      <c r="C60" s="245" t="s">
        <v>301</v>
      </c>
      <c r="D60" s="240"/>
      <c r="E60" s="240"/>
      <c r="F60" s="240"/>
      <c r="G60" s="24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199"/>
      <c r="Z60" s="199"/>
      <c r="AA60" s="199"/>
      <c r="AB60" s="199"/>
      <c r="AC60" s="199"/>
      <c r="AD60" s="199"/>
      <c r="AE60" s="199"/>
      <c r="AF60" s="199"/>
      <c r="AG60" s="199" t="s">
        <v>134</v>
      </c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</row>
    <row r="61" spans="1:60" outlineLevel="1">
      <c r="A61" s="216"/>
      <c r="B61" s="217"/>
      <c r="C61" s="246" t="s">
        <v>489</v>
      </c>
      <c r="D61" s="242"/>
      <c r="E61" s="242"/>
      <c r="F61" s="242"/>
      <c r="G61" s="242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199"/>
      <c r="Z61" s="199"/>
      <c r="AA61" s="199"/>
      <c r="AB61" s="199"/>
      <c r="AC61" s="199"/>
      <c r="AD61" s="199"/>
      <c r="AE61" s="199"/>
      <c r="AF61" s="199"/>
      <c r="AG61" s="199" t="s">
        <v>134</v>
      </c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</row>
    <row r="62" spans="1:60" outlineLevel="1">
      <c r="A62" s="216"/>
      <c r="B62" s="217"/>
      <c r="C62" s="269" t="s">
        <v>302</v>
      </c>
      <c r="D62" s="222"/>
      <c r="E62" s="223"/>
      <c r="F62" s="224"/>
      <c r="G62" s="224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199"/>
      <c r="Z62" s="199"/>
      <c r="AA62" s="199"/>
      <c r="AB62" s="199"/>
      <c r="AC62" s="199"/>
      <c r="AD62" s="199"/>
      <c r="AE62" s="199"/>
      <c r="AF62" s="199"/>
      <c r="AG62" s="199" t="s">
        <v>134</v>
      </c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</row>
    <row r="63" spans="1:60" outlineLevel="1">
      <c r="A63" s="216"/>
      <c r="B63" s="217"/>
      <c r="C63" s="246" t="s">
        <v>303</v>
      </c>
      <c r="D63" s="242"/>
      <c r="E63" s="242"/>
      <c r="F63" s="242"/>
      <c r="G63" s="242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199"/>
      <c r="Z63" s="199"/>
      <c r="AA63" s="199"/>
      <c r="AB63" s="199"/>
      <c r="AC63" s="199"/>
      <c r="AD63" s="199"/>
      <c r="AE63" s="199"/>
      <c r="AF63" s="199"/>
      <c r="AG63" s="199" t="s">
        <v>134</v>
      </c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</row>
    <row r="64" spans="1:60" ht="22.5" outlineLevel="1">
      <c r="A64" s="216"/>
      <c r="B64" s="217"/>
      <c r="C64" s="246" t="s">
        <v>305</v>
      </c>
      <c r="D64" s="242"/>
      <c r="E64" s="242"/>
      <c r="F64" s="242"/>
      <c r="G64" s="242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199"/>
      <c r="Z64" s="199"/>
      <c r="AA64" s="199"/>
      <c r="AB64" s="199"/>
      <c r="AC64" s="199"/>
      <c r="AD64" s="199"/>
      <c r="AE64" s="199"/>
      <c r="AF64" s="199"/>
      <c r="AG64" s="199" t="s">
        <v>134</v>
      </c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241" t="str">
        <f>C64</f>
        <v>- materiál umělého kamene výdusku na bázi křemičitého písku, bílého cementu a opatřen silikátovým nátěrem;</v>
      </c>
      <c r="BB64" s="199"/>
      <c r="BC64" s="199"/>
      <c r="BD64" s="199"/>
      <c r="BE64" s="199"/>
      <c r="BF64" s="199"/>
      <c r="BG64" s="199"/>
      <c r="BH64" s="199"/>
    </row>
    <row r="65" spans="1:60" outlineLevel="1">
      <c r="A65" s="216"/>
      <c r="B65" s="217"/>
      <c r="C65" s="246" t="s">
        <v>306</v>
      </c>
      <c r="D65" s="242"/>
      <c r="E65" s="242"/>
      <c r="F65" s="242"/>
      <c r="G65" s="242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199"/>
      <c r="Z65" s="199"/>
      <c r="AA65" s="199"/>
      <c r="AB65" s="199"/>
      <c r="AC65" s="199"/>
      <c r="AD65" s="199"/>
      <c r="AE65" s="199"/>
      <c r="AF65" s="199"/>
      <c r="AG65" s="199" t="s">
        <v>134</v>
      </c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</row>
    <row r="66" spans="1:60" outlineLevel="1">
      <c r="A66" s="216"/>
      <c r="B66" s="217"/>
      <c r="C66" s="246" t="s">
        <v>321</v>
      </c>
      <c r="D66" s="242"/>
      <c r="E66" s="242"/>
      <c r="F66" s="242"/>
      <c r="G66" s="242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199"/>
      <c r="Z66" s="199"/>
      <c r="AA66" s="199"/>
      <c r="AB66" s="199"/>
      <c r="AC66" s="199"/>
      <c r="AD66" s="199"/>
      <c r="AE66" s="199"/>
      <c r="AF66" s="199"/>
      <c r="AG66" s="199" t="s">
        <v>134</v>
      </c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</row>
    <row r="67" spans="1:60" outlineLevel="1">
      <c r="A67" s="216"/>
      <c r="B67" s="217"/>
      <c r="C67" s="265" t="s">
        <v>494</v>
      </c>
      <c r="D67" s="254"/>
      <c r="E67" s="255">
        <v>14.88</v>
      </c>
      <c r="F67" s="220"/>
      <c r="G67" s="22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199"/>
      <c r="Z67" s="199"/>
      <c r="AA67" s="199"/>
      <c r="AB67" s="199"/>
      <c r="AC67" s="199"/>
      <c r="AD67" s="199"/>
      <c r="AE67" s="199"/>
      <c r="AF67" s="199"/>
      <c r="AG67" s="199" t="s">
        <v>212</v>
      </c>
      <c r="AH67" s="199">
        <v>0</v>
      </c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</row>
    <row r="68" spans="1:60" outlineLevel="1">
      <c r="A68" s="234">
        <v>7</v>
      </c>
      <c r="B68" s="235" t="s">
        <v>323</v>
      </c>
      <c r="C68" s="244" t="s">
        <v>324</v>
      </c>
      <c r="D68" s="236" t="s">
        <v>222</v>
      </c>
      <c r="E68" s="237">
        <v>14.88</v>
      </c>
      <c r="F68" s="238"/>
      <c r="G68" s="239">
        <f>ROUND(E68*F68,2)</f>
        <v>0</v>
      </c>
      <c r="H68" s="221"/>
      <c r="I68" s="220">
        <f>ROUND(E68*H68,2)</f>
        <v>0</v>
      </c>
      <c r="J68" s="221"/>
      <c r="K68" s="220">
        <f>ROUND(E68*J68,2)</f>
        <v>0</v>
      </c>
      <c r="L68" s="220">
        <v>21</v>
      </c>
      <c r="M68" s="220">
        <f>G68*(1+L68/100)</f>
        <v>0</v>
      </c>
      <c r="N68" s="219">
        <v>0.125</v>
      </c>
      <c r="O68" s="219">
        <f>ROUND(E68*N68,2)</f>
        <v>1.86</v>
      </c>
      <c r="P68" s="219">
        <v>0</v>
      </c>
      <c r="Q68" s="219">
        <f>ROUND(E68*P68,2)</f>
        <v>0</v>
      </c>
      <c r="R68" s="220"/>
      <c r="S68" s="220" t="s">
        <v>129</v>
      </c>
      <c r="T68" s="220" t="s">
        <v>144</v>
      </c>
      <c r="U68" s="220">
        <v>0</v>
      </c>
      <c r="V68" s="220">
        <f>ROUND(E68*U68,2)</f>
        <v>0</v>
      </c>
      <c r="W68" s="220"/>
      <c r="X68" s="220" t="s">
        <v>131</v>
      </c>
      <c r="Y68" s="199"/>
      <c r="Z68" s="199"/>
      <c r="AA68" s="199"/>
      <c r="AB68" s="199"/>
      <c r="AC68" s="199"/>
      <c r="AD68" s="199"/>
      <c r="AE68" s="199"/>
      <c r="AF68" s="199"/>
      <c r="AG68" s="199" t="s">
        <v>132</v>
      </c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</row>
    <row r="69" spans="1:60" outlineLevel="1">
      <c r="A69" s="216"/>
      <c r="B69" s="217"/>
      <c r="C69" s="245" t="s">
        <v>301</v>
      </c>
      <c r="D69" s="240"/>
      <c r="E69" s="240"/>
      <c r="F69" s="240"/>
      <c r="G69" s="240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199"/>
      <c r="Z69" s="199"/>
      <c r="AA69" s="199"/>
      <c r="AB69" s="199"/>
      <c r="AC69" s="199"/>
      <c r="AD69" s="199"/>
      <c r="AE69" s="199"/>
      <c r="AF69" s="199"/>
      <c r="AG69" s="199" t="s">
        <v>134</v>
      </c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</row>
    <row r="70" spans="1:60" outlineLevel="1">
      <c r="A70" s="216"/>
      <c r="B70" s="217"/>
      <c r="C70" s="246" t="s">
        <v>490</v>
      </c>
      <c r="D70" s="242"/>
      <c r="E70" s="242"/>
      <c r="F70" s="242"/>
      <c r="G70" s="242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199"/>
      <c r="Z70" s="199"/>
      <c r="AA70" s="199"/>
      <c r="AB70" s="199"/>
      <c r="AC70" s="199"/>
      <c r="AD70" s="199"/>
      <c r="AE70" s="199"/>
      <c r="AF70" s="199"/>
      <c r="AG70" s="199" t="s">
        <v>134</v>
      </c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</row>
    <row r="71" spans="1:60" outlineLevel="1">
      <c r="A71" s="216"/>
      <c r="B71" s="217"/>
      <c r="C71" s="269" t="s">
        <v>302</v>
      </c>
      <c r="D71" s="222"/>
      <c r="E71" s="223"/>
      <c r="F71" s="224"/>
      <c r="G71" s="224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199"/>
      <c r="Z71" s="199"/>
      <c r="AA71" s="199"/>
      <c r="AB71" s="199"/>
      <c r="AC71" s="199"/>
      <c r="AD71" s="199"/>
      <c r="AE71" s="199"/>
      <c r="AF71" s="199"/>
      <c r="AG71" s="199" t="s">
        <v>134</v>
      </c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</row>
    <row r="72" spans="1:60" outlineLevel="1">
      <c r="A72" s="216"/>
      <c r="B72" s="217"/>
      <c r="C72" s="246" t="s">
        <v>303</v>
      </c>
      <c r="D72" s="242"/>
      <c r="E72" s="242"/>
      <c r="F72" s="242"/>
      <c r="G72" s="242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199"/>
      <c r="Z72" s="199"/>
      <c r="AA72" s="199"/>
      <c r="AB72" s="199"/>
      <c r="AC72" s="199"/>
      <c r="AD72" s="199"/>
      <c r="AE72" s="199"/>
      <c r="AF72" s="199"/>
      <c r="AG72" s="199" t="s">
        <v>134</v>
      </c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</row>
    <row r="73" spans="1:60" outlineLevel="1">
      <c r="A73" s="216"/>
      <c r="B73" s="217"/>
      <c r="C73" s="246" t="s">
        <v>325</v>
      </c>
      <c r="D73" s="242"/>
      <c r="E73" s="242"/>
      <c r="F73" s="242"/>
      <c r="G73" s="242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199"/>
      <c r="Z73" s="199"/>
      <c r="AA73" s="199"/>
      <c r="AB73" s="199"/>
      <c r="AC73" s="199"/>
      <c r="AD73" s="199"/>
      <c r="AE73" s="199"/>
      <c r="AF73" s="199"/>
      <c r="AG73" s="199" t="s">
        <v>134</v>
      </c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</row>
    <row r="74" spans="1:60" outlineLevel="1">
      <c r="A74" s="216"/>
      <c r="B74" s="217"/>
      <c r="C74" s="265" t="s">
        <v>494</v>
      </c>
      <c r="D74" s="254"/>
      <c r="E74" s="255">
        <v>14.88</v>
      </c>
      <c r="F74" s="220"/>
      <c r="G74" s="22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199"/>
      <c r="Z74" s="199"/>
      <c r="AA74" s="199"/>
      <c r="AB74" s="199"/>
      <c r="AC74" s="199"/>
      <c r="AD74" s="199"/>
      <c r="AE74" s="199"/>
      <c r="AF74" s="199"/>
      <c r="AG74" s="199" t="s">
        <v>212</v>
      </c>
      <c r="AH74" s="199">
        <v>0</v>
      </c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</row>
    <row r="75" spans="1:60">
      <c r="A75" s="227" t="s">
        <v>127</v>
      </c>
      <c r="B75" s="228" t="s">
        <v>77</v>
      </c>
      <c r="C75" s="243" t="s">
        <v>78</v>
      </c>
      <c r="D75" s="229"/>
      <c r="E75" s="230"/>
      <c r="F75" s="231"/>
      <c r="G75" s="232">
        <f>SUMIF(AG76:AG93,"&lt;&gt;NOR",G76:G93)</f>
        <v>0</v>
      </c>
      <c r="H75" s="226"/>
      <c r="I75" s="226">
        <f>SUM(I76:I93)</f>
        <v>0</v>
      </c>
      <c r="J75" s="226"/>
      <c r="K75" s="226">
        <f>SUM(K76:K93)</f>
        <v>0</v>
      </c>
      <c r="L75" s="226"/>
      <c r="M75" s="226">
        <f>SUM(M76:M93)</f>
        <v>0</v>
      </c>
      <c r="N75" s="225"/>
      <c r="O75" s="225">
        <f>SUM(O76:O93)</f>
        <v>3.4099999999999997</v>
      </c>
      <c r="P75" s="225"/>
      <c r="Q75" s="225">
        <f>SUM(Q76:Q93)</f>
        <v>0</v>
      </c>
      <c r="R75" s="226"/>
      <c r="S75" s="226"/>
      <c r="T75" s="226"/>
      <c r="U75" s="226"/>
      <c r="V75" s="226">
        <f>SUM(V76:V93)</f>
        <v>96.28</v>
      </c>
      <c r="W75" s="226"/>
      <c r="X75" s="226"/>
      <c r="AG75" t="s">
        <v>128</v>
      </c>
    </row>
    <row r="76" spans="1:60" outlineLevel="1">
      <c r="A76" s="234">
        <v>8</v>
      </c>
      <c r="B76" s="235" t="s">
        <v>326</v>
      </c>
      <c r="C76" s="244" t="s">
        <v>327</v>
      </c>
      <c r="D76" s="236" t="s">
        <v>208</v>
      </c>
      <c r="E76" s="237">
        <v>59.073599999999999</v>
      </c>
      <c r="F76" s="238"/>
      <c r="G76" s="239">
        <f>ROUND(E76*F76,2)</f>
        <v>0</v>
      </c>
      <c r="H76" s="221"/>
      <c r="I76" s="220">
        <f>ROUND(E76*H76,2)</f>
        <v>0</v>
      </c>
      <c r="J76" s="221"/>
      <c r="K76" s="220">
        <f>ROUND(E76*J76,2)</f>
        <v>0</v>
      </c>
      <c r="L76" s="220">
        <v>21</v>
      </c>
      <c r="M76" s="220">
        <f>G76*(1+L76/100)</f>
        <v>0</v>
      </c>
      <c r="N76" s="219">
        <v>5.2580000000000002E-2</v>
      </c>
      <c r="O76" s="219">
        <f>ROUND(E76*N76,2)</f>
        <v>3.11</v>
      </c>
      <c r="P76" s="219">
        <v>0</v>
      </c>
      <c r="Q76" s="219">
        <f>ROUND(E76*P76,2)</f>
        <v>0</v>
      </c>
      <c r="R76" s="220"/>
      <c r="S76" s="220" t="s">
        <v>209</v>
      </c>
      <c r="T76" s="220" t="s">
        <v>209</v>
      </c>
      <c r="U76" s="220">
        <v>0.92</v>
      </c>
      <c r="V76" s="220">
        <f>ROUND(E76*U76,2)</f>
        <v>54.35</v>
      </c>
      <c r="W76" s="220"/>
      <c r="X76" s="220" t="s">
        <v>131</v>
      </c>
      <c r="Y76" s="199"/>
      <c r="Z76" s="199"/>
      <c r="AA76" s="199"/>
      <c r="AB76" s="199"/>
      <c r="AC76" s="199"/>
      <c r="AD76" s="199"/>
      <c r="AE76" s="199"/>
      <c r="AF76" s="199"/>
      <c r="AG76" s="199" t="s">
        <v>132</v>
      </c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</row>
    <row r="77" spans="1:60" outlineLevel="1">
      <c r="A77" s="216"/>
      <c r="B77" s="217"/>
      <c r="C77" s="245" t="s">
        <v>145</v>
      </c>
      <c r="D77" s="240"/>
      <c r="E77" s="240"/>
      <c r="F77" s="240"/>
      <c r="G77" s="240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199"/>
      <c r="Z77" s="199"/>
      <c r="AA77" s="199"/>
      <c r="AB77" s="199"/>
      <c r="AC77" s="199"/>
      <c r="AD77" s="199"/>
      <c r="AE77" s="199"/>
      <c r="AF77" s="199"/>
      <c r="AG77" s="199" t="s">
        <v>134</v>
      </c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</row>
    <row r="78" spans="1:60" outlineLevel="1">
      <c r="A78" s="216"/>
      <c r="B78" s="217"/>
      <c r="C78" s="246" t="s">
        <v>328</v>
      </c>
      <c r="D78" s="242"/>
      <c r="E78" s="242"/>
      <c r="F78" s="242"/>
      <c r="G78" s="242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199"/>
      <c r="Z78" s="199"/>
      <c r="AA78" s="199"/>
      <c r="AB78" s="199"/>
      <c r="AC78" s="199"/>
      <c r="AD78" s="199"/>
      <c r="AE78" s="199"/>
      <c r="AF78" s="199"/>
      <c r="AG78" s="199" t="s">
        <v>134</v>
      </c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</row>
    <row r="79" spans="1:60" outlineLevel="1">
      <c r="A79" s="216"/>
      <c r="B79" s="217"/>
      <c r="C79" s="265" t="s">
        <v>495</v>
      </c>
      <c r="D79" s="254"/>
      <c r="E79" s="255">
        <v>25.295999999999999</v>
      </c>
      <c r="F79" s="220"/>
      <c r="G79" s="220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199"/>
      <c r="Z79" s="199"/>
      <c r="AA79" s="199"/>
      <c r="AB79" s="199"/>
      <c r="AC79" s="199"/>
      <c r="AD79" s="199"/>
      <c r="AE79" s="199"/>
      <c r="AF79" s="199"/>
      <c r="AG79" s="199" t="s">
        <v>212</v>
      </c>
      <c r="AH79" s="199">
        <v>0</v>
      </c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</row>
    <row r="80" spans="1:60" outlineLevel="1">
      <c r="A80" s="216"/>
      <c r="B80" s="217"/>
      <c r="C80" s="265" t="s">
        <v>496</v>
      </c>
      <c r="D80" s="254"/>
      <c r="E80" s="255">
        <v>33.7776</v>
      </c>
      <c r="F80" s="220"/>
      <c r="G80" s="220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199"/>
      <c r="Z80" s="199"/>
      <c r="AA80" s="199"/>
      <c r="AB80" s="199"/>
      <c r="AC80" s="199"/>
      <c r="AD80" s="199"/>
      <c r="AE80" s="199"/>
      <c r="AF80" s="199"/>
      <c r="AG80" s="199" t="s">
        <v>212</v>
      </c>
      <c r="AH80" s="199">
        <v>0</v>
      </c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</row>
    <row r="81" spans="1:60" outlineLevel="1">
      <c r="A81" s="216"/>
      <c r="B81" s="217"/>
      <c r="C81" s="266" t="s">
        <v>243</v>
      </c>
      <c r="D81" s="256"/>
      <c r="E81" s="257">
        <v>59.073599999999999</v>
      </c>
      <c r="F81" s="220"/>
      <c r="G81" s="220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199"/>
      <c r="Z81" s="199"/>
      <c r="AA81" s="199"/>
      <c r="AB81" s="199"/>
      <c r="AC81" s="199"/>
      <c r="AD81" s="199"/>
      <c r="AE81" s="199"/>
      <c r="AF81" s="199"/>
      <c r="AG81" s="199" t="s">
        <v>212</v>
      </c>
      <c r="AH81" s="199">
        <v>1</v>
      </c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</row>
    <row r="82" spans="1:60" outlineLevel="1">
      <c r="A82" s="234">
        <v>9</v>
      </c>
      <c r="B82" s="235" t="s">
        <v>331</v>
      </c>
      <c r="C82" s="244" t="s">
        <v>332</v>
      </c>
      <c r="D82" s="236" t="s">
        <v>208</v>
      </c>
      <c r="E82" s="237">
        <v>118.1472</v>
      </c>
      <c r="F82" s="238"/>
      <c r="G82" s="239">
        <f>ROUND(E82*F82,2)</f>
        <v>0</v>
      </c>
      <c r="H82" s="221"/>
      <c r="I82" s="220">
        <f>ROUND(E82*H82,2)</f>
        <v>0</v>
      </c>
      <c r="J82" s="221"/>
      <c r="K82" s="220">
        <f>ROUND(E82*J82,2)</f>
        <v>0</v>
      </c>
      <c r="L82" s="220">
        <v>21</v>
      </c>
      <c r="M82" s="220">
        <f>G82*(1+L82/100)</f>
        <v>0</v>
      </c>
      <c r="N82" s="219">
        <v>2.0100000000000001E-3</v>
      </c>
      <c r="O82" s="219">
        <f>ROUND(E82*N82,2)</f>
        <v>0.24</v>
      </c>
      <c r="P82" s="219">
        <v>0</v>
      </c>
      <c r="Q82" s="219">
        <f>ROUND(E82*P82,2)</f>
        <v>0</v>
      </c>
      <c r="R82" s="220"/>
      <c r="S82" s="220" t="s">
        <v>209</v>
      </c>
      <c r="T82" s="220" t="s">
        <v>209</v>
      </c>
      <c r="U82" s="220">
        <v>0.11</v>
      </c>
      <c r="V82" s="220">
        <f>ROUND(E82*U82,2)</f>
        <v>13</v>
      </c>
      <c r="W82" s="220"/>
      <c r="X82" s="220" t="s">
        <v>131</v>
      </c>
      <c r="Y82" s="199"/>
      <c r="Z82" s="199"/>
      <c r="AA82" s="199"/>
      <c r="AB82" s="199"/>
      <c r="AC82" s="199"/>
      <c r="AD82" s="199"/>
      <c r="AE82" s="199"/>
      <c r="AF82" s="199"/>
      <c r="AG82" s="199" t="s">
        <v>132</v>
      </c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</row>
    <row r="83" spans="1:60" outlineLevel="1">
      <c r="A83" s="216"/>
      <c r="B83" s="217"/>
      <c r="C83" s="245" t="s">
        <v>145</v>
      </c>
      <c r="D83" s="240"/>
      <c r="E83" s="240"/>
      <c r="F83" s="240"/>
      <c r="G83" s="240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199"/>
      <c r="Z83" s="199"/>
      <c r="AA83" s="199"/>
      <c r="AB83" s="199"/>
      <c r="AC83" s="199"/>
      <c r="AD83" s="199"/>
      <c r="AE83" s="199"/>
      <c r="AF83" s="199"/>
      <c r="AG83" s="199" t="s">
        <v>134</v>
      </c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</row>
    <row r="84" spans="1:60" outlineLevel="1">
      <c r="A84" s="216"/>
      <c r="B84" s="217"/>
      <c r="C84" s="246" t="s">
        <v>333</v>
      </c>
      <c r="D84" s="242"/>
      <c r="E84" s="242"/>
      <c r="F84" s="242"/>
      <c r="G84" s="242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199"/>
      <c r="Z84" s="199"/>
      <c r="AA84" s="199"/>
      <c r="AB84" s="199"/>
      <c r="AC84" s="199"/>
      <c r="AD84" s="199"/>
      <c r="AE84" s="199"/>
      <c r="AF84" s="199"/>
      <c r="AG84" s="199" t="s">
        <v>134</v>
      </c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</row>
    <row r="85" spans="1:60" outlineLevel="1">
      <c r="A85" s="216"/>
      <c r="B85" s="217"/>
      <c r="C85" s="265" t="s">
        <v>334</v>
      </c>
      <c r="D85" s="254"/>
      <c r="E85" s="255"/>
      <c r="F85" s="220"/>
      <c r="G85" s="220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199"/>
      <c r="Z85" s="199"/>
      <c r="AA85" s="199"/>
      <c r="AB85" s="199"/>
      <c r="AC85" s="199"/>
      <c r="AD85" s="199"/>
      <c r="AE85" s="199"/>
      <c r="AF85" s="199"/>
      <c r="AG85" s="199" t="s">
        <v>212</v>
      </c>
      <c r="AH85" s="199">
        <v>0</v>
      </c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</row>
    <row r="86" spans="1:60" outlineLevel="1">
      <c r="A86" s="216"/>
      <c r="B86" s="217"/>
      <c r="C86" s="265" t="s">
        <v>497</v>
      </c>
      <c r="D86" s="254"/>
      <c r="E86" s="255">
        <v>118.1472</v>
      </c>
      <c r="F86" s="220"/>
      <c r="G86" s="220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199"/>
      <c r="Z86" s="199"/>
      <c r="AA86" s="199"/>
      <c r="AB86" s="199"/>
      <c r="AC86" s="199"/>
      <c r="AD86" s="199"/>
      <c r="AE86" s="199"/>
      <c r="AF86" s="199"/>
      <c r="AG86" s="199" t="s">
        <v>212</v>
      </c>
      <c r="AH86" s="199">
        <v>0</v>
      </c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</row>
    <row r="87" spans="1:60" outlineLevel="1">
      <c r="A87" s="234">
        <v>10</v>
      </c>
      <c r="B87" s="235" t="s">
        <v>336</v>
      </c>
      <c r="C87" s="244" t="s">
        <v>337</v>
      </c>
      <c r="D87" s="236" t="s">
        <v>222</v>
      </c>
      <c r="E87" s="237">
        <v>107.14</v>
      </c>
      <c r="F87" s="238"/>
      <c r="G87" s="239">
        <f>ROUND(E87*F87,2)</f>
        <v>0</v>
      </c>
      <c r="H87" s="221"/>
      <c r="I87" s="220">
        <f>ROUND(E87*H87,2)</f>
        <v>0</v>
      </c>
      <c r="J87" s="221"/>
      <c r="K87" s="220">
        <f>ROUND(E87*J87,2)</f>
        <v>0</v>
      </c>
      <c r="L87" s="220">
        <v>21</v>
      </c>
      <c r="M87" s="220">
        <f>G87*(1+L87/100)</f>
        <v>0</v>
      </c>
      <c r="N87" s="219">
        <v>5.2999999999999998E-4</v>
      </c>
      <c r="O87" s="219">
        <f>ROUND(E87*N87,2)</f>
        <v>0.06</v>
      </c>
      <c r="P87" s="219">
        <v>0</v>
      </c>
      <c r="Q87" s="219">
        <f>ROUND(E87*P87,2)</f>
        <v>0</v>
      </c>
      <c r="R87" s="220"/>
      <c r="S87" s="220" t="s">
        <v>209</v>
      </c>
      <c r="T87" s="220" t="s">
        <v>209</v>
      </c>
      <c r="U87" s="220">
        <v>0.27</v>
      </c>
      <c r="V87" s="220">
        <f>ROUND(E87*U87,2)</f>
        <v>28.93</v>
      </c>
      <c r="W87" s="220"/>
      <c r="X87" s="220" t="s">
        <v>131</v>
      </c>
      <c r="Y87" s="199"/>
      <c r="Z87" s="199"/>
      <c r="AA87" s="199"/>
      <c r="AB87" s="199"/>
      <c r="AC87" s="199"/>
      <c r="AD87" s="199"/>
      <c r="AE87" s="199"/>
      <c r="AF87" s="199"/>
      <c r="AG87" s="199" t="s">
        <v>132</v>
      </c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</row>
    <row r="88" spans="1:60" ht="22.5" outlineLevel="1">
      <c r="A88" s="216"/>
      <c r="B88" s="217"/>
      <c r="C88" s="265" t="s">
        <v>498</v>
      </c>
      <c r="D88" s="254"/>
      <c r="E88" s="255">
        <v>14.88</v>
      </c>
      <c r="F88" s="220"/>
      <c r="G88" s="220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199"/>
      <c r="Z88" s="199"/>
      <c r="AA88" s="199"/>
      <c r="AB88" s="199"/>
      <c r="AC88" s="199"/>
      <c r="AD88" s="199"/>
      <c r="AE88" s="199"/>
      <c r="AF88" s="199"/>
      <c r="AG88" s="199" t="s">
        <v>212</v>
      </c>
      <c r="AH88" s="199">
        <v>0</v>
      </c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</row>
    <row r="89" spans="1:60" ht="22.5" outlineLevel="1">
      <c r="A89" s="216"/>
      <c r="B89" s="217"/>
      <c r="C89" s="265" t="s">
        <v>499</v>
      </c>
      <c r="D89" s="254"/>
      <c r="E89" s="255">
        <v>14.88</v>
      </c>
      <c r="F89" s="220"/>
      <c r="G89" s="220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199"/>
      <c r="Z89" s="199"/>
      <c r="AA89" s="199"/>
      <c r="AB89" s="199"/>
      <c r="AC89" s="199"/>
      <c r="AD89" s="199"/>
      <c r="AE89" s="199"/>
      <c r="AF89" s="199"/>
      <c r="AG89" s="199" t="s">
        <v>212</v>
      </c>
      <c r="AH89" s="199">
        <v>0</v>
      </c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</row>
    <row r="90" spans="1:60" ht="22.5" outlineLevel="1">
      <c r="A90" s="216"/>
      <c r="B90" s="217"/>
      <c r="C90" s="265" t="s">
        <v>500</v>
      </c>
      <c r="D90" s="254"/>
      <c r="E90" s="255">
        <v>29.74</v>
      </c>
      <c r="F90" s="220"/>
      <c r="G90" s="220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199"/>
      <c r="Z90" s="199"/>
      <c r="AA90" s="199"/>
      <c r="AB90" s="199"/>
      <c r="AC90" s="199"/>
      <c r="AD90" s="199"/>
      <c r="AE90" s="199"/>
      <c r="AF90" s="199"/>
      <c r="AG90" s="199" t="s">
        <v>212</v>
      </c>
      <c r="AH90" s="199">
        <v>0</v>
      </c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</row>
    <row r="91" spans="1:60" outlineLevel="1">
      <c r="A91" s="216"/>
      <c r="B91" s="217"/>
      <c r="C91" s="265" t="s">
        <v>501</v>
      </c>
      <c r="D91" s="254"/>
      <c r="E91" s="255">
        <v>17.88</v>
      </c>
      <c r="F91" s="220"/>
      <c r="G91" s="220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199"/>
      <c r="Z91" s="199"/>
      <c r="AA91" s="199"/>
      <c r="AB91" s="199"/>
      <c r="AC91" s="199"/>
      <c r="AD91" s="199"/>
      <c r="AE91" s="199"/>
      <c r="AF91" s="199"/>
      <c r="AG91" s="199" t="s">
        <v>212</v>
      </c>
      <c r="AH91" s="199">
        <v>0</v>
      </c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</row>
    <row r="92" spans="1:60" ht="22.5" outlineLevel="1">
      <c r="A92" s="216"/>
      <c r="B92" s="217"/>
      <c r="C92" s="265" t="s">
        <v>502</v>
      </c>
      <c r="D92" s="254"/>
      <c r="E92" s="255">
        <v>29.76</v>
      </c>
      <c r="F92" s="220"/>
      <c r="G92" s="220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199"/>
      <c r="Z92" s="199"/>
      <c r="AA92" s="199"/>
      <c r="AB92" s="199"/>
      <c r="AC92" s="199"/>
      <c r="AD92" s="199"/>
      <c r="AE92" s="199"/>
      <c r="AF92" s="199"/>
      <c r="AG92" s="199" t="s">
        <v>212</v>
      </c>
      <c r="AH92" s="199">
        <v>0</v>
      </c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</row>
    <row r="93" spans="1:60" outlineLevel="1">
      <c r="A93" s="216"/>
      <c r="B93" s="217"/>
      <c r="C93" s="266" t="s">
        <v>243</v>
      </c>
      <c r="D93" s="256"/>
      <c r="E93" s="257">
        <v>107.14</v>
      </c>
      <c r="F93" s="220"/>
      <c r="G93" s="220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199"/>
      <c r="Z93" s="199"/>
      <c r="AA93" s="199"/>
      <c r="AB93" s="199"/>
      <c r="AC93" s="199"/>
      <c r="AD93" s="199"/>
      <c r="AE93" s="199"/>
      <c r="AF93" s="199"/>
      <c r="AG93" s="199" t="s">
        <v>212</v>
      </c>
      <c r="AH93" s="199">
        <v>1</v>
      </c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</row>
    <row r="94" spans="1:60">
      <c r="A94" s="227" t="s">
        <v>127</v>
      </c>
      <c r="B94" s="228" t="s">
        <v>79</v>
      </c>
      <c r="C94" s="243" t="s">
        <v>80</v>
      </c>
      <c r="D94" s="229"/>
      <c r="E94" s="230"/>
      <c r="F94" s="231"/>
      <c r="G94" s="232">
        <f>SUMIF(AG95:AG120,"&lt;&gt;NOR",G95:G120)</f>
        <v>0</v>
      </c>
      <c r="H94" s="226"/>
      <c r="I94" s="226">
        <f>SUM(I95:I120)</f>
        <v>0</v>
      </c>
      <c r="J94" s="226"/>
      <c r="K94" s="226">
        <f>SUM(K95:K120)</f>
        <v>0</v>
      </c>
      <c r="L94" s="226"/>
      <c r="M94" s="226">
        <f>SUM(M95:M120)</f>
        <v>0</v>
      </c>
      <c r="N94" s="225"/>
      <c r="O94" s="225">
        <f>SUM(O95:O120)</f>
        <v>17.670000000000002</v>
      </c>
      <c r="P94" s="225"/>
      <c r="Q94" s="225">
        <f>SUM(Q95:Q120)</f>
        <v>0</v>
      </c>
      <c r="R94" s="226"/>
      <c r="S94" s="226"/>
      <c r="T94" s="226"/>
      <c r="U94" s="226"/>
      <c r="V94" s="226">
        <f>SUM(V95:V120)</f>
        <v>282.48999999999995</v>
      </c>
      <c r="W94" s="226"/>
      <c r="X94" s="226"/>
      <c r="AG94" t="s">
        <v>128</v>
      </c>
    </row>
    <row r="95" spans="1:60" outlineLevel="1">
      <c r="A95" s="234">
        <v>11</v>
      </c>
      <c r="B95" s="235" t="s">
        <v>206</v>
      </c>
      <c r="C95" s="244" t="s">
        <v>207</v>
      </c>
      <c r="D95" s="236" t="s">
        <v>208</v>
      </c>
      <c r="E95" s="237">
        <v>657.28</v>
      </c>
      <c r="F95" s="238"/>
      <c r="G95" s="239">
        <f>ROUND(E95*F95,2)</f>
        <v>0</v>
      </c>
      <c r="H95" s="221"/>
      <c r="I95" s="220">
        <f>ROUND(E95*H95,2)</f>
        <v>0</v>
      </c>
      <c r="J95" s="221"/>
      <c r="K95" s="220">
        <f>ROUND(E95*J95,2)</f>
        <v>0</v>
      </c>
      <c r="L95" s="220">
        <v>21</v>
      </c>
      <c r="M95" s="220">
        <f>G95*(1+L95/100)</f>
        <v>0</v>
      </c>
      <c r="N95" s="219">
        <v>1.8380000000000001E-2</v>
      </c>
      <c r="O95" s="219">
        <f>ROUND(E95*N95,2)</f>
        <v>12.08</v>
      </c>
      <c r="P95" s="219">
        <v>0</v>
      </c>
      <c r="Q95" s="219">
        <f>ROUND(E95*P95,2)</f>
        <v>0</v>
      </c>
      <c r="R95" s="220"/>
      <c r="S95" s="220" t="s">
        <v>209</v>
      </c>
      <c r="T95" s="220" t="s">
        <v>209</v>
      </c>
      <c r="U95" s="220">
        <v>0.14000000000000001</v>
      </c>
      <c r="V95" s="220">
        <f>ROUND(E95*U95,2)</f>
        <v>92.02</v>
      </c>
      <c r="W95" s="220"/>
      <c r="X95" s="220" t="s">
        <v>131</v>
      </c>
      <c r="Y95" s="199"/>
      <c r="Z95" s="199"/>
      <c r="AA95" s="199"/>
      <c r="AB95" s="199"/>
      <c r="AC95" s="199"/>
      <c r="AD95" s="199"/>
      <c r="AE95" s="199"/>
      <c r="AF95" s="199"/>
      <c r="AG95" s="199" t="s">
        <v>132</v>
      </c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</row>
    <row r="96" spans="1:60" outlineLevel="1">
      <c r="A96" s="216"/>
      <c r="B96" s="217"/>
      <c r="C96" s="245" t="s">
        <v>145</v>
      </c>
      <c r="D96" s="240"/>
      <c r="E96" s="240"/>
      <c r="F96" s="240"/>
      <c r="G96" s="240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199"/>
      <c r="Z96" s="199"/>
      <c r="AA96" s="199"/>
      <c r="AB96" s="199"/>
      <c r="AC96" s="199"/>
      <c r="AD96" s="199"/>
      <c r="AE96" s="199"/>
      <c r="AF96" s="199"/>
      <c r="AG96" s="199" t="s">
        <v>134</v>
      </c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</row>
    <row r="97" spans="1:60" outlineLevel="1">
      <c r="A97" s="216"/>
      <c r="B97" s="217"/>
      <c r="C97" s="246" t="s">
        <v>290</v>
      </c>
      <c r="D97" s="242"/>
      <c r="E97" s="242"/>
      <c r="F97" s="242"/>
      <c r="G97" s="242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199"/>
      <c r="Z97" s="199"/>
      <c r="AA97" s="199"/>
      <c r="AB97" s="199"/>
      <c r="AC97" s="199"/>
      <c r="AD97" s="199"/>
      <c r="AE97" s="199"/>
      <c r="AF97" s="199"/>
      <c r="AG97" s="199" t="s">
        <v>134</v>
      </c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</row>
    <row r="98" spans="1:60" outlineLevel="1">
      <c r="A98" s="216"/>
      <c r="B98" s="217"/>
      <c r="C98" s="246" t="s">
        <v>210</v>
      </c>
      <c r="D98" s="242"/>
      <c r="E98" s="242"/>
      <c r="F98" s="242"/>
      <c r="G98" s="242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199"/>
      <c r="Z98" s="199"/>
      <c r="AA98" s="199"/>
      <c r="AB98" s="199"/>
      <c r="AC98" s="199"/>
      <c r="AD98" s="199"/>
      <c r="AE98" s="199"/>
      <c r="AF98" s="199"/>
      <c r="AG98" s="199" t="s">
        <v>134</v>
      </c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</row>
    <row r="99" spans="1:60" outlineLevel="1">
      <c r="A99" s="216"/>
      <c r="B99" s="217"/>
      <c r="C99" s="265" t="s">
        <v>503</v>
      </c>
      <c r="D99" s="254"/>
      <c r="E99" s="255">
        <v>444.88</v>
      </c>
      <c r="F99" s="220"/>
      <c r="G99" s="220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199"/>
      <c r="Z99" s="199"/>
      <c r="AA99" s="199"/>
      <c r="AB99" s="199"/>
      <c r="AC99" s="199"/>
      <c r="AD99" s="199"/>
      <c r="AE99" s="199"/>
      <c r="AF99" s="199"/>
      <c r="AG99" s="199" t="s">
        <v>212</v>
      </c>
      <c r="AH99" s="199">
        <v>0</v>
      </c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</row>
    <row r="100" spans="1:60" outlineLevel="1">
      <c r="A100" s="216"/>
      <c r="B100" s="217"/>
      <c r="C100" s="265" t="s">
        <v>504</v>
      </c>
      <c r="D100" s="254"/>
      <c r="E100" s="255">
        <v>212.4</v>
      </c>
      <c r="F100" s="220"/>
      <c r="G100" s="220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199"/>
      <c r="Z100" s="199"/>
      <c r="AA100" s="199"/>
      <c r="AB100" s="199"/>
      <c r="AC100" s="199"/>
      <c r="AD100" s="199"/>
      <c r="AE100" s="199"/>
      <c r="AF100" s="199"/>
      <c r="AG100" s="199" t="s">
        <v>212</v>
      </c>
      <c r="AH100" s="199">
        <v>0</v>
      </c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</row>
    <row r="101" spans="1:60" outlineLevel="1">
      <c r="A101" s="216"/>
      <c r="B101" s="217"/>
      <c r="C101" s="266" t="s">
        <v>243</v>
      </c>
      <c r="D101" s="256"/>
      <c r="E101" s="257">
        <v>657.28</v>
      </c>
      <c r="F101" s="220"/>
      <c r="G101" s="220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199"/>
      <c r="Z101" s="199"/>
      <c r="AA101" s="199"/>
      <c r="AB101" s="199"/>
      <c r="AC101" s="199"/>
      <c r="AD101" s="199"/>
      <c r="AE101" s="199"/>
      <c r="AF101" s="199"/>
      <c r="AG101" s="199" t="s">
        <v>212</v>
      </c>
      <c r="AH101" s="199">
        <v>1</v>
      </c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</row>
    <row r="102" spans="1:60" outlineLevel="1">
      <c r="A102" s="234">
        <v>12</v>
      </c>
      <c r="B102" s="235" t="s">
        <v>213</v>
      </c>
      <c r="C102" s="244" t="s">
        <v>214</v>
      </c>
      <c r="D102" s="236" t="s">
        <v>208</v>
      </c>
      <c r="E102" s="237">
        <v>3286.4</v>
      </c>
      <c r="F102" s="238"/>
      <c r="G102" s="239">
        <f>ROUND(E102*F102,2)</f>
        <v>0</v>
      </c>
      <c r="H102" s="221"/>
      <c r="I102" s="220">
        <f>ROUND(E102*H102,2)</f>
        <v>0</v>
      </c>
      <c r="J102" s="221"/>
      <c r="K102" s="220">
        <f>ROUND(E102*J102,2)</f>
        <v>0</v>
      </c>
      <c r="L102" s="220">
        <v>21</v>
      </c>
      <c r="M102" s="220">
        <f>G102*(1+L102/100)</f>
        <v>0</v>
      </c>
      <c r="N102" s="219">
        <v>9.5E-4</v>
      </c>
      <c r="O102" s="219">
        <f>ROUND(E102*N102,2)</f>
        <v>3.12</v>
      </c>
      <c r="P102" s="219">
        <v>0</v>
      </c>
      <c r="Q102" s="219">
        <f>ROUND(E102*P102,2)</f>
        <v>0</v>
      </c>
      <c r="R102" s="220"/>
      <c r="S102" s="220" t="s">
        <v>209</v>
      </c>
      <c r="T102" s="220" t="s">
        <v>209</v>
      </c>
      <c r="U102" s="220">
        <v>7.0000000000000001E-3</v>
      </c>
      <c r="V102" s="220">
        <f>ROUND(E102*U102,2)</f>
        <v>23</v>
      </c>
      <c r="W102" s="220"/>
      <c r="X102" s="220" t="s">
        <v>131</v>
      </c>
      <c r="Y102" s="199"/>
      <c r="Z102" s="199"/>
      <c r="AA102" s="199"/>
      <c r="AB102" s="199"/>
      <c r="AC102" s="199"/>
      <c r="AD102" s="199"/>
      <c r="AE102" s="199"/>
      <c r="AF102" s="199"/>
      <c r="AG102" s="199" t="s">
        <v>132</v>
      </c>
      <c r="AH102" s="199"/>
      <c r="AI102" s="199"/>
      <c r="AJ102" s="199"/>
      <c r="AK102" s="199"/>
      <c r="AL102" s="199"/>
      <c r="AM102" s="199"/>
      <c r="AN102" s="199"/>
      <c r="AO102" s="199"/>
      <c r="AP102" s="199"/>
      <c r="AQ102" s="199"/>
      <c r="AR102" s="199"/>
      <c r="AS102" s="199"/>
      <c r="AT102" s="199"/>
      <c r="AU102" s="199"/>
      <c r="AV102" s="199"/>
      <c r="AW102" s="199"/>
      <c r="AX102" s="199"/>
      <c r="AY102" s="199"/>
      <c r="AZ102" s="199"/>
      <c r="BA102" s="199"/>
      <c r="BB102" s="199"/>
      <c r="BC102" s="199"/>
      <c r="BD102" s="199"/>
      <c r="BE102" s="199"/>
      <c r="BF102" s="199"/>
      <c r="BG102" s="199"/>
      <c r="BH102" s="199"/>
    </row>
    <row r="103" spans="1:60" outlineLevel="1">
      <c r="A103" s="216"/>
      <c r="B103" s="217"/>
      <c r="C103" s="265" t="s">
        <v>505</v>
      </c>
      <c r="D103" s="254"/>
      <c r="E103" s="255">
        <v>3286.4</v>
      </c>
      <c r="F103" s="220"/>
      <c r="G103" s="220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199"/>
      <c r="Z103" s="199"/>
      <c r="AA103" s="199"/>
      <c r="AB103" s="199"/>
      <c r="AC103" s="199"/>
      <c r="AD103" s="199"/>
      <c r="AE103" s="199"/>
      <c r="AF103" s="199"/>
      <c r="AG103" s="199" t="s">
        <v>212</v>
      </c>
      <c r="AH103" s="199">
        <v>5</v>
      </c>
      <c r="AI103" s="199"/>
      <c r="AJ103" s="199"/>
      <c r="AK103" s="199"/>
      <c r="AL103" s="199"/>
      <c r="AM103" s="199"/>
      <c r="AN103" s="199"/>
      <c r="AO103" s="199"/>
      <c r="AP103" s="199"/>
      <c r="AQ103" s="199"/>
      <c r="AR103" s="199"/>
      <c r="AS103" s="199"/>
      <c r="AT103" s="199"/>
      <c r="AU103" s="199"/>
      <c r="AV103" s="199"/>
      <c r="AW103" s="199"/>
      <c r="AX103" s="199"/>
      <c r="AY103" s="199"/>
      <c r="AZ103" s="199"/>
      <c r="BA103" s="199"/>
      <c r="BB103" s="199"/>
      <c r="BC103" s="199"/>
      <c r="BD103" s="199"/>
      <c r="BE103" s="199"/>
      <c r="BF103" s="199"/>
      <c r="BG103" s="199"/>
      <c r="BH103" s="199"/>
    </row>
    <row r="104" spans="1:60" outlineLevel="1">
      <c r="A104" s="234">
        <v>13</v>
      </c>
      <c r="B104" s="235" t="s">
        <v>216</v>
      </c>
      <c r="C104" s="244" t="s">
        <v>217</v>
      </c>
      <c r="D104" s="236" t="s">
        <v>208</v>
      </c>
      <c r="E104" s="237">
        <v>657.28</v>
      </c>
      <c r="F104" s="238"/>
      <c r="G104" s="239">
        <f>ROUND(E104*F104,2)</f>
        <v>0</v>
      </c>
      <c r="H104" s="221"/>
      <c r="I104" s="220">
        <f>ROUND(E104*H104,2)</f>
        <v>0</v>
      </c>
      <c r="J104" s="221"/>
      <c r="K104" s="220">
        <f>ROUND(E104*J104,2)</f>
        <v>0</v>
      </c>
      <c r="L104" s="220">
        <v>21</v>
      </c>
      <c r="M104" s="220">
        <f>G104*(1+L104/100)</f>
        <v>0</v>
      </c>
      <c r="N104" s="219">
        <v>0</v>
      </c>
      <c r="O104" s="219">
        <f>ROUND(E104*N104,2)</f>
        <v>0</v>
      </c>
      <c r="P104" s="219">
        <v>0</v>
      </c>
      <c r="Q104" s="219">
        <f>ROUND(E104*P104,2)</f>
        <v>0</v>
      </c>
      <c r="R104" s="220"/>
      <c r="S104" s="220" t="s">
        <v>209</v>
      </c>
      <c r="T104" s="220" t="s">
        <v>209</v>
      </c>
      <c r="U104" s="220">
        <v>0.11700000000000001</v>
      </c>
      <c r="V104" s="220">
        <f>ROUND(E104*U104,2)</f>
        <v>76.900000000000006</v>
      </c>
      <c r="W104" s="220"/>
      <c r="X104" s="220" t="s">
        <v>131</v>
      </c>
      <c r="Y104" s="199"/>
      <c r="Z104" s="199"/>
      <c r="AA104" s="199"/>
      <c r="AB104" s="199"/>
      <c r="AC104" s="199"/>
      <c r="AD104" s="199"/>
      <c r="AE104" s="199"/>
      <c r="AF104" s="199"/>
      <c r="AG104" s="199" t="s">
        <v>132</v>
      </c>
      <c r="AH104" s="199"/>
      <c r="AI104" s="199"/>
      <c r="AJ104" s="199"/>
      <c r="AK104" s="199"/>
      <c r="AL104" s="199"/>
      <c r="AM104" s="199"/>
      <c r="AN104" s="199"/>
      <c r="AO104" s="199"/>
      <c r="AP104" s="199"/>
      <c r="AQ104" s="199"/>
      <c r="AR104" s="199"/>
      <c r="AS104" s="199"/>
      <c r="AT104" s="199"/>
      <c r="AU104" s="199"/>
      <c r="AV104" s="199"/>
      <c r="AW104" s="199"/>
      <c r="AX104" s="199"/>
      <c r="AY104" s="199"/>
      <c r="AZ104" s="199"/>
      <c r="BA104" s="199"/>
      <c r="BB104" s="199"/>
      <c r="BC104" s="199"/>
      <c r="BD104" s="199"/>
      <c r="BE104" s="199"/>
      <c r="BF104" s="199"/>
      <c r="BG104" s="199"/>
      <c r="BH104" s="199"/>
    </row>
    <row r="105" spans="1:60" outlineLevel="1">
      <c r="A105" s="216"/>
      <c r="B105" s="217"/>
      <c r="C105" s="265" t="s">
        <v>218</v>
      </c>
      <c r="D105" s="254"/>
      <c r="E105" s="255"/>
      <c r="F105" s="220"/>
      <c r="G105" s="220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199"/>
      <c r="Z105" s="199"/>
      <c r="AA105" s="199"/>
      <c r="AB105" s="199"/>
      <c r="AC105" s="199"/>
      <c r="AD105" s="199"/>
      <c r="AE105" s="199"/>
      <c r="AF105" s="199"/>
      <c r="AG105" s="199" t="s">
        <v>212</v>
      </c>
      <c r="AH105" s="199">
        <v>0</v>
      </c>
      <c r="AI105" s="199"/>
      <c r="AJ105" s="199"/>
      <c r="AK105" s="199"/>
      <c r="AL105" s="199"/>
      <c r="AM105" s="199"/>
      <c r="AN105" s="199"/>
      <c r="AO105" s="199"/>
      <c r="AP105" s="199"/>
      <c r="AQ105" s="199"/>
      <c r="AR105" s="199"/>
      <c r="AS105" s="199"/>
      <c r="AT105" s="199"/>
      <c r="AU105" s="199"/>
      <c r="AV105" s="199"/>
      <c r="AW105" s="199"/>
      <c r="AX105" s="199"/>
      <c r="AY105" s="199"/>
      <c r="AZ105" s="199"/>
      <c r="BA105" s="199"/>
      <c r="BB105" s="199"/>
      <c r="BC105" s="199"/>
      <c r="BD105" s="199"/>
      <c r="BE105" s="199"/>
      <c r="BF105" s="199"/>
      <c r="BG105" s="199"/>
      <c r="BH105" s="199"/>
    </row>
    <row r="106" spans="1:60" outlineLevel="1">
      <c r="A106" s="216"/>
      <c r="B106" s="217"/>
      <c r="C106" s="265" t="s">
        <v>506</v>
      </c>
      <c r="D106" s="254"/>
      <c r="E106" s="255">
        <v>657.28</v>
      </c>
      <c r="F106" s="220"/>
      <c r="G106" s="220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199"/>
      <c r="Z106" s="199"/>
      <c r="AA106" s="199"/>
      <c r="AB106" s="199"/>
      <c r="AC106" s="199"/>
      <c r="AD106" s="199"/>
      <c r="AE106" s="199"/>
      <c r="AF106" s="199"/>
      <c r="AG106" s="199" t="s">
        <v>212</v>
      </c>
      <c r="AH106" s="199">
        <v>5</v>
      </c>
      <c r="AI106" s="199"/>
      <c r="AJ106" s="199"/>
      <c r="AK106" s="199"/>
      <c r="AL106" s="199"/>
      <c r="AM106" s="199"/>
      <c r="AN106" s="199"/>
      <c r="AO106" s="199"/>
      <c r="AP106" s="199"/>
      <c r="AQ106" s="199"/>
      <c r="AR106" s="199"/>
      <c r="AS106" s="199"/>
      <c r="AT106" s="199"/>
      <c r="AU106" s="199"/>
      <c r="AV106" s="199"/>
      <c r="AW106" s="199"/>
      <c r="AX106" s="199"/>
      <c r="AY106" s="199"/>
      <c r="AZ106" s="199"/>
      <c r="BA106" s="199"/>
      <c r="BB106" s="199"/>
      <c r="BC106" s="199"/>
      <c r="BD106" s="199"/>
      <c r="BE106" s="199"/>
      <c r="BF106" s="199"/>
      <c r="BG106" s="199"/>
      <c r="BH106" s="199"/>
    </row>
    <row r="107" spans="1:60" outlineLevel="1">
      <c r="A107" s="234">
        <v>14</v>
      </c>
      <c r="B107" s="235" t="s">
        <v>220</v>
      </c>
      <c r="C107" s="244" t="s">
        <v>221</v>
      </c>
      <c r="D107" s="236" t="s">
        <v>222</v>
      </c>
      <c r="E107" s="237">
        <v>359.2</v>
      </c>
      <c r="F107" s="238"/>
      <c r="G107" s="239">
        <f>ROUND(E107*F107,2)</f>
        <v>0</v>
      </c>
      <c r="H107" s="221"/>
      <c r="I107" s="220">
        <f>ROUND(E107*H107,2)</f>
        <v>0</v>
      </c>
      <c r="J107" s="221"/>
      <c r="K107" s="220">
        <f>ROUND(E107*J107,2)</f>
        <v>0</v>
      </c>
      <c r="L107" s="220">
        <v>21</v>
      </c>
      <c r="M107" s="220">
        <f>G107*(1+L107/100)</f>
        <v>0</v>
      </c>
      <c r="N107" s="219">
        <v>6.3499999999999997E-3</v>
      </c>
      <c r="O107" s="219">
        <f>ROUND(E107*N107,2)</f>
        <v>2.2799999999999998</v>
      </c>
      <c r="P107" s="219">
        <v>0</v>
      </c>
      <c r="Q107" s="219">
        <f>ROUND(E107*P107,2)</f>
        <v>0</v>
      </c>
      <c r="R107" s="220"/>
      <c r="S107" s="220" t="s">
        <v>209</v>
      </c>
      <c r="T107" s="220" t="s">
        <v>209</v>
      </c>
      <c r="U107" s="220">
        <v>0.15</v>
      </c>
      <c r="V107" s="220">
        <f>ROUND(E107*U107,2)</f>
        <v>53.88</v>
      </c>
      <c r="W107" s="220"/>
      <c r="X107" s="220" t="s">
        <v>131</v>
      </c>
      <c r="Y107" s="199"/>
      <c r="Z107" s="199"/>
      <c r="AA107" s="199"/>
      <c r="AB107" s="199"/>
      <c r="AC107" s="199"/>
      <c r="AD107" s="199"/>
      <c r="AE107" s="199"/>
      <c r="AF107" s="199"/>
      <c r="AG107" s="199" t="s">
        <v>132</v>
      </c>
      <c r="AH107" s="199"/>
      <c r="AI107" s="199"/>
      <c r="AJ107" s="199"/>
      <c r="AK107" s="199"/>
      <c r="AL107" s="199"/>
      <c r="AM107" s="199"/>
      <c r="AN107" s="199"/>
      <c r="AO107" s="199"/>
      <c r="AP107" s="199"/>
      <c r="AQ107" s="199"/>
      <c r="AR107" s="199"/>
      <c r="AS107" s="199"/>
      <c r="AT107" s="199"/>
      <c r="AU107" s="199"/>
      <c r="AV107" s="199"/>
      <c r="AW107" s="199"/>
      <c r="AX107" s="199"/>
      <c r="AY107" s="199"/>
      <c r="AZ107" s="199"/>
      <c r="BA107" s="199"/>
      <c r="BB107" s="199"/>
      <c r="BC107" s="199"/>
      <c r="BD107" s="199"/>
      <c r="BE107" s="199"/>
      <c r="BF107" s="199"/>
      <c r="BG107" s="199"/>
      <c r="BH107" s="199"/>
    </row>
    <row r="108" spans="1:60" outlineLevel="1">
      <c r="A108" s="216"/>
      <c r="B108" s="217"/>
      <c r="C108" s="265" t="s">
        <v>507</v>
      </c>
      <c r="D108" s="254"/>
      <c r="E108" s="255">
        <v>241.2</v>
      </c>
      <c r="F108" s="220"/>
      <c r="G108" s="220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199"/>
      <c r="Z108" s="199"/>
      <c r="AA108" s="199"/>
      <c r="AB108" s="199"/>
      <c r="AC108" s="199"/>
      <c r="AD108" s="199"/>
      <c r="AE108" s="199"/>
      <c r="AF108" s="199"/>
      <c r="AG108" s="199" t="s">
        <v>212</v>
      </c>
      <c r="AH108" s="199">
        <v>0</v>
      </c>
      <c r="AI108" s="199"/>
      <c r="AJ108" s="199"/>
      <c r="AK108" s="199"/>
      <c r="AL108" s="199"/>
      <c r="AM108" s="199"/>
      <c r="AN108" s="199"/>
      <c r="AO108" s="199"/>
      <c r="AP108" s="199"/>
      <c r="AQ108" s="199"/>
      <c r="AR108" s="199"/>
      <c r="AS108" s="199"/>
      <c r="AT108" s="199"/>
      <c r="AU108" s="199"/>
      <c r="AV108" s="199"/>
      <c r="AW108" s="199"/>
      <c r="AX108" s="199"/>
      <c r="AY108" s="199"/>
      <c r="AZ108" s="199"/>
      <c r="BA108" s="199"/>
      <c r="BB108" s="199"/>
      <c r="BC108" s="199"/>
      <c r="BD108" s="199"/>
      <c r="BE108" s="199"/>
      <c r="BF108" s="199"/>
      <c r="BG108" s="199"/>
      <c r="BH108" s="199"/>
    </row>
    <row r="109" spans="1:60" outlineLevel="1">
      <c r="A109" s="216"/>
      <c r="B109" s="217"/>
      <c r="C109" s="265" t="s">
        <v>508</v>
      </c>
      <c r="D109" s="254"/>
      <c r="E109" s="255">
        <v>118</v>
      </c>
      <c r="F109" s="220"/>
      <c r="G109" s="220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199"/>
      <c r="Z109" s="199"/>
      <c r="AA109" s="199"/>
      <c r="AB109" s="199"/>
      <c r="AC109" s="199"/>
      <c r="AD109" s="199"/>
      <c r="AE109" s="199"/>
      <c r="AF109" s="199"/>
      <c r="AG109" s="199" t="s">
        <v>212</v>
      </c>
      <c r="AH109" s="199">
        <v>0</v>
      </c>
      <c r="AI109" s="199"/>
      <c r="AJ109" s="199"/>
      <c r="AK109" s="199"/>
      <c r="AL109" s="199"/>
      <c r="AM109" s="199"/>
      <c r="AN109" s="199"/>
      <c r="AO109" s="199"/>
      <c r="AP109" s="199"/>
      <c r="AQ109" s="199"/>
      <c r="AR109" s="199"/>
      <c r="AS109" s="199"/>
      <c r="AT109" s="199"/>
      <c r="AU109" s="199"/>
      <c r="AV109" s="199"/>
      <c r="AW109" s="199"/>
      <c r="AX109" s="199"/>
      <c r="AY109" s="199"/>
      <c r="AZ109" s="199"/>
      <c r="BA109" s="199"/>
      <c r="BB109" s="199"/>
      <c r="BC109" s="199"/>
      <c r="BD109" s="199"/>
      <c r="BE109" s="199"/>
      <c r="BF109" s="199"/>
      <c r="BG109" s="199"/>
      <c r="BH109" s="199"/>
    </row>
    <row r="110" spans="1:60" outlineLevel="1">
      <c r="A110" s="216"/>
      <c r="B110" s="217"/>
      <c r="C110" s="266" t="s">
        <v>243</v>
      </c>
      <c r="D110" s="256"/>
      <c r="E110" s="257">
        <v>359.2</v>
      </c>
      <c r="F110" s="220"/>
      <c r="G110" s="220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199"/>
      <c r="Z110" s="199"/>
      <c r="AA110" s="199"/>
      <c r="AB110" s="199"/>
      <c r="AC110" s="199"/>
      <c r="AD110" s="199"/>
      <c r="AE110" s="199"/>
      <c r="AF110" s="199"/>
      <c r="AG110" s="199" t="s">
        <v>212</v>
      </c>
      <c r="AH110" s="199">
        <v>1</v>
      </c>
      <c r="AI110" s="199"/>
      <c r="AJ110" s="199"/>
      <c r="AK110" s="199"/>
      <c r="AL110" s="199"/>
      <c r="AM110" s="199"/>
      <c r="AN110" s="199"/>
      <c r="AO110" s="199"/>
      <c r="AP110" s="199"/>
      <c r="AQ110" s="199"/>
      <c r="AR110" s="199"/>
      <c r="AS110" s="199"/>
      <c r="AT110" s="199"/>
      <c r="AU110" s="199"/>
      <c r="AV110" s="199"/>
      <c r="AW110" s="199"/>
      <c r="AX110" s="199"/>
      <c r="AY110" s="199"/>
      <c r="AZ110" s="199"/>
      <c r="BA110" s="199"/>
      <c r="BB110" s="199"/>
      <c r="BC110" s="199"/>
      <c r="BD110" s="199"/>
      <c r="BE110" s="199"/>
      <c r="BF110" s="199"/>
      <c r="BG110" s="199"/>
      <c r="BH110" s="199"/>
    </row>
    <row r="111" spans="1:60" outlineLevel="1">
      <c r="A111" s="234">
        <v>15</v>
      </c>
      <c r="B111" s="235" t="s">
        <v>224</v>
      </c>
      <c r="C111" s="244" t="s">
        <v>225</v>
      </c>
      <c r="D111" s="236" t="s">
        <v>208</v>
      </c>
      <c r="E111" s="237">
        <v>657.28</v>
      </c>
      <c r="F111" s="238"/>
      <c r="G111" s="239">
        <f>ROUND(E111*F111,2)</f>
        <v>0</v>
      </c>
      <c r="H111" s="221"/>
      <c r="I111" s="220">
        <f>ROUND(E111*H111,2)</f>
        <v>0</v>
      </c>
      <c r="J111" s="221"/>
      <c r="K111" s="220">
        <f>ROUND(E111*J111,2)</f>
        <v>0</v>
      </c>
      <c r="L111" s="220">
        <v>21</v>
      </c>
      <c r="M111" s="220">
        <f>G111*(1+L111/100)</f>
        <v>0</v>
      </c>
      <c r="N111" s="219">
        <v>0</v>
      </c>
      <c r="O111" s="219">
        <f>ROUND(E111*N111,2)</f>
        <v>0</v>
      </c>
      <c r="P111" s="219">
        <v>0</v>
      </c>
      <c r="Q111" s="219">
        <f>ROUND(E111*P111,2)</f>
        <v>0</v>
      </c>
      <c r="R111" s="220"/>
      <c r="S111" s="220" t="s">
        <v>209</v>
      </c>
      <c r="T111" s="220" t="s">
        <v>209</v>
      </c>
      <c r="U111" s="220">
        <v>0.03</v>
      </c>
      <c r="V111" s="220">
        <f>ROUND(E111*U111,2)</f>
        <v>19.72</v>
      </c>
      <c r="W111" s="220"/>
      <c r="X111" s="220" t="s">
        <v>131</v>
      </c>
      <c r="Y111" s="199"/>
      <c r="Z111" s="199"/>
      <c r="AA111" s="199"/>
      <c r="AB111" s="199"/>
      <c r="AC111" s="199"/>
      <c r="AD111" s="199"/>
      <c r="AE111" s="199"/>
      <c r="AF111" s="199"/>
      <c r="AG111" s="199" t="s">
        <v>132</v>
      </c>
      <c r="AH111" s="199"/>
      <c r="AI111" s="199"/>
      <c r="AJ111" s="199"/>
      <c r="AK111" s="199"/>
      <c r="AL111" s="199"/>
      <c r="AM111" s="199"/>
      <c r="AN111" s="199"/>
      <c r="AO111" s="199"/>
      <c r="AP111" s="199"/>
      <c r="AQ111" s="199"/>
      <c r="AR111" s="199"/>
      <c r="AS111" s="199"/>
      <c r="AT111" s="199"/>
      <c r="AU111" s="199"/>
      <c r="AV111" s="199"/>
      <c r="AW111" s="199"/>
      <c r="AX111" s="199"/>
      <c r="AY111" s="199"/>
      <c r="AZ111" s="199"/>
      <c r="BA111" s="199"/>
      <c r="BB111" s="199"/>
      <c r="BC111" s="199"/>
      <c r="BD111" s="199"/>
      <c r="BE111" s="199"/>
      <c r="BF111" s="199"/>
      <c r="BG111" s="199"/>
      <c r="BH111" s="199"/>
    </row>
    <row r="112" spans="1:60" outlineLevel="1">
      <c r="A112" s="216"/>
      <c r="B112" s="217"/>
      <c r="C112" s="265" t="s">
        <v>218</v>
      </c>
      <c r="D112" s="254"/>
      <c r="E112" s="255"/>
      <c r="F112" s="220"/>
      <c r="G112" s="220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199"/>
      <c r="Z112" s="199"/>
      <c r="AA112" s="199"/>
      <c r="AB112" s="199"/>
      <c r="AC112" s="199"/>
      <c r="AD112" s="199"/>
      <c r="AE112" s="199"/>
      <c r="AF112" s="199"/>
      <c r="AG112" s="199" t="s">
        <v>212</v>
      </c>
      <c r="AH112" s="199">
        <v>0</v>
      </c>
      <c r="AI112" s="199"/>
      <c r="AJ112" s="199"/>
      <c r="AK112" s="199"/>
      <c r="AL112" s="199"/>
      <c r="AM112" s="199"/>
      <c r="AN112" s="199"/>
      <c r="AO112" s="199"/>
      <c r="AP112" s="199"/>
      <c r="AQ112" s="199"/>
      <c r="AR112" s="199"/>
      <c r="AS112" s="199"/>
      <c r="AT112" s="199"/>
      <c r="AU112" s="199"/>
      <c r="AV112" s="199"/>
      <c r="AW112" s="199"/>
      <c r="AX112" s="199"/>
      <c r="AY112" s="199"/>
      <c r="AZ112" s="199"/>
      <c r="BA112" s="199"/>
      <c r="BB112" s="199"/>
      <c r="BC112" s="199"/>
      <c r="BD112" s="199"/>
      <c r="BE112" s="199"/>
      <c r="BF112" s="199"/>
      <c r="BG112" s="199"/>
      <c r="BH112" s="199"/>
    </row>
    <row r="113" spans="1:60" outlineLevel="1">
      <c r="A113" s="216"/>
      <c r="B113" s="217"/>
      <c r="C113" s="265" t="s">
        <v>506</v>
      </c>
      <c r="D113" s="254"/>
      <c r="E113" s="255">
        <v>657.28</v>
      </c>
      <c r="F113" s="220"/>
      <c r="G113" s="220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199"/>
      <c r="Z113" s="199"/>
      <c r="AA113" s="199"/>
      <c r="AB113" s="199"/>
      <c r="AC113" s="199"/>
      <c r="AD113" s="199"/>
      <c r="AE113" s="199"/>
      <c r="AF113" s="199"/>
      <c r="AG113" s="199" t="s">
        <v>212</v>
      </c>
      <c r="AH113" s="199">
        <v>5</v>
      </c>
      <c r="AI113" s="199"/>
      <c r="AJ113" s="199"/>
      <c r="AK113" s="199"/>
      <c r="AL113" s="199"/>
      <c r="AM113" s="199"/>
      <c r="AN113" s="199"/>
      <c r="AO113" s="199"/>
      <c r="AP113" s="199"/>
      <c r="AQ113" s="199"/>
      <c r="AR113" s="199"/>
      <c r="AS113" s="199"/>
      <c r="AT113" s="199"/>
      <c r="AU113" s="199"/>
      <c r="AV113" s="199"/>
      <c r="AW113" s="199"/>
      <c r="AX113" s="199"/>
      <c r="AY113" s="199"/>
      <c r="AZ113" s="199"/>
      <c r="BA113" s="199"/>
      <c r="BB113" s="199"/>
      <c r="BC113" s="199"/>
      <c r="BD113" s="199"/>
      <c r="BE113" s="199"/>
      <c r="BF113" s="199"/>
      <c r="BG113" s="199"/>
      <c r="BH113" s="199"/>
    </row>
    <row r="114" spans="1:60" outlineLevel="1">
      <c r="A114" s="234">
        <v>16</v>
      </c>
      <c r="B114" s="235" t="s">
        <v>226</v>
      </c>
      <c r="C114" s="244" t="s">
        <v>227</v>
      </c>
      <c r="D114" s="236" t="s">
        <v>208</v>
      </c>
      <c r="E114" s="237">
        <v>3286.4</v>
      </c>
      <c r="F114" s="238"/>
      <c r="G114" s="239">
        <f>ROUND(E114*F114,2)</f>
        <v>0</v>
      </c>
      <c r="H114" s="221"/>
      <c r="I114" s="220">
        <f>ROUND(E114*H114,2)</f>
        <v>0</v>
      </c>
      <c r="J114" s="221"/>
      <c r="K114" s="220">
        <f>ROUND(E114*J114,2)</f>
        <v>0</v>
      </c>
      <c r="L114" s="220">
        <v>21</v>
      </c>
      <c r="M114" s="220">
        <f>G114*(1+L114/100)</f>
        <v>0</v>
      </c>
      <c r="N114" s="219">
        <v>5.0000000000000002E-5</v>
      </c>
      <c r="O114" s="219">
        <f>ROUND(E114*N114,2)</f>
        <v>0.16</v>
      </c>
      <c r="P114" s="219">
        <v>0</v>
      </c>
      <c r="Q114" s="219">
        <f>ROUND(E114*P114,2)</f>
        <v>0</v>
      </c>
      <c r="R114" s="220"/>
      <c r="S114" s="220" t="s">
        <v>209</v>
      </c>
      <c r="T114" s="220" t="s">
        <v>209</v>
      </c>
      <c r="U114" s="220">
        <v>0</v>
      </c>
      <c r="V114" s="220">
        <f>ROUND(E114*U114,2)</f>
        <v>0</v>
      </c>
      <c r="W114" s="220"/>
      <c r="X114" s="220" t="s">
        <v>131</v>
      </c>
      <c r="Y114" s="199"/>
      <c r="Z114" s="199"/>
      <c r="AA114" s="199"/>
      <c r="AB114" s="199"/>
      <c r="AC114" s="199"/>
      <c r="AD114" s="199"/>
      <c r="AE114" s="199"/>
      <c r="AF114" s="199"/>
      <c r="AG114" s="199" t="s">
        <v>132</v>
      </c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199"/>
      <c r="AV114" s="199"/>
      <c r="AW114" s="199"/>
      <c r="AX114" s="199"/>
      <c r="AY114" s="199"/>
      <c r="AZ114" s="199"/>
      <c r="BA114" s="199"/>
      <c r="BB114" s="199"/>
      <c r="BC114" s="199"/>
      <c r="BD114" s="199"/>
      <c r="BE114" s="199"/>
      <c r="BF114" s="199"/>
      <c r="BG114" s="199"/>
      <c r="BH114" s="199"/>
    </row>
    <row r="115" spans="1:60" outlineLevel="1">
      <c r="A115" s="216"/>
      <c r="B115" s="217"/>
      <c r="C115" s="265" t="s">
        <v>509</v>
      </c>
      <c r="D115" s="254"/>
      <c r="E115" s="255">
        <v>3286.4</v>
      </c>
      <c r="F115" s="220"/>
      <c r="G115" s="220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199"/>
      <c r="Z115" s="199"/>
      <c r="AA115" s="199"/>
      <c r="AB115" s="199"/>
      <c r="AC115" s="199"/>
      <c r="AD115" s="199"/>
      <c r="AE115" s="199"/>
      <c r="AF115" s="199"/>
      <c r="AG115" s="199" t="s">
        <v>212</v>
      </c>
      <c r="AH115" s="199">
        <v>5</v>
      </c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199"/>
      <c r="AV115" s="199"/>
      <c r="AW115" s="199"/>
      <c r="AX115" s="199"/>
      <c r="AY115" s="199"/>
      <c r="AZ115" s="199"/>
      <c r="BA115" s="199"/>
      <c r="BB115" s="199"/>
      <c r="BC115" s="199"/>
      <c r="BD115" s="199"/>
      <c r="BE115" s="199"/>
      <c r="BF115" s="199"/>
      <c r="BG115" s="199"/>
      <c r="BH115" s="199"/>
    </row>
    <row r="116" spans="1:60" outlineLevel="1">
      <c r="A116" s="234">
        <v>17</v>
      </c>
      <c r="B116" s="235" t="s">
        <v>229</v>
      </c>
      <c r="C116" s="244" t="s">
        <v>230</v>
      </c>
      <c r="D116" s="236" t="s">
        <v>208</v>
      </c>
      <c r="E116" s="237">
        <v>657.28</v>
      </c>
      <c r="F116" s="238"/>
      <c r="G116" s="239">
        <f>ROUND(E116*F116,2)</f>
        <v>0</v>
      </c>
      <c r="H116" s="221"/>
      <c r="I116" s="220">
        <f>ROUND(E116*H116,2)</f>
        <v>0</v>
      </c>
      <c r="J116" s="221"/>
      <c r="K116" s="220">
        <f>ROUND(E116*J116,2)</f>
        <v>0</v>
      </c>
      <c r="L116" s="220">
        <v>21</v>
      </c>
      <c r="M116" s="220">
        <f>G116*(1+L116/100)</f>
        <v>0</v>
      </c>
      <c r="N116" s="219">
        <v>0</v>
      </c>
      <c r="O116" s="219">
        <f>ROUND(E116*N116,2)</f>
        <v>0</v>
      </c>
      <c r="P116" s="219">
        <v>0</v>
      </c>
      <c r="Q116" s="219">
        <f>ROUND(E116*P116,2)</f>
        <v>0</v>
      </c>
      <c r="R116" s="220"/>
      <c r="S116" s="220" t="s">
        <v>209</v>
      </c>
      <c r="T116" s="220" t="s">
        <v>209</v>
      </c>
      <c r="U116" s="220">
        <v>0.02</v>
      </c>
      <c r="V116" s="220">
        <f>ROUND(E116*U116,2)</f>
        <v>13.15</v>
      </c>
      <c r="W116" s="220"/>
      <c r="X116" s="220" t="s">
        <v>131</v>
      </c>
      <c r="Y116" s="199"/>
      <c r="Z116" s="199"/>
      <c r="AA116" s="199"/>
      <c r="AB116" s="199"/>
      <c r="AC116" s="199"/>
      <c r="AD116" s="199"/>
      <c r="AE116" s="199"/>
      <c r="AF116" s="199"/>
      <c r="AG116" s="199" t="s">
        <v>132</v>
      </c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199"/>
      <c r="AV116" s="199"/>
      <c r="AW116" s="199"/>
      <c r="AX116" s="199"/>
      <c r="AY116" s="199"/>
      <c r="AZ116" s="199"/>
      <c r="BA116" s="199"/>
      <c r="BB116" s="199"/>
      <c r="BC116" s="199"/>
      <c r="BD116" s="199"/>
      <c r="BE116" s="199"/>
      <c r="BF116" s="199"/>
      <c r="BG116" s="199"/>
      <c r="BH116" s="199"/>
    </row>
    <row r="117" spans="1:60" outlineLevel="1">
      <c r="A117" s="216"/>
      <c r="B117" s="217"/>
      <c r="C117" s="265" t="s">
        <v>218</v>
      </c>
      <c r="D117" s="254"/>
      <c r="E117" s="255"/>
      <c r="F117" s="220"/>
      <c r="G117" s="220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199"/>
      <c r="Z117" s="199"/>
      <c r="AA117" s="199"/>
      <c r="AB117" s="199"/>
      <c r="AC117" s="199"/>
      <c r="AD117" s="199"/>
      <c r="AE117" s="199"/>
      <c r="AF117" s="199"/>
      <c r="AG117" s="199" t="s">
        <v>212</v>
      </c>
      <c r="AH117" s="199">
        <v>0</v>
      </c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199"/>
      <c r="AV117" s="199"/>
      <c r="AW117" s="199"/>
      <c r="AX117" s="199"/>
      <c r="AY117" s="199"/>
      <c r="AZ117" s="199"/>
      <c r="BA117" s="199"/>
      <c r="BB117" s="199"/>
      <c r="BC117" s="199"/>
      <c r="BD117" s="199"/>
      <c r="BE117" s="199"/>
      <c r="BF117" s="199"/>
      <c r="BG117" s="199"/>
      <c r="BH117" s="199"/>
    </row>
    <row r="118" spans="1:60" outlineLevel="1">
      <c r="A118" s="216"/>
      <c r="B118" s="217"/>
      <c r="C118" s="265" t="s">
        <v>506</v>
      </c>
      <c r="D118" s="254"/>
      <c r="E118" s="255">
        <v>657.28</v>
      </c>
      <c r="F118" s="220"/>
      <c r="G118" s="220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199"/>
      <c r="Z118" s="199"/>
      <c r="AA118" s="199"/>
      <c r="AB118" s="199"/>
      <c r="AC118" s="199"/>
      <c r="AD118" s="199"/>
      <c r="AE118" s="199"/>
      <c r="AF118" s="199"/>
      <c r="AG118" s="199" t="s">
        <v>212</v>
      </c>
      <c r="AH118" s="199">
        <v>5</v>
      </c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199"/>
      <c r="AV118" s="199"/>
      <c r="AW118" s="199"/>
      <c r="AX118" s="199"/>
      <c r="AY118" s="199"/>
      <c r="AZ118" s="199"/>
      <c r="BA118" s="199"/>
      <c r="BB118" s="199"/>
      <c r="BC118" s="199"/>
      <c r="BD118" s="199"/>
      <c r="BE118" s="199"/>
      <c r="BF118" s="199"/>
      <c r="BG118" s="199"/>
      <c r="BH118" s="199"/>
    </row>
    <row r="119" spans="1:60" outlineLevel="1">
      <c r="A119" s="234">
        <v>18</v>
      </c>
      <c r="B119" s="235" t="s">
        <v>231</v>
      </c>
      <c r="C119" s="244" t="s">
        <v>232</v>
      </c>
      <c r="D119" s="236" t="s">
        <v>208</v>
      </c>
      <c r="E119" s="237">
        <v>18.2</v>
      </c>
      <c r="F119" s="238"/>
      <c r="G119" s="239">
        <f>ROUND(E119*F119,2)</f>
        <v>0</v>
      </c>
      <c r="H119" s="221"/>
      <c r="I119" s="220">
        <f>ROUND(E119*H119,2)</f>
        <v>0</v>
      </c>
      <c r="J119" s="221"/>
      <c r="K119" s="220">
        <f>ROUND(E119*J119,2)</f>
        <v>0</v>
      </c>
      <c r="L119" s="220">
        <v>21</v>
      </c>
      <c r="M119" s="220">
        <f>G119*(1+L119/100)</f>
        <v>0</v>
      </c>
      <c r="N119" s="219">
        <v>1.58E-3</v>
      </c>
      <c r="O119" s="219">
        <f>ROUND(E119*N119,2)</f>
        <v>0.03</v>
      </c>
      <c r="P119" s="219">
        <v>0</v>
      </c>
      <c r="Q119" s="219">
        <f>ROUND(E119*P119,2)</f>
        <v>0</v>
      </c>
      <c r="R119" s="220"/>
      <c r="S119" s="220" t="s">
        <v>209</v>
      </c>
      <c r="T119" s="220" t="s">
        <v>209</v>
      </c>
      <c r="U119" s="220">
        <v>0.21</v>
      </c>
      <c r="V119" s="220">
        <f>ROUND(E119*U119,2)</f>
        <v>3.82</v>
      </c>
      <c r="W119" s="220"/>
      <c r="X119" s="220" t="s">
        <v>131</v>
      </c>
      <c r="Y119" s="199"/>
      <c r="Z119" s="199"/>
      <c r="AA119" s="199"/>
      <c r="AB119" s="199"/>
      <c r="AC119" s="199"/>
      <c r="AD119" s="199"/>
      <c r="AE119" s="199"/>
      <c r="AF119" s="199"/>
      <c r="AG119" s="199" t="s">
        <v>132</v>
      </c>
      <c r="AH119" s="199"/>
      <c r="AI119" s="199"/>
      <c r="AJ119" s="199"/>
      <c r="AK119" s="199"/>
      <c r="AL119" s="199"/>
      <c r="AM119" s="199"/>
      <c r="AN119" s="199"/>
      <c r="AO119" s="199"/>
      <c r="AP119" s="199"/>
      <c r="AQ119" s="199"/>
      <c r="AR119" s="199"/>
      <c r="AS119" s="199"/>
      <c r="AT119" s="199"/>
      <c r="AU119" s="199"/>
      <c r="AV119" s="199"/>
      <c r="AW119" s="199"/>
      <c r="AX119" s="199"/>
      <c r="AY119" s="199"/>
      <c r="AZ119" s="199"/>
      <c r="BA119" s="199"/>
      <c r="BB119" s="199"/>
      <c r="BC119" s="199"/>
      <c r="BD119" s="199"/>
      <c r="BE119" s="199"/>
      <c r="BF119" s="199"/>
      <c r="BG119" s="199"/>
      <c r="BH119" s="199"/>
    </row>
    <row r="120" spans="1:60" outlineLevel="1">
      <c r="A120" s="216"/>
      <c r="B120" s="217"/>
      <c r="C120" s="265" t="s">
        <v>350</v>
      </c>
      <c r="D120" s="254"/>
      <c r="E120" s="255">
        <v>18.2</v>
      </c>
      <c r="F120" s="220"/>
      <c r="G120" s="220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199"/>
      <c r="Z120" s="199"/>
      <c r="AA120" s="199"/>
      <c r="AB120" s="199"/>
      <c r="AC120" s="199"/>
      <c r="AD120" s="199"/>
      <c r="AE120" s="199"/>
      <c r="AF120" s="199"/>
      <c r="AG120" s="199" t="s">
        <v>212</v>
      </c>
      <c r="AH120" s="199">
        <v>0</v>
      </c>
      <c r="AI120" s="199"/>
      <c r="AJ120" s="199"/>
      <c r="AK120" s="199"/>
      <c r="AL120" s="199"/>
      <c r="AM120" s="199"/>
      <c r="AN120" s="199"/>
      <c r="AO120" s="199"/>
      <c r="AP120" s="199"/>
      <c r="AQ120" s="199"/>
      <c r="AR120" s="199"/>
      <c r="AS120" s="199"/>
      <c r="AT120" s="199"/>
      <c r="AU120" s="199"/>
      <c r="AV120" s="199"/>
      <c r="AW120" s="199"/>
      <c r="AX120" s="199"/>
      <c r="AY120" s="199"/>
      <c r="AZ120" s="199"/>
      <c r="BA120" s="199"/>
      <c r="BB120" s="199"/>
      <c r="BC120" s="199"/>
      <c r="BD120" s="199"/>
      <c r="BE120" s="199"/>
      <c r="BF120" s="199"/>
      <c r="BG120" s="199"/>
      <c r="BH120" s="199"/>
    </row>
    <row r="121" spans="1:60">
      <c r="A121" s="227" t="s">
        <v>127</v>
      </c>
      <c r="B121" s="228" t="s">
        <v>81</v>
      </c>
      <c r="C121" s="243" t="s">
        <v>82</v>
      </c>
      <c r="D121" s="229"/>
      <c r="E121" s="230"/>
      <c r="F121" s="231"/>
      <c r="G121" s="232">
        <f>SUMIF(AG122:AG122,"&lt;&gt;NOR",G122:G122)</f>
        <v>0</v>
      </c>
      <c r="H121" s="226"/>
      <c r="I121" s="226">
        <f>SUM(I122:I122)</f>
        <v>0</v>
      </c>
      <c r="J121" s="226"/>
      <c r="K121" s="226">
        <f>SUM(K122:K122)</f>
        <v>0</v>
      </c>
      <c r="L121" s="226"/>
      <c r="M121" s="226">
        <f>SUM(M122:M122)</f>
        <v>0</v>
      </c>
      <c r="N121" s="225"/>
      <c r="O121" s="225">
        <f>SUM(O122:O122)</f>
        <v>0</v>
      </c>
      <c r="P121" s="225"/>
      <c r="Q121" s="225">
        <f>SUM(Q122:Q122)</f>
        <v>0</v>
      </c>
      <c r="R121" s="226"/>
      <c r="S121" s="226"/>
      <c r="T121" s="226"/>
      <c r="U121" s="226"/>
      <c r="V121" s="226">
        <f>SUM(V122:V122)</f>
        <v>0</v>
      </c>
      <c r="W121" s="226"/>
      <c r="X121" s="226"/>
      <c r="AG121" t="s">
        <v>128</v>
      </c>
    </row>
    <row r="122" spans="1:60" ht="22.5" outlineLevel="1">
      <c r="A122" s="259">
        <v>19</v>
      </c>
      <c r="B122" s="260" t="s">
        <v>351</v>
      </c>
      <c r="C122" s="268" t="s">
        <v>352</v>
      </c>
      <c r="D122" s="261" t="s">
        <v>353</v>
      </c>
      <c r="E122" s="262">
        <v>10</v>
      </c>
      <c r="F122" s="263"/>
      <c r="G122" s="264">
        <f>ROUND(E122*F122,2)</f>
        <v>0</v>
      </c>
      <c r="H122" s="221"/>
      <c r="I122" s="220">
        <f>ROUND(E122*H122,2)</f>
        <v>0</v>
      </c>
      <c r="J122" s="221"/>
      <c r="K122" s="220">
        <f>ROUND(E122*J122,2)</f>
        <v>0</v>
      </c>
      <c r="L122" s="220">
        <v>21</v>
      </c>
      <c r="M122" s="220">
        <f>G122*(1+L122/100)</f>
        <v>0</v>
      </c>
      <c r="N122" s="219">
        <v>0</v>
      </c>
      <c r="O122" s="219">
        <f>ROUND(E122*N122,2)</f>
        <v>0</v>
      </c>
      <c r="P122" s="219">
        <v>0</v>
      </c>
      <c r="Q122" s="219">
        <f>ROUND(E122*P122,2)</f>
        <v>0</v>
      </c>
      <c r="R122" s="220"/>
      <c r="S122" s="220" t="s">
        <v>129</v>
      </c>
      <c r="T122" s="220" t="s">
        <v>144</v>
      </c>
      <c r="U122" s="220">
        <v>0</v>
      </c>
      <c r="V122" s="220">
        <f>ROUND(E122*U122,2)</f>
        <v>0</v>
      </c>
      <c r="W122" s="220"/>
      <c r="X122" s="220" t="s">
        <v>131</v>
      </c>
      <c r="Y122" s="199"/>
      <c r="Z122" s="199"/>
      <c r="AA122" s="199"/>
      <c r="AB122" s="199"/>
      <c r="AC122" s="199"/>
      <c r="AD122" s="199"/>
      <c r="AE122" s="199"/>
      <c r="AF122" s="199"/>
      <c r="AG122" s="199" t="s">
        <v>354</v>
      </c>
      <c r="AH122" s="199"/>
      <c r="AI122" s="199"/>
      <c r="AJ122" s="199"/>
      <c r="AK122" s="199"/>
      <c r="AL122" s="199"/>
      <c r="AM122" s="199"/>
      <c r="AN122" s="199"/>
      <c r="AO122" s="199"/>
      <c r="AP122" s="199"/>
      <c r="AQ122" s="199"/>
      <c r="AR122" s="199"/>
      <c r="AS122" s="199"/>
      <c r="AT122" s="199"/>
      <c r="AU122" s="199"/>
      <c r="AV122" s="199"/>
      <c r="AW122" s="199"/>
      <c r="AX122" s="199"/>
      <c r="AY122" s="199"/>
      <c r="AZ122" s="199"/>
      <c r="BA122" s="199"/>
      <c r="BB122" s="199"/>
      <c r="BC122" s="199"/>
      <c r="BD122" s="199"/>
      <c r="BE122" s="199"/>
      <c r="BF122" s="199"/>
      <c r="BG122" s="199"/>
      <c r="BH122" s="199"/>
    </row>
    <row r="123" spans="1:60">
      <c r="A123" s="227" t="s">
        <v>127</v>
      </c>
      <c r="B123" s="228" t="s">
        <v>83</v>
      </c>
      <c r="C123" s="243" t="s">
        <v>84</v>
      </c>
      <c r="D123" s="229"/>
      <c r="E123" s="230"/>
      <c r="F123" s="231"/>
      <c r="G123" s="232">
        <f>SUMIF(AG124:AG176,"&lt;&gt;NOR",G124:G176)</f>
        <v>0</v>
      </c>
      <c r="H123" s="226"/>
      <c r="I123" s="226">
        <f>SUM(I124:I176)</f>
        <v>0</v>
      </c>
      <c r="J123" s="226"/>
      <c r="K123" s="226">
        <f>SUM(K124:K176)</f>
        <v>0</v>
      </c>
      <c r="L123" s="226"/>
      <c r="M123" s="226">
        <f>SUM(M124:M176)</f>
        <v>0</v>
      </c>
      <c r="N123" s="225"/>
      <c r="O123" s="225">
        <f>SUM(O124:O176)</f>
        <v>0.04</v>
      </c>
      <c r="P123" s="225"/>
      <c r="Q123" s="225">
        <f>SUM(Q124:Q176)</f>
        <v>16.170000000000002</v>
      </c>
      <c r="R123" s="226"/>
      <c r="S123" s="226"/>
      <c r="T123" s="226"/>
      <c r="U123" s="226"/>
      <c r="V123" s="226">
        <f>SUM(V124:V176)</f>
        <v>47.19</v>
      </c>
      <c r="W123" s="226"/>
      <c r="X123" s="226"/>
      <c r="AG123" t="s">
        <v>128</v>
      </c>
    </row>
    <row r="124" spans="1:60" outlineLevel="1">
      <c r="A124" s="234">
        <v>20</v>
      </c>
      <c r="B124" s="235" t="s">
        <v>355</v>
      </c>
      <c r="C124" s="244" t="s">
        <v>356</v>
      </c>
      <c r="D124" s="236" t="s">
        <v>300</v>
      </c>
      <c r="E124" s="237">
        <v>1</v>
      </c>
      <c r="F124" s="238"/>
      <c r="G124" s="239">
        <f>ROUND(E124*F124,2)</f>
        <v>0</v>
      </c>
      <c r="H124" s="221"/>
      <c r="I124" s="220">
        <f>ROUND(E124*H124,2)</f>
        <v>0</v>
      </c>
      <c r="J124" s="221"/>
      <c r="K124" s="220">
        <f>ROUND(E124*J124,2)</f>
        <v>0</v>
      </c>
      <c r="L124" s="220">
        <v>21</v>
      </c>
      <c r="M124" s="220">
        <f>G124*(1+L124/100)</f>
        <v>0</v>
      </c>
      <c r="N124" s="219">
        <v>0</v>
      </c>
      <c r="O124" s="219">
        <f>ROUND(E124*N124,2)</f>
        <v>0</v>
      </c>
      <c r="P124" s="219">
        <v>0</v>
      </c>
      <c r="Q124" s="219">
        <f>ROUND(E124*P124,2)</f>
        <v>0</v>
      </c>
      <c r="R124" s="220"/>
      <c r="S124" s="220" t="s">
        <v>129</v>
      </c>
      <c r="T124" s="220" t="s">
        <v>144</v>
      </c>
      <c r="U124" s="220">
        <v>0</v>
      </c>
      <c r="V124" s="220">
        <f>ROUND(E124*U124,2)</f>
        <v>0</v>
      </c>
      <c r="W124" s="220"/>
      <c r="X124" s="220" t="s">
        <v>131</v>
      </c>
      <c r="Y124" s="199"/>
      <c r="Z124" s="199"/>
      <c r="AA124" s="199"/>
      <c r="AB124" s="199"/>
      <c r="AC124" s="199"/>
      <c r="AD124" s="199"/>
      <c r="AE124" s="199"/>
      <c r="AF124" s="199"/>
      <c r="AG124" s="199" t="s">
        <v>132</v>
      </c>
      <c r="AH124" s="199"/>
      <c r="AI124" s="199"/>
      <c r="AJ124" s="199"/>
      <c r="AK124" s="199"/>
      <c r="AL124" s="199"/>
      <c r="AM124" s="199"/>
      <c r="AN124" s="199"/>
      <c r="AO124" s="199"/>
      <c r="AP124" s="199"/>
      <c r="AQ124" s="199"/>
      <c r="AR124" s="199"/>
      <c r="AS124" s="199"/>
      <c r="AT124" s="199"/>
      <c r="AU124" s="199"/>
      <c r="AV124" s="199"/>
      <c r="AW124" s="199"/>
      <c r="AX124" s="199"/>
      <c r="AY124" s="199"/>
      <c r="AZ124" s="199"/>
      <c r="BA124" s="199"/>
      <c r="BB124" s="199"/>
      <c r="BC124" s="199"/>
      <c r="BD124" s="199"/>
      <c r="BE124" s="199"/>
      <c r="BF124" s="199"/>
      <c r="BG124" s="199"/>
      <c r="BH124" s="199"/>
    </row>
    <row r="125" spans="1:60" outlineLevel="1">
      <c r="A125" s="216"/>
      <c r="B125" s="217"/>
      <c r="C125" s="245" t="s">
        <v>303</v>
      </c>
      <c r="D125" s="240"/>
      <c r="E125" s="240"/>
      <c r="F125" s="240"/>
      <c r="G125" s="240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199"/>
      <c r="Z125" s="199"/>
      <c r="AA125" s="199"/>
      <c r="AB125" s="199"/>
      <c r="AC125" s="199"/>
      <c r="AD125" s="199"/>
      <c r="AE125" s="199"/>
      <c r="AF125" s="199"/>
      <c r="AG125" s="199" t="s">
        <v>134</v>
      </c>
      <c r="AH125" s="199"/>
      <c r="AI125" s="199"/>
      <c r="AJ125" s="199"/>
      <c r="AK125" s="199"/>
      <c r="AL125" s="199"/>
      <c r="AM125" s="199"/>
      <c r="AN125" s="199"/>
      <c r="AO125" s="199"/>
      <c r="AP125" s="199"/>
      <c r="AQ125" s="199"/>
      <c r="AR125" s="199"/>
      <c r="AS125" s="199"/>
      <c r="AT125" s="199"/>
      <c r="AU125" s="199"/>
      <c r="AV125" s="199"/>
      <c r="AW125" s="199"/>
      <c r="AX125" s="199"/>
      <c r="AY125" s="199"/>
      <c r="AZ125" s="199"/>
      <c r="BA125" s="199"/>
      <c r="BB125" s="199"/>
      <c r="BC125" s="199"/>
      <c r="BD125" s="199"/>
      <c r="BE125" s="199"/>
      <c r="BF125" s="199"/>
      <c r="BG125" s="199"/>
      <c r="BH125" s="199"/>
    </row>
    <row r="126" spans="1:60" outlineLevel="1">
      <c r="A126" s="216"/>
      <c r="B126" s="217"/>
      <c r="C126" s="246" t="s">
        <v>357</v>
      </c>
      <c r="D126" s="242"/>
      <c r="E126" s="242"/>
      <c r="F126" s="242"/>
      <c r="G126" s="242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199"/>
      <c r="Z126" s="199"/>
      <c r="AA126" s="199"/>
      <c r="AB126" s="199"/>
      <c r="AC126" s="199"/>
      <c r="AD126" s="199"/>
      <c r="AE126" s="199"/>
      <c r="AF126" s="199"/>
      <c r="AG126" s="199" t="s">
        <v>134</v>
      </c>
      <c r="AH126" s="199"/>
      <c r="AI126" s="199"/>
      <c r="AJ126" s="199"/>
      <c r="AK126" s="199"/>
      <c r="AL126" s="199"/>
      <c r="AM126" s="199"/>
      <c r="AN126" s="199"/>
      <c r="AO126" s="199"/>
      <c r="AP126" s="199"/>
      <c r="AQ126" s="199"/>
      <c r="AR126" s="199"/>
      <c r="AS126" s="199"/>
      <c r="AT126" s="199"/>
      <c r="AU126" s="199"/>
      <c r="AV126" s="199"/>
      <c r="AW126" s="199"/>
      <c r="AX126" s="199"/>
      <c r="AY126" s="199"/>
      <c r="AZ126" s="199"/>
      <c r="BA126" s="199"/>
      <c r="BB126" s="199"/>
      <c r="BC126" s="199"/>
      <c r="BD126" s="199"/>
      <c r="BE126" s="199"/>
      <c r="BF126" s="199"/>
      <c r="BG126" s="199"/>
      <c r="BH126" s="199"/>
    </row>
    <row r="127" spans="1:60" outlineLevel="1">
      <c r="A127" s="234">
        <v>21</v>
      </c>
      <c r="B127" s="235" t="s">
        <v>358</v>
      </c>
      <c r="C127" s="244" t="s">
        <v>359</v>
      </c>
      <c r="D127" s="236" t="s">
        <v>222</v>
      </c>
      <c r="E127" s="237">
        <v>5.25</v>
      </c>
      <c r="F127" s="238"/>
      <c r="G127" s="239">
        <f>ROUND(E127*F127,2)</f>
        <v>0</v>
      </c>
      <c r="H127" s="221"/>
      <c r="I127" s="220">
        <f>ROUND(E127*H127,2)</f>
        <v>0</v>
      </c>
      <c r="J127" s="221"/>
      <c r="K127" s="220">
        <f>ROUND(E127*J127,2)</f>
        <v>0</v>
      </c>
      <c r="L127" s="220">
        <v>21</v>
      </c>
      <c r="M127" s="220">
        <f>G127*(1+L127/100)</f>
        <v>0</v>
      </c>
      <c r="N127" s="219">
        <v>0</v>
      </c>
      <c r="O127" s="219">
        <f>ROUND(E127*N127,2)</f>
        <v>0</v>
      </c>
      <c r="P127" s="219">
        <v>9.3999999999999997E-4</v>
      </c>
      <c r="Q127" s="219">
        <f>ROUND(E127*P127,2)</f>
        <v>0</v>
      </c>
      <c r="R127" s="220"/>
      <c r="S127" s="220" t="s">
        <v>209</v>
      </c>
      <c r="T127" s="220" t="s">
        <v>209</v>
      </c>
      <c r="U127" s="220">
        <v>7.0000000000000007E-2</v>
      </c>
      <c r="V127" s="220">
        <f>ROUND(E127*U127,2)</f>
        <v>0.37</v>
      </c>
      <c r="W127" s="220"/>
      <c r="X127" s="220" t="s">
        <v>131</v>
      </c>
      <c r="Y127" s="199"/>
      <c r="Z127" s="199"/>
      <c r="AA127" s="199"/>
      <c r="AB127" s="199"/>
      <c r="AC127" s="199"/>
      <c r="AD127" s="199"/>
      <c r="AE127" s="199"/>
      <c r="AF127" s="199"/>
      <c r="AG127" s="199" t="s">
        <v>132</v>
      </c>
      <c r="AH127" s="199"/>
      <c r="AI127" s="199"/>
      <c r="AJ127" s="199"/>
      <c r="AK127" s="199"/>
      <c r="AL127" s="199"/>
      <c r="AM127" s="199"/>
      <c r="AN127" s="199"/>
      <c r="AO127" s="199"/>
      <c r="AP127" s="199"/>
      <c r="AQ127" s="199"/>
      <c r="AR127" s="199"/>
      <c r="AS127" s="199"/>
      <c r="AT127" s="199"/>
      <c r="AU127" s="199"/>
      <c r="AV127" s="199"/>
      <c r="AW127" s="199"/>
      <c r="AX127" s="199"/>
      <c r="AY127" s="199"/>
      <c r="AZ127" s="199"/>
      <c r="BA127" s="199"/>
      <c r="BB127" s="199"/>
      <c r="BC127" s="199"/>
      <c r="BD127" s="199"/>
      <c r="BE127" s="199"/>
      <c r="BF127" s="199"/>
      <c r="BG127" s="199"/>
      <c r="BH127" s="199"/>
    </row>
    <row r="128" spans="1:60" outlineLevel="1">
      <c r="A128" s="216"/>
      <c r="B128" s="217"/>
      <c r="C128" s="265" t="s">
        <v>510</v>
      </c>
      <c r="D128" s="254"/>
      <c r="E128" s="255">
        <v>5.25</v>
      </c>
      <c r="F128" s="220"/>
      <c r="G128" s="220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199"/>
      <c r="Z128" s="199"/>
      <c r="AA128" s="199"/>
      <c r="AB128" s="199"/>
      <c r="AC128" s="199"/>
      <c r="AD128" s="199"/>
      <c r="AE128" s="199"/>
      <c r="AF128" s="199"/>
      <c r="AG128" s="199" t="s">
        <v>212</v>
      </c>
      <c r="AH128" s="199">
        <v>0</v>
      </c>
      <c r="AI128" s="199"/>
      <c r="AJ128" s="199"/>
      <c r="AK128" s="199"/>
      <c r="AL128" s="199"/>
      <c r="AM128" s="199"/>
      <c r="AN128" s="199"/>
      <c r="AO128" s="199"/>
      <c r="AP128" s="199"/>
      <c r="AQ128" s="199"/>
      <c r="AR128" s="199"/>
      <c r="AS128" s="199"/>
      <c r="AT128" s="199"/>
      <c r="AU128" s="199"/>
      <c r="AV128" s="199"/>
      <c r="AW128" s="199"/>
      <c r="AX128" s="199"/>
      <c r="AY128" s="199"/>
      <c r="AZ128" s="199"/>
      <c r="BA128" s="199"/>
      <c r="BB128" s="199"/>
      <c r="BC128" s="199"/>
      <c r="BD128" s="199"/>
      <c r="BE128" s="199"/>
      <c r="BF128" s="199"/>
      <c r="BG128" s="199"/>
      <c r="BH128" s="199"/>
    </row>
    <row r="129" spans="1:60" outlineLevel="1">
      <c r="A129" s="234">
        <v>22</v>
      </c>
      <c r="B129" s="235" t="s">
        <v>361</v>
      </c>
      <c r="C129" s="244" t="s">
        <v>362</v>
      </c>
      <c r="D129" s="236" t="s">
        <v>222</v>
      </c>
      <c r="E129" s="237">
        <v>29.76</v>
      </c>
      <c r="F129" s="238"/>
      <c r="G129" s="239">
        <f>ROUND(E129*F129,2)</f>
        <v>0</v>
      </c>
      <c r="H129" s="221"/>
      <c r="I129" s="220">
        <f>ROUND(E129*H129,2)</f>
        <v>0</v>
      </c>
      <c r="J129" s="221"/>
      <c r="K129" s="220">
        <f>ROUND(E129*J129,2)</f>
        <v>0</v>
      </c>
      <c r="L129" s="220">
        <v>21</v>
      </c>
      <c r="M129" s="220">
        <f>G129*(1+L129/100)</f>
        <v>0</v>
      </c>
      <c r="N129" s="219">
        <v>0</v>
      </c>
      <c r="O129" s="219">
        <f>ROUND(E129*N129,2)</f>
        <v>0</v>
      </c>
      <c r="P129" s="219">
        <v>1.75E-3</v>
      </c>
      <c r="Q129" s="219">
        <f>ROUND(E129*P129,2)</f>
        <v>0.05</v>
      </c>
      <c r="R129" s="220"/>
      <c r="S129" s="220" t="s">
        <v>209</v>
      </c>
      <c r="T129" s="220" t="s">
        <v>209</v>
      </c>
      <c r="U129" s="220">
        <v>0.08</v>
      </c>
      <c r="V129" s="220">
        <f>ROUND(E129*U129,2)</f>
        <v>2.38</v>
      </c>
      <c r="W129" s="220"/>
      <c r="X129" s="220" t="s">
        <v>131</v>
      </c>
      <c r="Y129" s="199"/>
      <c r="Z129" s="199"/>
      <c r="AA129" s="199"/>
      <c r="AB129" s="199"/>
      <c r="AC129" s="199"/>
      <c r="AD129" s="199"/>
      <c r="AE129" s="199"/>
      <c r="AF129" s="199"/>
      <c r="AG129" s="199" t="s">
        <v>132</v>
      </c>
      <c r="AH129" s="199"/>
      <c r="AI129" s="199"/>
      <c r="AJ129" s="199"/>
      <c r="AK129" s="199"/>
      <c r="AL129" s="199"/>
      <c r="AM129" s="199"/>
      <c r="AN129" s="199"/>
      <c r="AO129" s="199"/>
      <c r="AP129" s="199"/>
      <c r="AQ129" s="199"/>
      <c r="AR129" s="199"/>
      <c r="AS129" s="199"/>
      <c r="AT129" s="199"/>
      <c r="AU129" s="199"/>
      <c r="AV129" s="199"/>
      <c r="AW129" s="199"/>
      <c r="AX129" s="199"/>
      <c r="AY129" s="199"/>
      <c r="AZ129" s="199"/>
      <c r="BA129" s="199"/>
      <c r="BB129" s="199"/>
      <c r="BC129" s="199"/>
      <c r="BD129" s="199"/>
      <c r="BE129" s="199"/>
      <c r="BF129" s="199"/>
      <c r="BG129" s="199"/>
      <c r="BH129" s="199"/>
    </row>
    <row r="130" spans="1:60" outlineLevel="1">
      <c r="A130" s="216"/>
      <c r="B130" s="217"/>
      <c r="C130" s="265" t="s">
        <v>511</v>
      </c>
      <c r="D130" s="254"/>
      <c r="E130" s="255">
        <v>14.88</v>
      </c>
      <c r="F130" s="220"/>
      <c r="G130" s="220"/>
      <c r="H130" s="220"/>
      <c r="I130" s="220"/>
      <c r="J130" s="220"/>
      <c r="K130" s="220"/>
      <c r="L130" s="220"/>
      <c r="M130" s="220"/>
      <c r="N130" s="219"/>
      <c r="O130" s="219"/>
      <c r="P130" s="219"/>
      <c r="Q130" s="219"/>
      <c r="R130" s="220"/>
      <c r="S130" s="220"/>
      <c r="T130" s="220"/>
      <c r="U130" s="220"/>
      <c r="V130" s="220"/>
      <c r="W130" s="220"/>
      <c r="X130" s="220"/>
      <c r="Y130" s="199"/>
      <c r="Z130" s="199"/>
      <c r="AA130" s="199"/>
      <c r="AB130" s="199"/>
      <c r="AC130" s="199"/>
      <c r="AD130" s="199"/>
      <c r="AE130" s="199"/>
      <c r="AF130" s="199"/>
      <c r="AG130" s="199" t="s">
        <v>212</v>
      </c>
      <c r="AH130" s="199">
        <v>0</v>
      </c>
      <c r="AI130" s="199"/>
      <c r="AJ130" s="199"/>
      <c r="AK130" s="199"/>
      <c r="AL130" s="199"/>
      <c r="AM130" s="199"/>
      <c r="AN130" s="199"/>
      <c r="AO130" s="199"/>
      <c r="AP130" s="199"/>
      <c r="AQ130" s="199"/>
      <c r="AR130" s="199"/>
      <c r="AS130" s="199"/>
      <c r="AT130" s="199"/>
      <c r="AU130" s="199"/>
      <c r="AV130" s="199"/>
      <c r="AW130" s="199"/>
      <c r="AX130" s="199"/>
      <c r="AY130" s="199"/>
      <c r="AZ130" s="199"/>
      <c r="BA130" s="199"/>
      <c r="BB130" s="199"/>
      <c r="BC130" s="199"/>
      <c r="BD130" s="199"/>
      <c r="BE130" s="199"/>
      <c r="BF130" s="199"/>
      <c r="BG130" s="199"/>
      <c r="BH130" s="199"/>
    </row>
    <row r="131" spans="1:60" outlineLevel="1">
      <c r="A131" s="216"/>
      <c r="B131" s="217"/>
      <c r="C131" s="265" t="s">
        <v>512</v>
      </c>
      <c r="D131" s="254"/>
      <c r="E131" s="255">
        <v>14.88</v>
      </c>
      <c r="F131" s="220"/>
      <c r="G131" s="220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199"/>
      <c r="Z131" s="199"/>
      <c r="AA131" s="199"/>
      <c r="AB131" s="199"/>
      <c r="AC131" s="199"/>
      <c r="AD131" s="199"/>
      <c r="AE131" s="199"/>
      <c r="AF131" s="199"/>
      <c r="AG131" s="199" t="s">
        <v>212</v>
      </c>
      <c r="AH131" s="199">
        <v>0</v>
      </c>
      <c r="AI131" s="199"/>
      <c r="AJ131" s="199"/>
      <c r="AK131" s="199"/>
      <c r="AL131" s="199"/>
      <c r="AM131" s="199"/>
      <c r="AN131" s="199"/>
      <c r="AO131" s="199"/>
      <c r="AP131" s="199"/>
      <c r="AQ131" s="199"/>
      <c r="AR131" s="199"/>
      <c r="AS131" s="199"/>
      <c r="AT131" s="199"/>
      <c r="AU131" s="199"/>
      <c r="AV131" s="199"/>
      <c r="AW131" s="199"/>
      <c r="AX131" s="199"/>
      <c r="AY131" s="199"/>
      <c r="AZ131" s="199"/>
      <c r="BA131" s="199"/>
      <c r="BB131" s="199"/>
      <c r="BC131" s="199"/>
      <c r="BD131" s="199"/>
      <c r="BE131" s="199"/>
      <c r="BF131" s="199"/>
      <c r="BG131" s="199"/>
      <c r="BH131" s="199"/>
    </row>
    <row r="132" spans="1:60" outlineLevel="1">
      <c r="A132" s="216"/>
      <c r="B132" s="217"/>
      <c r="C132" s="266" t="s">
        <v>243</v>
      </c>
      <c r="D132" s="256"/>
      <c r="E132" s="257">
        <v>29.76</v>
      </c>
      <c r="F132" s="220"/>
      <c r="G132" s="220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199"/>
      <c r="Z132" s="199"/>
      <c r="AA132" s="199"/>
      <c r="AB132" s="199"/>
      <c r="AC132" s="199"/>
      <c r="AD132" s="199"/>
      <c r="AE132" s="199"/>
      <c r="AF132" s="199"/>
      <c r="AG132" s="199" t="s">
        <v>212</v>
      </c>
      <c r="AH132" s="199">
        <v>1</v>
      </c>
      <c r="AI132" s="199"/>
      <c r="AJ132" s="199"/>
      <c r="AK132" s="199"/>
      <c r="AL132" s="199"/>
      <c r="AM132" s="199"/>
      <c r="AN132" s="199"/>
      <c r="AO132" s="199"/>
      <c r="AP132" s="199"/>
      <c r="AQ132" s="199"/>
      <c r="AR132" s="199"/>
      <c r="AS132" s="199"/>
      <c r="AT132" s="199"/>
      <c r="AU132" s="199"/>
      <c r="AV132" s="199"/>
      <c r="AW132" s="199"/>
      <c r="AX132" s="199"/>
      <c r="AY132" s="199"/>
      <c r="AZ132" s="199"/>
      <c r="BA132" s="199"/>
      <c r="BB132" s="199"/>
      <c r="BC132" s="199"/>
      <c r="BD132" s="199"/>
      <c r="BE132" s="199"/>
      <c r="BF132" s="199"/>
      <c r="BG132" s="199"/>
      <c r="BH132" s="199"/>
    </row>
    <row r="133" spans="1:60" outlineLevel="1">
      <c r="A133" s="234">
        <v>23</v>
      </c>
      <c r="B133" s="235" t="s">
        <v>365</v>
      </c>
      <c r="C133" s="244" t="s">
        <v>366</v>
      </c>
      <c r="D133" s="236" t="s">
        <v>253</v>
      </c>
      <c r="E133" s="237">
        <v>60</v>
      </c>
      <c r="F133" s="238"/>
      <c r="G133" s="239">
        <f>ROUND(E133*F133,2)</f>
        <v>0</v>
      </c>
      <c r="H133" s="221"/>
      <c r="I133" s="220">
        <f>ROUND(E133*H133,2)</f>
        <v>0</v>
      </c>
      <c r="J133" s="221"/>
      <c r="K133" s="220">
        <f>ROUND(E133*J133,2)</f>
        <v>0</v>
      </c>
      <c r="L133" s="220">
        <v>21</v>
      </c>
      <c r="M133" s="220">
        <f>G133*(1+L133/100)</f>
        <v>0</v>
      </c>
      <c r="N133" s="219">
        <v>0</v>
      </c>
      <c r="O133" s="219">
        <f>ROUND(E133*N133,2)</f>
        <v>0</v>
      </c>
      <c r="P133" s="219">
        <v>3.2000000000000003E-4</v>
      </c>
      <c r="Q133" s="219">
        <f>ROUND(E133*P133,2)</f>
        <v>0.02</v>
      </c>
      <c r="R133" s="220"/>
      <c r="S133" s="220" t="s">
        <v>209</v>
      </c>
      <c r="T133" s="220" t="s">
        <v>209</v>
      </c>
      <c r="U133" s="220">
        <v>0.06</v>
      </c>
      <c r="V133" s="220">
        <f>ROUND(E133*U133,2)</f>
        <v>3.6</v>
      </c>
      <c r="W133" s="220"/>
      <c r="X133" s="220" t="s">
        <v>131</v>
      </c>
      <c r="Y133" s="199"/>
      <c r="Z133" s="199"/>
      <c r="AA133" s="199"/>
      <c r="AB133" s="199"/>
      <c r="AC133" s="199"/>
      <c r="AD133" s="199"/>
      <c r="AE133" s="199"/>
      <c r="AF133" s="199"/>
      <c r="AG133" s="199" t="s">
        <v>132</v>
      </c>
      <c r="AH133" s="199"/>
      <c r="AI133" s="199"/>
      <c r="AJ133" s="199"/>
      <c r="AK133" s="199"/>
      <c r="AL133" s="199"/>
      <c r="AM133" s="199"/>
      <c r="AN133" s="199"/>
      <c r="AO133" s="199"/>
      <c r="AP133" s="199"/>
      <c r="AQ133" s="199"/>
      <c r="AR133" s="199"/>
      <c r="AS133" s="199"/>
      <c r="AT133" s="199"/>
      <c r="AU133" s="199"/>
      <c r="AV133" s="199"/>
      <c r="AW133" s="199"/>
      <c r="AX133" s="199"/>
      <c r="AY133" s="199"/>
      <c r="AZ133" s="199"/>
      <c r="BA133" s="199"/>
      <c r="BB133" s="199"/>
      <c r="BC133" s="199"/>
      <c r="BD133" s="199"/>
      <c r="BE133" s="199"/>
      <c r="BF133" s="199"/>
      <c r="BG133" s="199"/>
      <c r="BH133" s="199"/>
    </row>
    <row r="134" spans="1:60" outlineLevel="1">
      <c r="A134" s="216"/>
      <c r="B134" s="217"/>
      <c r="C134" s="265" t="s">
        <v>367</v>
      </c>
      <c r="D134" s="254"/>
      <c r="E134" s="255"/>
      <c r="F134" s="220"/>
      <c r="G134" s="220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199"/>
      <c r="Z134" s="199"/>
      <c r="AA134" s="199"/>
      <c r="AB134" s="199"/>
      <c r="AC134" s="199"/>
      <c r="AD134" s="199"/>
      <c r="AE134" s="199"/>
      <c r="AF134" s="199"/>
      <c r="AG134" s="199" t="s">
        <v>212</v>
      </c>
      <c r="AH134" s="199">
        <v>0</v>
      </c>
      <c r="AI134" s="199"/>
      <c r="AJ134" s="199"/>
      <c r="AK134" s="199"/>
      <c r="AL134" s="199"/>
      <c r="AM134" s="199"/>
      <c r="AN134" s="199"/>
      <c r="AO134" s="199"/>
      <c r="AP134" s="199"/>
      <c r="AQ134" s="199"/>
      <c r="AR134" s="199"/>
      <c r="AS134" s="199"/>
      <c r="AT134" s="199"/>
      <c r="AU134" s="199"/>
      <c r="AV134" s="199"/>
      <c r="AW134" s="199"/>
      <c r="AX134" s="199"/>
      <c r="AY134" s="199"/>
      <c r="AZ134" s="199"/>
      <c r="BA134" s="199"/>
      <c r="BB134" s="199"/>
      <c r="BC134" s="199"/>
      <c r="BD134" s="199"/>
      <c r="BE134" s="199"/>
      <c r="BF134" s="199"/>
      <c r="BG134" s="199"/>
      <c r="BH134" s="199"/>
    </row>
    <row r="135" spans="1:60" outlineLevel="1">
      <c r="A135" s="216"/>
      <c r="B135" s="217"/>
      <c r="C135" s="265" t="s">
        <v>513</v>
      </c>
      <c r="D135" s="254"/>
      <c r="E135" s="255">
        <v>60</v>
      </c>
      <c r="F135" s="220"/>
      <c r="G135" s="220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199"/>
      <c r="Z135" s="199"/>
      <c r="AA135" s="199"/>
      <c r="AB135" s="199"/>
      <c r="AC135" s="199"/>
      <c r="AD135" s="199"/>
      <c r="AE135" s="199"/>
      <c r="AF135" s="199"/>
      <c r="AG135" s="199" t="s">
        <v>212</v>
      </c>
      <c r="AH135" s="199">
        <v>0</v>
      </c>
      <c r="AI135" s="199"/>
      <c r="AJ135" s="199"/>
      <c r="AK135" s="199"/>
      <c r="AL135" s="199"/>
      <c r="AM135" s="199"/>
      <c r="AN135" s="199"/>
      <c r="AO135" s="199"/>
      <c r="AP135" s="199"/>
      <c r="AQ135" s="199"/>
      <c r="AR135" s="199"/>
      <c r="AS135" s="199"/>
      <c r="AT135" s="199"/>
      <c r="AU135" s="199"/>
      <c r="AV135" s="199"/>
      <c r="AW135" s="199"/>
      <c r="AX135" s="199"/>
      <c r="AY135" s="199"/>
      <c r="AZ135" s="199"/>
      <c r="BA135" s="199"/>
      <c r="BB135" s="199"/>
      <c r="BC135" s="199"/>
      <c r="BD135" s="199"/>
      <c r="BE135" s="199"/>
      <c r="BF135" s="199"/>
      <c r="BG135" s="199"/>
      <c r="BH135" s="199"/>
    </row>
    <row r="136" spans="1:60" outlineLevel="1">
      <c r="A136" s="234">
        <v>24</v>
      </c>
      <c r="B136" s="235" t="s">
        <v>369</v>
      </c>
      <c r="C136" s="244" t="s">
        <v>370</v>
      </c>
      <c r="D136" s="236" t="s">
        <v>208</v>
      </c>
      <c r="E136" s="237">
        <v>59.52</v>
      </c>
      <c r="F136" s="238"/>
      <c r="G136" s="239">
        <f>ROUND(E136*F136,2)</f>
        <v>0</v>
      </c>
      <c r="H136" s="221"/>
      <c r="I136" s="220">
        <f>ROUND(E136*H136,2)</f>
        <v>0</v>
      </c>
      <c r="J136" s="221"/>
      <c r="K136" s="220">
        <f>ROUND(E136*J136,2)</f>
        <v>0</v>
      </c>
      <c r="L136" s="220">
        <v>21</v>
      </c>
      <c r="M136" s="220">
        <f>G136*(1+L136/100)</f>
        <v>0</v>
      </c>
      <c r="N136" s="219">
        <v>0</v>
      </c>
      <c r="O136" s="219">
        <f>ROUND(E136*N136,2)</f>
        <v>0</v>
      </c>
      <c r="P136" s="219">
        <v>5.8999999999999997E-2</v>
      </c>
      <c r="Q136" s="219">
        <f>ROUND(E136*P136,2)</f>
        <v>3.51</v>
      </c>
      <c r="R136" s="220"/>
      <c r="S136" s="220" t="s">
        <v>209</v>
      </c>
      <c r="T136" s="220" t="s">
        <v>209</v>
      </c>
      <c r="U136" s="220">
        <v>0.2</v>
      </c>
      <c r="V136" s="220">
        <f>ROUND(E136*U136,2)</f>
        <v>11.9</v>
      </c>
      <c r="W136" s="220"/>
      <c r="X136" s="220" t="s">
        <v>131</v>
      </c>
      <c r="Y136" s="199"/>
      <c r="Z136" s="199"/>
      <c r="AA136" s="199"/>
      <c r="AB136" s="199"/>
      <c r="AC136" s="199"/>
      <c r="AD136" s="199"/>
      <c r="AE136" s="199"/>
      <c r="AF136" s="199"/>
      <c r="AG136" s="199" t="s">
        <v>132</v>
      </c>
      <c r="AH136" s="199"/>
      <c r="AI136" s="199"/>
      <c r="AJ136" s="199"/>
      <c r="AK136" s="199"/>
      <c r="AL136" s="199"/>
      <c r="AM136" s="199"/>
      <c r="AN136" s="199"/>
      <c r="AO136" s="199"/>
      <c r="AP136" s="199"/>
      <c r="AQ136" s="199"/>
      <c r="AR136" s="199"/>
      <c r="AS136" s="199"/>
      <c r="AT136" s="199"/>
      <c r="AU136" s="199"/>
      <c r="AV136" s="199"/>
      <c r="AW136" s="199"/>
      <c r="AX136" s="199"/>
      <c r="AY136" s="199"/>
      <c r="AZ136" s="199"/>
      <c r="BA136" s="199"/>
      <c r="BB136" s="199"/>
      <c r="BC136" s="199"/>
      <c r="BD136" s="199"/>
      <c r="BE136" s="199"/>
      <c r="BF136" s="199"/>
      <c r="BG136" s="199"/>
      <c r="BH136" s="199"/>
    </row>
    <row r="137" spans="1:60" outlineLevel="1">
      <c r="A137" s="216"/>
      <c r="B137" s="217"/>
      <c r="C137" s="265" t="s">
        <v>514</v>
      </c>
      <c r="D137" s="254"/>
      <c r="E137" s="255">
        <v>25.7424</v>
      </c>
      <c r="F137" s="220"/>
      <c r="G137" s="220"/>
      <c r="H137" s="220"/>
      <c r="I137" s="220"/>
      <c r="J137" s="220"/>
      <c r="K137" s="220"/>
      <c r="L137" s="220"/>
      <c r="M137" s="220"/>
      <c r="N137" s="219"/>
      <c r="O137" s="219"/>
      <c r="P137" s="219"/>
      <c r="Q137" s="219"/>
      <c r="R137" s="220"/>
      <c r="S137" s="220"/>
      <c r="T137" s="220"/>
      <c r="U137" s="220"/>
      <c r="V137" s="220"/>
      <c r="W137" s="220"/>
      <c r="X137" s="220"/>
      <c r="Y137" s="199"/>
      <c r="Z137" s="199"/>
      <c r="AA137" s="199"/>
      <c r="AB137" s="199"/>
      <c r="AC137" s="199"/>
      <c r="AD137" s="199"/>
      <c r="AE137" s="199"/>
      <c r="AF137" s="199"/>
      <c r="AG137" s="199" t="s">
        <v>212</v>
      </c>
      <c r="AH137" s="199">
        <v>0</v>
      </c>
      <c r="AI137" s="199"/>
      <c r="AJ137" s="199"/>
      <c r="AK137" s="199"/>
      <c r="AL137" s="199"/>
      <c r="AM137" s="199"/>
      <c r="AN137" s="199"/>
      <c r="AO137" s="199"/>
      <c r="AP137" s="199"/>
      <c r="AQ137" s="199"/>
      <c r="AR137" s="199"/>
      <c r="AS137" s="199"/>
      <c r="AT137" s="199"/>
      <c r="AU137" s="199"/>
      <c r="AV137" s="199"/>
      <c r="AW137" s="199"/>
      <c r="AX137" s="199"/>
      <c r="AY137" s="199"/>
      <c r="AZ137" s="199"/>
      <c r="BA137" s="199"/>
      <c r="BB137" s="199"/>
      <c r="BC137" s="199"/>
      <c r="BD137" s="199"/>
      <c r="BE137" s="199"/>
      <c r="BF137" s="199"/>
      <c r="BG137" s="199"/>
      <c r="BH137" s="199"/>
    </row>
    <row r="138" spans="1:60" outlineLevel="1">
      <c r="A138" s="216"/>
      <c r="B138" s="217"/>
      <c r="C138" s="265" t="s">
        <v>515</v>
      </c>
      <c r="D138" s="254"/>
      <c r="E138" s="255">
        <v>33.7776</v>
      </c>
      <c r="F138" s="220"/>
      <c r="G138" s="220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199"/>
      <c r="Z138" s="199"/>
      <c r="AA138" s="199"/>
      <c r="AB138" s="199"/>
      <c r="AC138" s="199"/>
      <c r="AD138" s="199"/>
      <c r="AE138" s="199"/>
      <c r="AF138" s="199"/>
      <c r="AG138" s="199" t="s">
        <v>212</v>
      </c>
      <c r="AH138" s="199">
        <v>0</v>
      </c>
      <c r="AI138" s="199"/>
      <c r="AJ138" s="199"/>
      <c r="AK138" s="199"/>
      <c r="AL138" s="199"/>
      <c r="AM138" s="199"/>
      <c r="AN138" s="199"/>
      <c r="AO138" s="199"/>
      <c r="AP138" s="199"/>
      <c r="AQ138" s="199"/>
      <c r="AR138" s="199"/>
      <c r="AS138" s="199"/>
      <c r="AT138" s="199"/>
      <c r="AU138" s="199"/>
      <c r="AV138" s="199"/>
      <c r="AW138" s="199"/>
      <c r="AX138" s="199"/>
      <c r="AY138" s="199"/>
      <c r="AZ138" s="199"/>
      <c r="BA138" s="199"/>
      <c r="BB138" s="199"/>
      <c r="BC138" s="199"/>
      <c r="BD138" s="199"/>
      <c r="BE138" s="199"/>
      <c r="BF138" s="199"/>
      <c r="BG138" s="199"/>
      <c r="BH138" s="199"/>
    </row>
    <row r="139" spans="1:60" outlineLevel="1">
      <c r="A139" s="216"/>
      <c r="B139" s="217"/>
      <c r="C139" s="266" t="s">
        <v>243</v>
      </c>
      <c r="D139" s="256"/>
      <c r="E139" s="257">
        <v>59.52</v>
      </c>
      <c r="F139" s="220"/>
      <c r="G139" s="220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199"/>
      <c r="Z139" s="199"/>
      <c r="AA139" s="199"/>
      <c r="AB139" s="199"/>
      <c r="AC139" s="199"/>
      <c r="AD139" s="199"/>
      <c r="AE139" s="199"/>
      <c r="AF139" s="199"/>
      <c r="AG139" s="199" t="s">
        <v>212</v>
      </c>
      <c r="AH139" s="199">
        <v>1</v>
      </c>
      <c r="AI139" s="199"/>
      <c r="AJ139" s="199"/>
      <c r="AK139" s="199"/>
      <c r="AL139" s="199"/>
      <c r="AM139" s="199"/>
      <c r="AN139" s="199"/>
      <c r="AO139" s="199"/>
      <c r="AP139" s="199"/>
      <c r="AQ139" s="199"/>
      <c r="AR139" s="199"/>
      <c r="AS139" s="199"/>
      <c r="AT139" s="199"/>
      <c r="AU139" s="199"/>
      <c r="AV139" s="199"/>
      <c r="AW139" s="199"/>
      <c r="AX139" s="199"/>
      <c r="AY139" s="199"/>
      <c r="AZ139" s="199"/>
      <c r="BA139" s="199"/>
      <c r="BB139" s="199"/>
      <c r="BC139" s="199"/>
      <c r="BD139" s="199"/>
      <c r="BE139" s="199"/>
      <c r="BF139" s="199"/>
      <c r="BG139" s="199"/>
      <c r="BH139" s="199"/>
    </row>
    <row r="140" spans="1:60" outlineLevel="1">
      <c r="A140" s="234">
        <v>25</v>
      </c>
      <c r="B140" s="235" t="s">
        <v>372</v>
      </c>
      <c r="C140" s="244" t="s">
        <v>373</v>
      </c>
      <c r="D140" s="236" t="s">
        <v>236</v>
      </c>
      <c r="E140" s="237">
        <v>0.81513000000000002</v>
      </c>
      <c r="F140" s="238"/>
      <c r="G140" s="239">
        <f>ROUND(E140*F140,2)</f>
        <v>0</v>
      </c>
      <c r="H140" s="221"/>
      <c r="I140" s="220">
        <f>ROUND(E140*H140,2)</f>
        <v>0</v>
      </c>
      <c r="J140" s="221"/>
      <c r="K140" s="220">
        <f>ROUND(E140*J140,2)</f>
        <v>0</v>
      </c>
      <c r="L140" s="220">
        <v>21</v>
      </c>
      <c r="M140" s="220">
        <f>G140*(1+L140/100)</f>
        <v>0</v>
      </c>
      <c r="N140" s="219">
        <v>1.2800000000000001E-3</v>
      </c>
      <c r="O140" s="219">
        <f>ROUND(E140*N140,2)</f>
        <v>0</v>
      </c>
      <c r="P140" s="219">
        <v>1.8</v>
      </c>
      <c r="Q140" s="219">
        <f>ROUND(E140*P140,2)</f>
        <v>1.47</v>
      </c>
      <c r="R140" s="220"/>
      <c r="S140" s="220" t="s">
        <v>209</v>
      </c>
      <c r="T140" s="220" t="s">
        <v>209</v>
      </c>
      <c r="U140" s="220">
        <v>1.52</v>
      </c>
      <c r="V140" s="220">
        <f>ROUND(E140*U140,2)</f>
        <v>1.24</v>
      </c>
      <c r="W140" s="220"/>
      <c r="X140" s="220" t="s">
        <v>131</v>
      </c>
      <c r="Y140" s="199"/>
      <c r="Z140" s="199"/>
      <c r="AA140" s="199"/>
      <c r="AB140" s="199"/>
      <c r="AC140" s="199"/>
      <c r="AD140" s="199"/>
      <c r="AE140" s="199"/>
      <c r="AF140" s="199"/>
      <c r="AG140" s="199" t="s">
        <v>132</v>
      </c>
      <c r="AH140" s="199"/>
      <c r="AI140" s="199"/>
      <c r="AJ140" s="199"/>
      <c r="AK140" s="199"/>
      <c r="AL140" s="199"/>
      <c r="AM140" s="199"/>
      <c r="AN140" s="199"/>
      <c r="AO140" s="199"/>
      <c r="AP140" s="199"/>
      <c r="AQ140" s="199"/>
      <c r="AR140" s="199"/>
      <c r="AS140" s="199"/>
      <c r="AT140" s="199"/>
      <c r="AU140" s="199"/>
      <c r="AV140" s="199"/>
      <c r="AW140" s="199"/>
      <c r="AX140" s="199"/>
      <c r="AY140" s="199"/>
      <c r="AZ140" s="199"/>
      <c r="BA140" s="199"/>
      <c r="BB140" s="199"/>
      <c r="BC140" s="199"/>
      <c r="BD140" s="199"/>
      <c r="BE140" s="199"/>
      <c r="BF140" s="199"/>
      <c r="BG140" s="199"/>
      <c r="BH140" s="199"/>
    </row>
    <row r="141" spans="1:60" outlineLevel="1">
      <c r="A141" s="216"/>
      <c r="B141" s="217"/>
      <c r="C141" s="245" t="s">
        <v>145</v>
      </c>
      <c r="D141" s="240"/>
      <c r="E141" s="240"/>
      <c r="F141" s="240"/>
      <c r="G141" s="240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199"/>
      <c r="Z141" s="199"/>
      <c r="AA141" s="199"/>
      <c r="AB141" s="199"/>
      <c r="AC141" s="199"/>
      <c r="AD141" s="199"/>
      <c r="AE141" s="199"/>
      <c r="AF141" s="199"/>
      <c r="AG141" s="199" t="s">
        <v>134</v>
      </c>
      <c r="AH141" s="199"/>
      <c r="AI141" s="199"/>
      <c r="AJ141" s="199"/>
      <c r="AK141" s="199"/>
      <c r="AL141" s="199"/>
      <c r="AM141" s="199"/>
      <c r="AN141" s="199"/>
      <c r="AO141" s="199"/>
      <c r="AP141" s="199"/>
      <c r="AQ141" s="199"/>
      <c r="AR141" s="199"/>
      <c r="AS141" s="199"/>
      <c r="AT141" s="199"/>
      <c r="AU141" s="199"/>
      <c r="AV141" s="199"/>
      <c r="AW141" s="199"/>
      <c r="AX141" s="199"/>
      <c r="AY141" s="199"/>
      <c r="AZ141" s="199"/>
      <c r="BA141" s="199"/>
      <c r="BB141" s="199"/>
      <c r="BC141" s="199"/>
      <c r="BD141" s="199"/>
      <c r="BE141" s="199"/>
      <c r="BF141" s="199"/>
      <c r="BG141" s="199"/>
      <c r="BH141" s="199"/>
    </row>
    <row r="142" spans="1:60" ht="22.5" outlineLevel="1">
      <c r="A142" s="216"/>
      <c r="B142" s="217"/>
      <c r="C142" s="246" t="s">
        <v>374</v>
      </c>
      <c r="D142" s="242"/>
      <c r="E142" s="242"/>
      <c r="F142" s="242"/>
      <c r="G142" s="242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199"/>
      <c r="Z142" s="199"/>
      <c r="AA142" s="199"/>
      <c r="AB142" s="199"/>
      <c r="AC142" s="199"/>
      <c r="AD142" s="199"/>
      <c r="AE142" s="199"/>
      <c r="AF142" s="199"/>
      <c r="AG142" s="199" t="s">
        <v>134</v>
      </c>
      <c r="AH142" s="199"/>
      <c r="AI142" s="199"/>
      <c r="AJ142" s="199"/>
      <c r="AK142" s="199"/>
      <c r="AL142" s="199"/>
      <c r="AM142" s="199"/>
      <c r="AN142" s="199"/>
      <c r="AO142" s="199"/>
      <c r="AP142" s="199"/>
      <c r="AQ142" s="199"/>
      <c r="AR142" s="199"/>
      <c r="AS142" s="199"/>
      <c r="AT142" s="199"/>
      <c r="AU142" s="199"/>
      <c r="AV142" s="199"/>
      <c r="AW142" s="199"/>
      <c r="AX142" s="199"/>
      <c r="AY142" s="199"/>
      <c r="AZ142" s="199"/>
      <c r="BA142" s="241" t="str">
        <f>C142</f>
        <v>- pata zdiva atiky tvořící zlom hydroizolačního souvrství bude odstraněna pouze při odhalení špatného technického stavu.</v>
      </c>
      <c r="BB142" s="199"/>
      <c r="BC142" s="199"/>
      <c r="BD142" s="199"/>
      <c r="BE142" s="199"/>
      <c r="BF142" s="199"/>
      <c r="BG142" s="199"/>
      <c r="BH142" s="199"/>
    </row>
    <row r="143" spans="1:60" outlineLevel="1">
      <c r="A143" s="216"/>
      <c r="B143" s="217"/>
      <c r="C143" s="265" t="s">
        <v>516</v>
      </c>
      <c r="D143" s="254"/>
      <c r="E143" s="255"/>
      <c r="F143" s="220"/>
      <c r="G143" s="220"/>
      <c r="H143" s="220"/>
      <c r="I143" s="220"/>
      <c r="J143" s="220"/>
      <c r="K143" s="220"/>
      <c r="L143" s="220"/>
      <c r="M143" s="220"/>
      <c r="N143" s="219"/>
      <c r="O143" s="219"/>
      <c r="P143" s="219"/>
      <c r="Q143" s="219"/>
      <c r="R143" s="220"/>
      <c r="S143" s="220"/>
      <c r="T143" s="220"/>
      <c r="U143" s="220"/>
      <c r="V143" s="220"/>
      <c r="W143" s="220"/>
      <c r="X143" s="220"/>
      <c r="Y143" s="199"/>
      <c r="Z143" s="199"/>
      <c r="AA143" s="199"/>
      <c r="AB143" s="199"/>
      <c r="AC143" s="199"/>
      <c r="AD143" s="199"/>
      <c r="AE143" s="199"/>
      <c r="AF143" s="199"/>
      <c r="AG143" s="199" t="s">
        <v>212</v>
      </c>
      <c r="AH143" s="199">
        <v>0</v>
      </c>
      <c r="AI143" s="199"/>
      <c r="AJ143" s="199"/>
      <c r="AK143" s="199"/>
      <c r="AL143" s="199"/>
      <c r="AM143" s="199"/>
      <c r="AN143" s="199"/>
      <c r="AO143" s="199"/>
      <c r="AP143" s="199"/>
      <c r="AQ143" s="199"/>
      <c r="AR143" s="199"/>
      <c r="AS143" s="199"/>
      <c r="AT143" s="199"/>
      <c r="AU143" s="199"/>
      <c r="AV143" s="199"/>
      <c r="AW143" s="199"/>
      <c r="AX143" s="199"/>
      <c r="AY143" s="199"/>
      <c r="AZ143" s="199"/>
      <c r="BA143" s="199"/>
      <c r="BB143" s="199"/>
      <c r="BC143" s="199"/>
      <c r="BD143" s="199"/>
      <c r="BE143" s="199"/>
      <c r="BF143" s="199"/>
      <c r="BG143" s="199"/>
      <c r="BH143" s="199"/>
    </row>
    <row r="144" spans="1:60" outlineLevel="1">
      <c r="A144" s="216"/>
      <c r="B144" s="217"/>
      <c r="C144" s="265" t="s">
        <v>517</v>
      </c>
      <c r="D144" s="254"/>
      <c r="E144" s="255">
        <v>0.53568000000000005</v>
      </c>
      <c r="F144" s="220"/>
      <c r="G144" s="220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199"/>
      <c r="Z144" s="199"/>
      <c r="AA144" s="199"/>
      <c r="AB144" s="199"/>
      <c r="AC144" s="199"/>
      <c r="AD144" s="199"/>
      <c r="AE144" s="199"/>
      <c r="AF144" s="199"/>
      <c r="AG144" s="199" t="s">
        <v>212</v>
      </c>
      <c r="AH144" s="199">
        <v>0</v>
      </c>
      <c r="AI144" s="199"/>
      <c r="AJ144" s="199"/>
      <c r="AK144" s="199"/>
      <c r="AL144" s="199"/>
      <c r="AM144" s="199"/>
      <c r="AN144" s="199"/>
      <c r="AO144" s="199"/>
      <c r="AP144" s="199"/>
      <c r="AQ144" s="199"/>
      <c r="AR144" s="199"/>
      <c r="AS144" s="199"/>
      <c r="AT144" s="199"/>
      <c r="AU144" s="199"/>
      <c r="AV144" s="199"/>
      <c r="AW144" s="199"/>
      <c r="AX144" s="199"/>
      <c r="AY144" s="199"/>
      <c r="AZ144" s="199"/>
      <c r="BA144" s="199"/>
      <c r="BB144" s="199"/>
      <c r="BC144" s="199"/>
      <c r="BD144" s="199"/>
      <c r="BE144" s="199"/>
      <c r="BF144" s="199"/>
      <c r="BG144" s="199"/>
      <c r="BH144" s="199"/>
    </row>
    <row r="145" spans="1:60" outlineLevel="1">
      <c r="A145" s="216"/>
      <c r="B145" s="217"/>
      <c r="C145" s="266" t="s">
        <v>243</v>
      </c>
      <c r="D145" s="256"/>
      <c r="E145" s="257">
        <v>0.53568000000000005</v>
      </c>
      <c r="F145" s="220"/>
      <c r="G145" s="220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199"/>
      <c r="Z145" s="199"/>
      <c r="AA145" s="199"/>
      <c r="AB145" s="199"/>
      <c r="AC145" s="199"/>
      <c r="AD145" s="199"/>
      <c r="AE145" s="199"/>
      <c r="AF145" s="199"/>
      <c r="AG145" s="199" t="s">
        <v>212</v>
      </c>
      <c r="AH145" s="199">
        <v>1</v>
      </c>
      <c r="AI145" s="199"/>
      <c r="AJ145" s="199"/>
      <c r="AK145" s="199"/>
      <c r="AL145" s="199"/>
      <c r="AM145" s="199"/>
      <c r="AN145" s="199"/>
      <c r="AO145" s="199"/>
      <c r="AP145" s="199"/>
      <c r="AQ145" s="199"/>
      <c r="AR145" s="199"/>
      <c r="AS145" s="199"/>
      <c r="AT145" s="199"/>
      <c r="AU145" s="199"/>
      <c r="AV145" s="199"/>
      <c r="AW145" s="199"/>
      <c r="AX145" s="199"/>
      <c r="AY145" s="199"/>
      <c r="AZ145" s="199"/>
      <c r="BA145" s="199"/>
      <c r="BB145" s="199"/>
      <c r="BC145" s="199"/>
      <c r="BD145" s="199"/>
      <c r="BE145" s="199"/>
      <c r="BF145" s="199"/>
      <c r="BG145" s="199"/>
      <c r="BH145" s="199"/>
    </row>
    <row r="146" spans="1:60" ht="22.5" outlineLevel="1">
      <c r="A146" s="216"/>
      <c r="B146" s="217"/>
      <c r="C146" s="265" t="s">
        <v>377</v>
      </c>
      <c r="D146" s="254"/>
      <c r="E146" s="255"/>
      <c r="F146" s="220"/>
      <c r="G146" s="220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199"/>
      <c r="Z146" s="199"/>
      <c r="AA146" s="199"/>
      <c r="AB146" s="199"/>
      <c r="AC146" s="199"/>
      <c r="AD146" s="199"/>
      <c r="AE146" s="199"/>
      <c r="AF146" s="199"/>
      <c r="AG146" s="199" t="s">
        <v>212</v>
      </c>
      <c r="AH146" s="199">
        <v>0</v>
      </c>
      <c r="AI146" s="199"/>
      <c r="AJ146" s="199"/>
      <c r="AK146" s="199"/>
      <c r="AL146" s="199"/>
      <c r="AM146" s="199"/>
      <c r="AN146" s="199"/>
      <c r="AO146" s="199"/>
      <c r="AP146" s="199"/>
      <c r="AQ146" s="199"/>
      <c r="AR146" s="199"/>
      <c r="AS146" s="199"/>
      <c r="AT146" s="199"/>
      <c r="AU146" s="199"/>
      <c r="AV146" s="199"/>
      <c r="AW146" s="199"/>
      <c r="AX146" s="199"/>
      <c r="AY146" s="199"/>
      <c r="AZ146" s="199"/>
      <c r="BA146" s="199"/>
      <c r="BB146" s="199"/>
      <c r="BC146" s="199"/>
      <c r="BD146" s="199"/>
      <c r="BE146" s="199"/>
      <c r="BF146" s="199"/>
      <c r="BG146" s="199"/>
      <c r="BH146" s="199"/>
    </row>
    <row r="147" spans="1:60" outlineLevel="1">
      <c r="A147" s="216"/>
      <c r="B147" s="217"/>
      <c r="C147" s="265" t="s">
        <v>518</v>
      </c>
      <c r="D147" s="254"/>
      <c r="E147" s="255">
        <v>0.27944999999999998</v>
      </c>
      <c r="F147" s="220"/>
      <c r="G147" s="220"/>
      <c r="H147" s="220"/>
      <c r="I147" s="220"/>
      <c r="J147" s="220"/>
      <c r="K147" s="220"/>
      <c r="L147" s="220"/>
      <c r="M147" s="220"/>
      <c r="N147" s="219"/>
      <c r="O147" s="219"/>
      <c r="P147" s="219"/>
      <c r="Q147" s="219"/>
      <c r="R147" s="220"/>
      <c r="S147" s="220"/>
      <c r="T147" s="220"/>
      <c r="U147" s="220"/>
      <c r="V147" s="220"/>
      <c r="W147" s="220"/>
      <c r="X147" s="220"/>
      <c r="Y147" s="199"/>
      <c r="Z147" s="199"/>
      <c r="AA147" s="199"/>
      <c r="AB147" s="199"/>
      <c r="AC147" s="199"/>
      <c r="AD147" s="199"/>
      <c r="AE147" s="199"/>
      <c r="AF147" s="199"/>
      <c r="AG147" s="199" t="s">
        <v>212</v>
      </c>
      <c r="AH147" s="199">
        <v>0</v>
      </c>
      <c r="AI147" s="199"/>
      <c r="AJ147" s="199"/>
      <c r="AK147" s="199"/>
      <c r="AL147" s="199"/>
      <c r="AM147" s="199"/>
      <c r="AN147" s="199"/>
      <c r="AO147" s="199"/>
      <c r="AP147" s="199"/>
      <c r="AQ147" s="199"/>
      <c r="AR147" s="199"/>
      <c r="AS147" s="199"/>
      <c r="AT147" s="199"/>
      <c r="AU147" s="199"/>
      <c r="AV147" s="199"/>
      <c r="AW147" s="199"/>
      <c r="AX147" s="199"/>
      <c r="AY147" s="199"/>
      <c r="AZ147" s="199"/>
      <c r="BA147" s="199"/>
      <c r="BB147" s="199"/>
      <c r="BC147" s="199"/>
      <c r="BD147" s="199"/>
      <c r="BE147" s="199"/>
      <c r="BF147" s="199"/>
      <c r="BG147" s="199"/>
      <c r="BH147" s="199"/>
    </row>
    <row r="148" spans="1:60" outlineLevel="1">
      <c r="A148" s="216"/>
      <c r="B148" s="217"/>
      <c r="C148" s="266" t="s">
        <v>243</v>
      </c>
      <c r="D148" s="256"/>
      <c r="E148" s="257">
        <v>0.27944999999999998</v>
      </c>
      <c r="F148" s="220"/>
      <c r="G148" s="220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199"/>
      <c r="Z148" s="199"/>
      <c r="AA148" s="199"/>
      <c r="AB148" s="199"/>
      <c r="AC148" s="199"/>
      <c r="AD148" s="199"/>
      <c r="AE148" s="199"/>
      <c r="AF148" s="199"/>
      <c r="AG148" s="199" t="s">
        <v>212</v>
      </c>
      <c r="AH148" s="199">
        <v>1</v>
      </c>
      <c r="AI148" s="199"/>
      <c r="AJ148" s="199"/>
      <c r="AK148" s="199"/>
      <c r="AL148" s="199"/>
      <c r="AM148" s="199"/>
      <c r="AN148" s="199"/>
      <c r="AO148" s="199"/>
      <c r="AP148" s="199"/>
      <c r="AQ148" s="199"/>
      <c r="AR148" s="199"/>
      <c r="AS148" s="199"/>
      <c r="AT148" s="199"/>
      <c r="AU148" s="199"/>
      <c r="AV148" s="199"/>
      <c r="AW148" s="199"/>
      <c r="AX148" s="199"/>
      <c r="AY148" s="199"/>
      <c r="AZ148" s="199"/>
      <c r="BA148" s="199"/>
      <c r="BB148" s="199"/>
      <c r="BC148" s="199"/>
      <c r="BD148" s="199"/>
      <c r="BE148" s="199"/>
      <c r="BF148" s="199"/>
      <c r="BG148" s="199"/>
      <c r="BH148" s="199"/>
    </row>
    <row r="149" spans="1:60" outlineLevel="1">
      <c r="A149" s="234">
        <v>26</v>
      </c>
      <c r="B149" s="235" t="s">
        <v>379</v>
      </c>
      <c r="C149" s="244" t="s">
        <v>380</v>
      </c>
      <c r="D149" s="236" t="s">
        <v>208</v>
      </c>
      <c r="E149" s="237">
        <v>19.71</v>
      </c>
      <c r="F149" s="238"/>
      <c r="G149" s="239">
        <f>ROUND(E149*F149,2)</f>
        <v>0</v>
      </c>
      <c r="H149" s="221"/>
      <c r="I149" s="220">
        <f>ROUND(E149*H149,2)</f>
        <v>0</v>
      </c>
      <c r="J149" s="221"/>
      <c r="K149" s="220">
        <f>ROUND(E149*J149,2)</f>
        <v>0</v>
      </c>
      <c r="L149" s="220">
        <v>21</v>
      </c>
      <c r="M149" s="220">
        <f>G149*(1+L149/100)</f>
        <v>0</v>
      </c>
      <c r="N149" s="219">
        <v>0</v>
      </c>
      <c r="O149" s="219">
        <f>ROUND(E149*N149,2)</f>
        <v>0</v>
      </c>
      <c r="P149" s="219">
        <v>7.3999999999999999E-4</v>
      </c>
      <c r="Q149" s="219">
        <f>ROUND(E149*P149,2)</f>
        <v>0.01</v>
      </c>
      <c r="R149" s="220"/>
      <c r="S149" s="220" t="s">
        <v>209</v>
      </c>
      <c r="T149" s="220" t="s">
        <v>209</v>
      </c>
      <c r="U149" s="220">
        <v>0.04</v>
      </c>
      <c r="V149" s="220">
        <f>ROUND(E149*U149,2)</f>
        <v>0.79</v>
      </c>
      <c r="W149" s="220"/>
      <c r="X149" s="220" t="s">
        <v>131</v>
      </c>
      <c r="Y149" s="199"/>
      <c r="Z149" s="199"/>
      <c r="AA149" s="199"/>
      <c r="AB149" s="199"/>
      <c r="AC149" s="199"/>
      <c r="AD149" s="199"/>
      <c r="AE149" s="199"/>
      <c r="AF149" s="199"/>
      <c r="AG149" s="199" t="s">
        <v>132</v>
      </c>
      <c r="AH149" s="199"/>
      <c r="AI149" s="199"/>
      <c r="AJ149" s="199"/>
      <c r="AK149" s="199"/>
      <c r="AL149" s="199"/>
      <c r="AM149" s="199"/>
      <c r="AN149" s="199"/>
      <c r="AO149" s="199"/>
      <c r="AP149" s="199"/>
      <c r="AQ149" s="199"/>
      <c r="AR149" s="199"/>
      <c r="AS149" s="199"/>
      <c r="AT149" s="199"/>
      <c r="AU149" s="199"/>
      <c r="AV149" s="199"/>
      <c r="AW149" s="199"/>
      <c r="AX149" s="199"/>
      <c r="AY149" s="199"/>
      <c r="AZ149" s="199"/>
      <c r="BA149" s="199"/>
      <c r="BB149" s="199"/>
      <c r="BC149" s="199"/>
      <c r="BD149" s="199"/>
      <c r="BE149" s="199"/>
      <c r="BF149" s="199"/>
      <c r="BG149" s="199"/>
      <c r="BH149" s="199"/>
    </row>
    <row r="150" spans="1:60" outlineLevel="1">
      <c r="A150" s="216"/>
      <c r="B150" s="217"/>
      <c r="C150" s="245" t="s">
        <v>381</v>
      </c>
      <c r="D150" s="240"/>
      <c r="E150" s="240"/>
      <c r="F150" s="240"/>
      <c r="G150" s="240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199"/>
      <c r="Z150" s="199"/>
      <c r="AA150" s="199"/>
      <c r="AB150" s="199"/>
      <c r="AC150" s="199"/>
      <c r="AD150" s="199"/>
      <c r="AE150" s="199"/>
      <c r="AF150" s="199"/>
      <c r="AG150" s="199" t="s">
        <v>134</v>
      </c>
      <c r="AH150" s="199"/>
      <c r="AI150" s="199"/>
      <c r="AJ150" s="199"/>
      <c r="AK150" s="199"/>
      <c r="AL150" s="199"/>
      <c r="AM150" s="199"/>
      <c r="AN150" s="199"/>
      <c r="AO150" s="199"/>
      <c r="AP150" s="199"/>
      <c r="AQ150" s="199"/>
      <c r="AR150" s="199"/>
      <c r="AS150" s="199"/>
      <c r="AT150" s="199"/>
      <c r="AU150" s="199"/>
      <c r="AV150" s="199"/>
      <c r="AW150" s="199"/>
      <c r="AX150" s="199"/>
      <c r="AY150" s="199"/>
      <c r="AZ150" s="199"/>
      <c r="BA150" s="199"/>
      <c r="BB150" s="199"/>
      <c r="BC150" s="199"/>
      <c r="BD150" s="199"/>
      <c r="BE150" s="199"/>
      <c r="BF150" s="199"/>
      <c r="BG150" s="199"/>
      <c r="BH150" s="199"/>
    </row>
    <row r="151" spans="1:60" outlineLevel="1">
      <c r="A151" s="216"/>
      <c r="B151" s="217"/>
      <c r="C151" s="265" t="s">
        <v>382</v>
      </c>
      <c r="D151" s="254"/>
      <c r="E151" s="255">
        <v>19.71</v>
      </c>
      <c r="F151" s="220"/>
      <c r="G151" s="220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199"/>
      <c r="Z151" s="199"/>
      <c r="AA151" s="199"/>
      <c r="AB151" s="199"/>
      <c r="AC151" s="199"/>
      <c r="AD151" s="199"/>
      <c r="AE151" s="199"/>
      <c r="AF151" s="199"/>
      <c r="AG151" s="199" t="s">
        <v>212</v>
      </c>
      <c r="AH151" s="199">
        <v>0</v>
      </c>
      <c r="AI151" s="199"/>
      <c r="AJ151" s="199"/>
      <c r="AK151" s="199"/>
      <c r="AL151" s="199"/>
      <c r="AM151" s="199"/>
      <c r="AN151" s="199"/>
      <c r="AO151" s="199"/>
      <c r="AP151" s="199"/>
      <c r="AQ151" s="199"/>
      <c r="AR151" s="199"/>
      <c r="AS151" s="199"/>
      <c r="AT151" s="199"/>
      <c r="AU151" s="199"/>
      <c r="AV151" s="199"/>
      <c r="AW151" s="199"/>
      <c r="AX151" s="199"/>
      <c r="AY151" s="199"/>
      <c r="AZ151" s="199"/>
      <c r="BA151" s="199"/>
      <c r="BB151" s="199"/>
      <c r="BC151" s="199"/>
      <c r="BD151" s="199"/>
      <c r="BE151" s="199"/>
      <c r="BF151" s="199"/>
      <c r="BG151" s="199"/>
      <c r="BH151" s="199"/>
    </row>
    <row r="152" spans="1:60" outlineLevel="1">
      <c r="A152" s="234">
        <v>27</v>
      </c>
      <c r="B152" s="235" t="s">
        <v>383</v>
      </c>
      <c r="C152" s="244" t="s">
        <v>384</v>
      </c>
      <c r="D152" s="236" t="s">
        <v>208</v>
      </c>
      <c r="E152" s="237">
        <v>5.7858000000000001</v>
      </c>
      <c r="F152" s="238"/>
      <c r="G152" s="239">
        <f>ROUND(E152*F152,2)</f>
        <v>0</v>
      </c>
      <c r="H152" s="221"/>
      <c r="I152" s="220">
        <f>ROUND(E152*H152,2)</f>
        <v>0</v>
      </c>
      <c r="J152" s="221"/>
      <c r="K152" s="220">
        <f>ROUND(E152*J152,2)</f>
        <v>0</v>
      </c>
      <c r="L152" s="220">
        <v>21</v>
      </c>
      <c r="M152" s="220">
        <f>G152*(1+L152/100)</f>
        <v>0</v>
      </c>
      <c r="N152" s="219">
        <v>0</v>
      </c>
      <c r="O152" s="219">
        <f>ROUND(E152*N152,2)</f>
        <v>0</v>
      </c>
      <c r="P152" s="219">
        <v>8.0999999999999996E-4</v>
      </c>
      <c r="Q152" s="219">
        <f>ROUND(E152*P152,2)</f>
        <v>0</v>
      </c>
      <c r="R152" s="220"/>
      <c r="S152" s="220" t="s">
        <v>209</v>
      </c>
      <c r="T152" s="220" t="s">
        <v>209</v>
      </c>
      <c r="U152" s="220">
        <v>0.04</v>
      </c>
      <c r="V152" s="220">
        <f>ROUND(E152*U152,2)</f>
        <v>0.23</v>
      </c>
      <c r="W152" s="220"/>
      <c r="X152" s="220" t="s">
        <v>131</v>
      </c>
      <c r="Y152" s="199"/>
      <c r="Z152" s="199"/>
      <c r="AA152" s="199"/>
      <c r="AB152" s="199"/>
      <c r="AC152" s="199"/>
      <c r="AD152" s="199"/>
      <c r="AE152" s="199"/>
      <c r="AF152" s="199"/>
      <c r="AG152" s="199" t="s">
        <v>132</v>
      </c>
      <c r="AH152" s="199"/>
      <c r="AI152" s="199"/>
      <c r="AJ152" s="199"/>
      <c r="AK152" s="199"/>
      <c r="AL152" s="199"/>
      <c r="AM152" s="199"/>
      <c r="AN152" s="199"/>
      <c r="AO152" s="199"/>
      <c r="AP152" s="199"/>
      <c r="AQ152" s="199"/>
      <c r="AR152" s="199"/>
      <c r="AS152" s="199"/>
      <c r="AT152" s="199"/>
      <c r="AU152" s="199"/>
      <c r="AV152" s="199"/>
      <c r="AW152" s="199"/>
      <c r="AX152" s="199"/>
      <c r="AY152" s="199"/>
      <c r="AZ152" s="199"/>
      <c r="BA152" s="199"/>
      <c r="BB152" s="199"/>
      <c r="BC152" s="199"/>
      <c r="BD152" s="199"/>
      <c r="BE152" s="199"/>
      <c r="BF152" s="199"/>
      <c r="BG152" s="199"/>
      <c r="BH152" s="199"/>
    </row>
    <row r="153" spans="1:60" outlineLevel="1">
      <c r="A153" s="216"/>
      <c r="B153" s="217"/>
      <c r="C153" s="245" t="s">
        <v>381</v>
      </c>
      <c r="D153" s="240"/>
      <c r="E153" s="240"/>
      <c r="F153" s="240"/>
      <c r="G153" s="240"/>
      <c r="H153" s="220"/>
      <c r="I153" s="220"/>
      <c r="J153" s="220"/>
      <c r="K153" s="220"/>
      <c r="L153" s="220"/>
      <c r="M153" s="220"/>
      <c r="N153" s="219"/>
      <c r="O153" s="219"/>
      <c r="P153" s="219"/>
      <c r="Q153" s="219"/>
      <c r="R153" s="220"/>
      <c r="S153" s="220"/>
      <c r="T153" s="220"/>
      <c r="U153" s="220"/>
      <c r="V153" s="220"/>
      <c r="W153" s="220"/>
      <c r="X153" s="220"/>
      <c r="Y153" s="199"/>
      <c r="Z153" s="199"/>
      <c r="AA153" s="199"/>
      <c r="AB153" s="199"/>
      <c r="AC153" s="199"/>
      <c r="AD153" s="199"/>
      <c r="AE153" s="199"/>
      <c r="AF153" s="199"/>
      <c r="AG153" s="199" t="s">
        <v>134</v>
      </c>
      <c r="AH153" s="199"/>
      <c r="AI153" s="199"/>
      <c r="AJ153" s="199"/>
      <c r="AK153" s="199"/>
      <c r="AL153" s="199"/>
      <c r="AM153" s="199"/>
      <c r="AN153" s="199"/>
      <c r="AO153" s="199"/>
      <c r="AP153" s="199"/>
      <c r="AQ153" s="199"/>
      <c r="AR153" s="199"/>
      <c r="AS153" s="199"/>
      <c r="AT153" s="199"/>
      <c r="AU153" s="199"/>
      <c r="AV153" s="199"/>
      <c r="AW153" s="199"/>
      <c r="AX153" s="199"/>
      <c r="AY153" s="199"/>
      <c r="AZ153" s="199"/>
      <c r="BA153" s="199"/>
      <c r="BB153" s="199"/>
      <c r="BC153" s="199"/>
      <c r="BD153" s="199"/>
      <c r="BE153" s="199"/>
      <c r="BF153" s="199"/>
      <c r="BG153" s="199"/>
      <c r="BH153" s="199"/>
    </row>
    <row r="154" spans="1:60" outlineLevel="1">
      <c r="A154" s="216"/>
      <c r="B154" s="217"/>
      <c r="C154" s="265" t="s">
        <v>519</v>
      </c>
      <c r="D154" s="254"/>
      <c r="E154" s="255">
        <v>0.56579999999999997</v>
      </c>
      <c r="F154" s="220"/>
      <c r="G154" s="220"/>
      <c r="H154" s="220"/>
      <c r="I154" s="220"/>
      <c r="J154" s="220"/>
      <c r="K154" s="220"/>
      <c r="L154" s="220"/>
      <c r="M154" s="220"/>
      <c r="N154" s="219"/>
      <c r="O154" s="219"/>
      <c r="P154" s="219"/>
      <c r="Q154" s="219"/>
      <c r="R154" s="220"/>
      <c r="S154" s="220"/>
      <c r="T154" s="220"/>
      <c r="U154" s="220"/>
      <c r="V154" s="220"/>
      <c r="W154" s="220"/>
      <c r="X154" s="220"/>
      <c r="Y154" s="199"/>
      <c r="Z154" s="199"/>
      <c r="AA154" s="199"/>
      <c r="AB154" s="199"/>
      <c r="AC154" s="199"/>
      <c r="AD154" s="199"/>
      <c r="AE154" s="199"/>
      <c r="AF154" s="199"/>
      <c r="AG154" s="199" t="s">
        <v>212</v>
      </c>
      <c r="AH154" s="199">
        <v>0</v>
      </c>
      <c r="AI154" s="199"/>
      <c r="AJ154" s="199"/>
      <c r="AK154" s="199"/>
      <c r="AL154" s="199"/>
      <c r="AM154" s="199"/>
      <c r="AN154" s="199"/>
      <c r="AO154" s="199"/>
      <c r="AP154" s="199"/>
      <c r="AQ154" s="199"/>
      <c r="AR154" s="199"/>
      <c r="AS154" s="199"/>
      <c r="AT154" s="199"/>
      <c r="AU154" s="199"/>
      <c r="AV154" s="199"/>
      <c r="AW154" s="199"/>
      <c r="AX154" s="199"/>
      <c r="AY154" s="199"/>
      <c r="AZ154" s="199"/>
      <c r="BA154" s="199"/>
      <c r="BB154" s="199"/>
      <c r="BC154" s="199"/>
      <c r="BD154" s="199"/>
      <c r="BE154" s="199"/>
      <c r="BF154" s="199"/>
      <c r="BG154" s="199"/>
      <c r="BH154" s="199"/>
    </row>
    <row r="155" spans="1:60" outlineLevel="1">
      <c r="A155" s="216"/>
      <c r="B155" s="217"/>
      <c r="C155" s="265" t="s">
        <v>520</v>
      </c>
      <c r="D155" s="254"/>
      <c r="E155" s="255">
        <v>5.22</v>
      </c>
      <c r="F155" s="220"/>
      <c r="G155" s="220"/>
      <c r="H155" s="220"/>
      <c r="I155" s="220"/>
      <c r="J155" s="220"/>
      <c r="K155" s="220"/>
      <c r="L155" s="220"/>
      <c r="M155" s="220"/>
      <c r="N155" s="219"/>
      <c r="O155" s="219"/>
      <c r="P155" s="219"/>
      <c r="Q155" s="219"/>
      <c r="R155" s="220"/>
      <c r="S155" s="220"/>
      <c r="T155" s="220"/>
      <c r="U155" s="220"/>
      <c r="V155" s="220"/>
      <c r="W155" s="220"/>
      <c r="X155" s="220"/>
      <c r="Y155" s="199"/>
      <c r="Z155" s="199"/>
      <c r="AA155" s="199"/>
      <c r="AB155" s="199"/>
      <c r="AC155" s="199"/>
      <c r="AD155" s="199"/>
      <c r="AE155" s="199"/>
      <c r="AF155" s="199"/>
      <c r="AG155" s="199" t="s">
        <v>212</v>
      </c>
      <c r="AH155" s="199">
        <v>0</v>
      </c>
      <c r="AI155" s="199"/>
      <c r="AJ155" s="199"/>
      <c r="AK155" s="199"/>
      <c r="AL155" s="199"/>
      <c r="AM155" s="199"/>
      <c r="AN155" s="199"/>
      <c r="AO155" s="199"/>
      <c r="AP155" s="199"/>
      <c r="AQ155" s="199"/>
      <c r="AR155" s="199"/>
      <c r="AS155" s="199"/>
      <c r="AT155" s="199"/>
      <c r="AU155" s="199"/>
      <c r="AV155" s="199"/>
      <c r="AW155" s="199"/>
      <c r="AX155" s="199"/>
      <c r="AY155" s="199"/>
      <c r="AZ155" s="199"/>
      <c r="BA155" s="199"/>
      <c r="BB155" s="199"/>
      <c r="BC155" s="199"/>
      <c r="BD155" s="199"/>
      <c r="BE155" s="199"/>
      <c r="BF155" s="199"/>
      <c r="BG155" s="199"/>
      <c r="BH155" s="199"/>
    </row>
    <row r="156" spans="1:60" outlineLevel="1">
      <c r="A156" s="216"/>
      <c r="B156" s="217"/>
      <c r="C156" s="266" t="s">
        <v>243</v>
      </c>
      <c r="D156" s="256"/>
      <c r="E156" s="257">
        <v>5.7858000000000001</v>
      </c>
      <c r="F156" s="220"/>
      <c r="G156" s="220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199"/>
      <c r="Z156" s="199"/>
      <c r="AA156" s="199"/>
      <c r="AB156" s="199"/>
      <c r="AC156" s="199"/>
      <c r="AD156" s="199"/>
      <c r="AE156" s="199"/>
      <c r="AF156" s="199"/>
      <c r="AG156" s="199" t="s">
        <v>212</v>
      </c>
      <c r="AH156" s="199">
        <v>1</v>
      </c>
      <c r="AI156" s="199"/>
      <c r="AJ156" s="199"/>
      <c r="AK156" s="199"/>
      <c r="AL156" s="199"/>
      <c r="AM156" s="199"/>
      <c r="AN156" s="199"/>
      <c r="AO156" s="199"/>
      <c r="AP156" s="199"/>
      <c r="AQ156" s="199"/>
      <c r="AR156" s="199"/>
      <c r="AS156" s="199"/>
      <c r="AT156" s="199"/>
      <c r="AU156" s="199"/>
      <c r="AV156" s="199"/>
      <c r="AW156" s="199"/>
      <c r="AX156" s="199"/>
      <c r="AY156" s="199"/>
      <c r="AZ156" s="199"/>
      <c r="BA156" s="199"/>
      <c r="BB156" s="199"/>
      <c r="BC156" s="199"/>
      <c r="BD156" s="199"/>
      <c r="BE156" s="199"/>
      <c r="BF156" s="199"/>
      <c r="BG156" s="199"/>
      <c r="BH156" s="199"/>
    </row>
    <row r="157" spans="1:60" outlineLevel="1">
      <c r="A157" s="234">
        <v>28</v>
      </c>
      <c r="B157" s="235" t="s">
        <v>387</v>
      </c>
      <c r="C157" s="244" t="s">
        <v>388</v>
      </c>
      <c r="D157" s="236" t="s">
        <v>222</v>
      </c>
      <c r="E157" s="237">
        <v>77.38</v>
      </c>
      <c r="F157" s="238"/>
      <c r="G157" s="239">
        <f>ROUND(E157*F157,2)</f>
        <v>0</v>
      </c>
      <c r="H157" s="221"/>
      <c r="I157" s="220">
        <f>ROUND(E157*H157,2)</f>
        <v>0</v>
      </c>
      <c r="J157" s="221"/>
      <c r="K157" s="220">
        <f>ROUND(E157*J157,2)</f>
        <v>0</v>
      </c>
      <c r="L157" s="220">
        <v>21</v>
      </c>
      <c r="M157" s="220">
        <f>G157*(1+L157/100)</f>
        <v>0</v>
      </c>
      <c r="N157" s="219">
        <v>0</v>
      </c>
      <c r="O157" s="219">
        <f>ROUND(E157*N157,2)</f>
        <v>0</v>
      </c>
      <c r="P157" s="219">
        <v>1.64E-3</v>
      </c>
      <c r="Q157" s="219">
        <f>ROUND(E157*P157,2)</f>
        <v>0.13</v>
      </c>
      <c r="R157" s="220"/>
      <c r="S157" s="220" t="s">
        <v>129</v>
      </c>
      <c r="T157" s="220" t="s">
        <v>144</v>
      </c>
      <c r="U157" s="220">
        <v>0.06</v>
      </c>
      <c r="V157" s="220">
        <f>ROUND(E157*U157,2)</f>
        <v>4.6399999999999997</v>
      </c>
      <c r="W157" s="220"/>
      <c r="X157" s="220" t="s">
        <v>131</v>
      </c>
      <c r="Y157" s="199"/>
      <c r="Z157" s="199"/>
      <c r="AA157" s="199"/>
      <c r="AB157" s="199"/>
      <c r="AC157" s="199"/>
      <c r="AD157" s="199"/>
      <c r="AE157" s="199"/>
      <c r="AF157" s="199"/>
      <c r="AG157" s="199" t="s">
        <v>132</v>
      </c>
      <c r="AH157" s="199"/>
      <c r="AI157" s="199"/>
      <c r="AJ157" s="199"/>
      <c r="AK157" s="199"/>
      <c r="AL157" s="199"/>
      <c r="AM157" s="199"/>
      <c r="AN157" s="199"/>
      <c r="AO157" s="199"/>
      <c r="AP157" s="199"/>
      <c r="AQ157" s="199"/>
      <c r="AR157" s="199"/>
      <c r="AS157" s="199"/>
      <c r="AT157" s="199"/>
      <c r="AU157" s="199"/>
      <c r="AV157" s="199"/>
      <c r="AW157" s="199"/>
      <c r="AX157" s="199"/>
      <c r="AY157" s="199"/>
      <c r="AZ157" s="199"/>
      <c r="BA157" s="199"/>
      <c r="BB157" s="199"/>
      <c r="BC157" s="199"/>
      <c r="BD157" s="199"/>
      <c r="BE157" s="199"/>
      <c r="BF157" s="199"/>
      <c r="BG157" s="199"/>
      <c r="BH157" s="199"/>
    </row>
    <row r="158" spans="1:60" ht="22.5" outlineLevel="1">
      <c r="A158" s="216"/>
      <c r="B158" s="217"/>
      <c r="C158" s="265" t="s">
        <v>389</v>
      </c>
      <c r="D158" s="254"/>
      <c r="E158" s="255"/>
      <c r="F158" s="220"/>
      <c r="G158" s="220"/>
      <c r="H158" s="220"/>
      <c r="I158" s="220"/>
      <c r="J158" s="220"/>
      <c r="K158" s="220"/>
      <c r="L158" s="220"/>
      <c r="M158" s="220"/>
      <c r="N158" s="219"/>
      <c r="O158" s="219"/>
      <c r="P158" s="219"/>
      <c r="Q158" s="219"/>
      <c r="R158" s="220"/>
      <c r="S158" s="220"/>
      <c r="T158" s="220"/>
      <c r="U158" s="220"/>
      <c r="V158" s="220"/>
      <c r="W158" s="220"/>
      <c r="X158" s="220"/>
      <c r="Y158" s="199"/>
      <c r="Z158" s="199"/>
      <c r="AA158" s="199"/>
      <c r="AB158" s="199"/>
      <c r="AC158" s="199"/>
      <c r="AD158" s="199"/>
      <c r="AE158" s="199"/>
      <c r="AF158" s="199"/>
      <c r="AG158" s="199" t="s">
        <v>212</v>
      </c>
      <c r="AH158" s="199">
        <v>0</v>
      </c>
      <c r="AI158" s="199"/>
      <c r="AJ158" s="199"/>
      <c r="AK158" s="199"/>
      <c r="AL158" s="199"/>
      <c r="AM158" s="199"/>
      <c r="AN158" s="199"/>
      <c r="AO158" s="199"/>
      <c r="AP158" s="199"/>
      <c r="AQ158" s="199"/>
      <c r="AR158" s="199"/>
      <c r="AS158" s="199"/>
      <c r="AT158" s="199"/>
      <c r="AU158" s="199"/>
      <c r="AV158" s="199"/>
      <c r="AW158" s="199"/>
      <c r="AX158" s="199"/>
      <c r="AY158" s="199"/>
      <c r="AZ158" s="199"/>
      <c r="BA158" s="199"/>
      <c r="BB158" s="199"/>
      <c r="BC158" s="199"/>
      <c r="BD158" s="199"/>
      <c r="BE158" s="199"/>
      <c r="BF158" s="199"/>
      <c r="BG158" s="199"/>
      <c r="BH158" s="199"/>
    </row>
    <row r="159" spans="1:60" outlineLevel="1">
      <c r="A159" s="216"/>
      <c r="B159" s="217"/>
      <c r="C159" s="265" t="s">
        <v>521</v>
      </c>
      <c r="D159" s="254"/>
      <c r="E159" s="255">
        <v>17.88</v>
      </c>
      <c r="F159" s="220"/>
      <c r="G159" s="220"/>
      <c r="H159" s="220"/>
      <c r="I159" s="220"/>
      <c r="J159" s="220"/>
      <c r="K159" s="220"/>
      <c r="L159" s="220"/>
      <c r="M159" s="220"/>
      <c r="N159" s="219"/>
      <c r="O159" s="219"/>
      <c r="P159" s="219"/>
      <c r="Q159" s="219"/>
      <c r="R159" s="220"/>
      <c r="S159" s="220"/>
      <c r="T159" s="220"/>
      <c r="U159" s="220"/>
      <c r="V159" s="220"/>
      <c r="W159" s="220"/>
      <c r="X159" s="220"/>
      <c r="Y159" s="199"/>
      <c r="Z159" s="199"/>
      <c r="AA159" s="199"/>
      <c r="AB159" s="199"/>
      <c r="AC159" s="199"/>
      <c r="AD159" s="199"/>
      <c r="AE159" s="199"/>
      <c r="AF159" s="199"/>
      <c r="AG159" s="199" t="s">
        <v>212</v>
      </c>
      <c r="AH159" s="199">
        <v>0</v>
      </c>
      <c r="AI159" s="199"/>
      <c r="AJ159" s="199"/>
      <c r="AK159" s="199"/>
      <c r="AL159" s="199"/>
      <c r="AM159" s="199"/>
      <c r="AN159" s="199"/>
      <c r="AO159" s="199"/>
      <c r="AP159" s="199"/>
      <c r="AQ159" s="199"/>
      <c r="AR159" s="199"/>
      <c r="AS159" s="199"/>
      <c r="AT159" s="199"/>
      <c r="AU159" s="199"/>
      <c r="AV159" s="199"/>
      <c r="AW159" s="199"/>
      <c r="AX159" s="199"/>
      <c r="AY159" s="199"/>
      <c r="AZ159" s="199"/>
      <c r="BA159" s="199"/>
      <c r="BB159" s="199"/>
      <c r="BC159" s="199"/>
      <c r="BD159" s="199"/>
      <c r="BE159" s="199"/>
      <c r="BF159" s="199"/>
      <c r="BG159" s="199"/>
      <c r="BH159" s="199"/>
    </row>
    <row r="160" spans="1:60" outlineLevel="1">
      <c r="A160" s="216"/>
      <c r="B160" s="217"/>
      <c r="C160" s="266" t="s">
        <v>243</v>
      </c>
      <c r="D160" s="256"/>
      <c r="E160" s="257">
        <v>17.88</v>
      </c>
      <c r="F160" s="220"/>
      <c r="G160" s="220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199"/>
      <c r="Z160" s="199"/>
      <c r="AA160" s="199"/>
      <c r="AB160" s="199"/>
      <c r="AC160" s="199"/>
      <c r="AD160" s="199"/>
      <c r="AE160" s="199"/>
      <c r="AF160" s="199"/>
      <c r="AG160" s="199" t="s">
        <v>212</v>
      </c>
      <c r="AH160" s="199">
        <v>1</v>
      </c>
      <c r="AI160" s="199"/>
      <c r="AJ160" s="199"/>
      <c r="AK160" s="199"/>
      <c r="AL160" s="199"/>
      <c r="AM160" s="199"/>
      <c r="AN160" s="199"/>
      <c r="AO160" s="199"/>
      <c r="AP160" s="199"/>
      <c r="AQ160" s="199"/>
      <c r="AR160" s="199"/>
      <c r="AS160" s="199"/>
      <c r="AT160" s="199"/>
      <c r="AU160" s="199"/>
      <c r="AV160" s="199"/>
      <c r="AW160" s="199"/>
      <c r="AX160" s="199"/>
      <c r="AY160" s="199"/>
      <c r="AZ160" s="199"/>
      <c r="BA160" s="199"/>
      <c r="BB160" s="199"/>
      <c r="BC160" s="199"/>
      <c r="BD160" s="199"/>
      <c r="BE160" s="199"/>
      <c r="BF160" s="199"/>
      <c r="BG160" s="199"/>
      <c r="BH160" s="199"/>
    </row>
    <row r="161" spans="1:60" outlineLevel="1">
      <c r="A161" s="216"/>
      <c r="B161" s="217"/>
      <c r="C161" s="265" t="s">
        <v>391</v>
      </c>
      <c r="D161" s="254"/>
      <c r="E161" s="255"/>
      <c r="F161" s="220"/>
      <c r="G161" s="220"/>
      <c r="H161" s="220"/>
      <c r="I161" s="220"/>
      <c r="J161" s="220"/>
      <c r="K161" s="220"/>
      <c r="L161" s="220"/>
      <c r="M161" s="220"/>
      <c r="N161" s="219"/>
      <c r="O161" s="219"/>
      <c r="P161" s="219"/>
      <c r="Q161" s="219"/>
      <c r="R161" s="220"/>
      <c r="S161" s="220"/>
      <c r="T161" s="220"/>
      <c r="U161" s="220"/>
      <c r="V161" s="220"/>
      <c r="W161" s="220"/>
      <c r="X161" s="220"/>
      <c r="Y161" s="199"/>
      <c r="Z161" s="199"/>
      <c r="AA161" s="199"/>
      <c r="AB161" s="199"/>
      <c r="AC161" s="199"/>
      <c r="AD161" s="199"/>
      <c r="AE161" s="199"/>
      <c r="AF161" s="199"/>
      <c r="AG161" s="199" t="s">
        <v>212</v>
      </c>
      <c r="AH161" s="199">
        <v>0</v>
      </c>
      <c r="AI161" s="199"/>
      <c r="AJ161" s="199"/>
      <c r="AK161" s="199"/>
      <c r="AL161" s="199"/>
      <c r="AM161" s="199"/>
      <c r="AN161" s="199"/>
      <c r="AO161" s="199"/>
      <c r="AP161" s="199"/>
      <c r="AQ161" s="199"/>
      <c r="AR161" s="199"/>
      <c r="AS161" s="199"/>
      <c r="AT161" s="199"/>
      <c r="AU161" s="199"/>
      <c r="AV161" s="199"/>
      <c r="AW161" s="199"/>
      <c r="AX161" s="199"/>
      <c r="AY161" s="199"/>
      <c r="AZ161" s="199"/>
      <c r="BA161" s="199"/>
      <c r="BB161" s="199"/>
      <c r="BC161" s="199"/>
      <c r="BD161" s="199"/>
      <c r="BE161" s="199"/>
      <c r="BF161" s="199"/>
      <c r="BG161" s="199"/>
      <c r="BH161" s="199"/>
    </row>
    <row r="162" spans="1:60" outlineLevel="1">
      <c r="A162" s="216"/>
      <c r="B162" s="217"/>
      <c r="C162" s="265" t="s">
        <v>494</v>
      </c>
      <c r="D162" s="254"/>
      <c r="E162" s="255">
        <v>14.88</v>
      </c>
      <c r="F162" s="220"/>
      <c r="G162" s="220"/>
      <c r="H162" s="220"/>
      <c r="I162" s="220"/>
      <c r="J162" s="220"/>
      <c r="K162" s="220"/>
      <c r="L162" s="220"/>
      <c r="M162" s="220"/>
      <c r="N162" s="219"/>
      <c r="O162" s="219"/>
      <c r="P162" s="219"/>
      <c r="Q162" s="219"/>
      <c r="R162" s="220"/>
      <c r="S162" s="220"/>
      <c r="T162" s="220"/>
      <c r="U162" s="220"/>
      <c r="V162" s="220"/>
      <c r="W162" s="220"/>
      <c r="X162" s="220"/>
      <c r="Y162" s="199"/>
      <c r="Z162" s="199"/>
      <c r="AA162" s="199"/>
      <c r="AB162" s="199"/>
      <c r="AC162" s="199"/>
      <c r="AD162" s="199"/>
      <c r="AE162" s="199"/>
      <c r="AF162" s="199"/>
      <c r="AG162" s="199" t="s">
        <v>212</v>
      </c>
      <c r="AH162" s="199">
        <v>0</v>
      </c>
      <c r="AI162" s="199"/>
      <c r="AJ162" s="199"/>
      <c r="AK162" s="199"/>
      <c r="AL162" s="199"/>
      <c r="AM162" s="199"/>
      <c r="AN162" s="199"/>
      <c r="AO162" s="199"/>
      <c r="AP162" s="199"/>
      <c r="AQ162" s="199"/>
      <c r="AR162" s="199"/>
      <c r="AS162" s="199"/>
      <c r="AT162" s="199"/>
      <c r="AU162" s="199"/>
      <c r="AV162" s="199"/>
      <c r="AW162" s="199"/>
      <c r="AX162" s="199"/>
      <c r="AY162" s="199"/>
      <c r="AZ162" s="199"/>
      <c r="BA162" s="199"/>
      <c r="BB162" s="199"/>
      <c r="BC162" s="199"/>
      <c r="BD162" s="199"/>
      <c r="BE162" s="199"/>
      <c r="BF162" s="199"/>
      <c r="BG162" s="199"/>
      <c r="BH162" s="199"/>
    </row>
    <row r="163" spans="1:60" outlineLevel="1">
      <c r="A163" s="216"/>
      <c r="B163" s="217"/>
      <c r="C163" s="265" t="s">
        <v>494</v>
      </c>
      <c r="D163" s="254"/>
      <c r="E163" s="255">
        <v>14.88</v>
      </c>
      <c r="F163" s="220"/>
      <c r="G163" s="220"/>
      <c r="H163" s="220"/>
      <c r="I163" s="220"/>
      <c r="J163" s="220"/>
      <c r="K163" s="220"/>
      <c r="L163" s="220"/>
      <c r="M163" s="220"/>
      <c r="N163" s="219"/>
      <c r="O163" s="219"/>
      <c r="P163" s="219"/>
      <c r="Q163" s="219"/>
      <c r="R163" s="220"/>
      <c r="S163" s="220"/>
      <c r="T163" s="220"/>
      <c r="U163" s="220"/>
      <c r="V163" s="220"/>
      <c r="W163" s="220"/>
      <c r="X163" s="220"/>
      <c r="Y163" s="199"/>
      <c r="Z163" s="199"/>
      <c r="AA163" s="199"/>
      <c r="AB163" s="199"/>
      <c r="AC163" s="199"/>
      <c r="AD163" s="199"/>
      <c r="AE163" s="199"/>
      <c r="AF163" s="199"/>
      <c r="AG163" s="199" t="s">
        <v>212</v>
      </c>
      <c r="AH163" s="199">
        <v>0</v>
      </c>
      <c r="AI163" s="199"/>
      <c r="AJ163" s="199"/>
      <c r="AK163" s="199"/>
      <c r="AL163" s="199"/>
      <c r="AM163" s="199"/>
      <c r="AN163" s="199"/>
      <c r="AO163" s="199"/>
      <c r="AP163" s="199"/>
      <c r="AQ163" s="199"/>
      <c r="AR163" s="199"/>
      <c r="AS163" s="199"/>
      <c r="AT163" s="199"/>
      <c r="AU163" s="199"/>
      <c r="AV163" s="199"/>
      <c r="AW163" s="199"/>
      <c r="AX163" s="199"/>
      <c r="AY163" s="199"/>
      <c r="AZ163" s="199"/>
      <c r="BA163" s="199"/>
      <c r="BB163" s="199"/>
      <c r="BC163" s="199"/>
      <c r="BD163" s="199"/>
      <c r="BE163" s="199"/>
      <c r="BF163" s="199"/>
      <c r="BG163" s="199"/>
      <c r="BH163" s="199"/>
    </row>
    <row r="164" spans="1:60" outlineLevel="1">
      <c r="A164" s="216"/>
      <c r="B164" s="217"/>
      <c r="C164" s="265" t="s">
        <v>522</v>
      </c>
      <c r="D164" s="254"/>
      <c r="E164" s="255">
        <v>29.74</v>
      </c>
      <c r="F164" s="220"/>
      <c r="G164" s="220"/>
      <c r="H164" s="220"/>
      <c r="I164" s="220"/>
      <c r="J164" s="220"/>
      <c r="K164" s="220"/>
      <c r="L164" s="220"/>
      <c r="M164" s="220"/>
      <c r="N164" s="219"/>
      <c r="O164" s="219"/>
      <c r="P164" s="219"/>
      <c r="Q164" s="219"/>
      <c r="R164" s="220"/>
      <c r="S164" s="220"/>
      <c r="T164" s="220"/>
      <c r="U164" s="220"/>
      <c r="V164" s="220"/>
      <c r="W164" s="220"/>
      <c r="X164" s="220"/>
      <c r="Y164" s="199"/>
      <c r="Z164" s="199"/>
      <c r="AA164" s="199"/>
      <c r="AB164" s="199"/>
      <c r="AC164" s="199"/>
      <c r="AD164" s="199"/>
      <c r="AE164" s="199"/>
      <c r="AF164" s="199"/>
      <c r="AG164" s="199" t="s">
        <v>212</v>
      </c>
      <c r="AH164" s="199">
        <v>0</v>
      </c>
      <c r="AI164" s="199"/>
      <c r="AJ164" s="199"/>
      <c r="AK164" s="199"/>
      <c r="AL164" s="199"/>
      <c r="AM164" s="199"/>
      <c r="AN164" s="199"/>
      <c r="AO164" s="199"/>
      <c r="AP164" s="199"/>
      <c r="AQ164" s="199"/>
      <c r="AR164" s="199"/>
      <c r="AS164" s="199"/>
      <c r="AT164" s="199"/>
      <c r="AU164" s="199"/>
      <c r="AV164" s="199"/>
      <c r="AW164" s="199"/>
      <c r="AX164" s="199"/>
      <c r="AY164" s="199"/>
      <c r="AZ164" s="199"/>
      <c r="BA164" s="199"/>
      <c r="BB164" s="199"/>
      <c r="BC164" s="199"/>
      <c r="BD164" s="199"/>
      <c r="BE164" s="199"/>
      <c r="BF164" s="199"/>
      <c r="BG164" s="199"/>
      <c r="BH164" s="199"/>
    </row>
    <row r="165" spans="1:60" outlineLevel="1">
      <c r="A165" s="216"/>
      <c r="B165" s="217"/>
      <c r="C165" s="266" t="s">
        <v>243</v>
      </c>
      <c r="D165" s="256"/>
      <c r="E165" s="257">
        <v>59.5</v>
      </c>
      <c r="F165" s="220"/>
      <c r="G165" s="220"/>
      <c r="H165" s="220"/>
      <c r="I165" s="220"/>
      <c r="J165" s="220"/>
      <c r="K165" s="220"/>
      <c r="L165" s="220"/>
      <c r="M165" s="220"/>
      <c r="N165" s="219"/>
      <c r="O165" s="219"/>
      <c r="P165" s="219"/>
      <c r="Q165" s="219"/>
      <c r="R165" s="220"/>
      <c r="S165" s="220"/>
      <c r="T165" s="220"/>
      <c r="U165" s="220"/>
      <c r="V165" s="220"/>
      <c r="W165" s="220"/>
      <c r="X165" s="220"/>
      <c r="Y165" s="199"/>
      <c r="Z165" s="199"/>
      <c r="AA165" s="199"/>
      <c r="AB165" s="199"/>
      <c r="AC165" s="199"/>
      <c r="AD165" s="199"/>
      <c r="AE165" s="199"/>
      <c r="AF165" s="199"/>
      <c r="AG165" s="199" t="s">
        <v>212</v>
      </c>
      <c r="AH165" s="199">
        <v>1</v>
      </c>
      <c r="AI165" s="199"/>
      <c r="AJ165" s="199"/>
      <c r="AK165" s="199"/>
      <c r="AL165" s="199"/>
      <c r="AM165" s="199"/>
      <c r="AN165" s="199"/>
      <c r="AO165" s="199"/>
      <c r="AP165" s="199"/>
      <c r="AQ165" s="199"/>
      <c r="AR165" s="199"/>
      <c r="AS165" s="199"/>
      <c r="AT165" s="199"/>
      <c r="AU165" s="199"/>
      <c r="AV165" s="199"/>
      <c r="AW165" s="199"/>
      <c r="AX165" s="199"/>
      <c r="AY165" s="199"/>
      <c r="AZ165" s="199"/>
      <c r="BA165" s="199"/>
      <c r="BB165" s="199"/>
      <c r="BC165" s="199"/>
      <c r="BD165" s="199"/>
      <c r="BE165" s="199"/>
      <c r="BF165" s="199"/>
      <c r="BG165" s="199"/>
      <c r="BH165" s="199"/>
    </row>
    <row r="166" spans="1:60" outlineLevel="1">
      <c r="A166" s="234">
        <v>29</v>
      </c>
      <c r="B166" s="235" t="s">
        <v>234</v>
      </c>
      <c r="C166" s="244" t="s">
        <v>235</v>
      </c>
      <c r="D166" s="236" t="s">
        <v>236</v>
      </c>
      <c r="E166" s="237">
        <v>4.32</v>
      </c>
      <c r="F166" s="238"/>
      <c r="G166" s="239">
        <f>ROUND(E166*F166,2)</f>
        <v>0</v>
      </c>
      <c r="H166" s="221"/>
      <c r="I166" s="220">
        <f>ROUND(E166*H166,2)</f>
        <v>0</v>
      </c>
      <c r="J166" s="221"/>
      <c r="K166" s="220">
        <f>ROUND(E166*J166,2)</f>
        <v>0</v>
      </c>
      <c r="L166" s="220">
        <v>21</v>
      </c>
      <c r="M166" s="220">
        <f>G166*(1+L166/100)</f>
        <v>0</v>
      </c>
      <c r="N166" s="219">
        <v>8.3300000000000006E-3</v>
      </c>
      <c r="O166" s="219">
        <f>ROUND(E166*N166,2)</f>
        <v>0.04</v>
      </c>
      <c r="P166" s="219">
        <v>2.5</v>
      </c>
      <c r="Q166" s="219">
        <f>ROUND(E166*P166,2)</f>
        <v>10.8</v>
      </c>
      <c r="R166" s="220"/>
      <c r="S166" s="220" t="s">
        <v>129</v>
      </c>
      <c r="T166" s="220" t="s">
        <v>144</v>
      </c>
      <c r="U166" s="220">
        <v>4.04</v>
      </c>
      <c r="V166" s="220">
        <f>ROUND(E166*U166,2)</f>
        <v>17.45</v>
      </c>
      <c r="W166" s="220"/>
      <c r="X166" s="220" t="s">
        <v>131</v>
      </c>
      <c r="Y166" s="199"/>
      <c r="Z166" s="199"/>
      <c r="AA166" s="199"/>
      <c r="AB166" s="199"/>
      <c r="AC166" s="199"/>
      <c r="AD166" s="199"/>
      <c r="AE166" s="199"/>
      <c r="AF166" s="199"/>
      <c r="AG166" s="199" t="s">
        <v>132</v>
      </c>
      <c r="AH166" s="199"/>
      <c r="AI166" s="199"/>
      <c r="AJ166" s="199"/>
      <c r="AK166" s="199"/>
      <c r="AL166" s="199"/>
      <c r="AM166" s="199"/>
      <c r="AN166" s="199"/>
      <c r="AO166" s="199"/>
      <c r="AP166" s="199"/>
      <c r="AQ166" s="199"/>
      <c r="AR166" s="199"/>
      <c r="AS166" s="199"/>
      <c r="AT166" s="199"/>
      <c r="AU166" s="199"/>
      <c r="AV166" s="199"/>
      <c r="AW166" s="199"/>
      <c r="AX166" s="199"/>
      <c r="AY166" s="199"/>
      <c r="AZ166" s="199"/>
      <c r="BA166" s="199"/>
      <c r="BB166" s="199"/>
      <c r="BC166" s="199"/>
      <c r="BD166" s="199"/>
      <c r="BE166" s="199"/>
      <c r="BF166" s="199"/>
      <c r="BG166" s="199"/>
      <c r="BH166" s="199"/>
    </row>
    <row r="167" spans="1:60" ht="22.5" outlineLevel="1">
      <c r="A167" s="216"/>
      <c r="B167" s="217"/>
      <c r="C167" s="265" t="s">
        <v>393</v>
      </c>
      <c r="D167" s="254"/>
      <c r="E167" s="255">
        <v>0.56000000000000005</v>
      </c>
      <c r="F167" s="220"/>
      <c r="G167" s="220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199"/>
      <c r="Z167" s="199"/>
      <c r="AA167" s="199"/>
      <c r="AB167" s="199"/>
      <c r="AC167" s="199"/>
      <c r="AD167" s="199"/>
      <c r="AE167" s="199"/>
      <c r="AF167" s="199"/>
      <c r="AG167" s="199" t="s">
        <v>212</v>
      </c>
      <c r="AH167" s="199">
        <v>0</v>
      </c>
      <c r="AI167" s="199"/>
      <c r="AJ167" s="199"/>
      <c r="AK167" s="199"/>
      <c r="AL167" s="199"/>
      <c r="AM167" s="199"/>
      <c r="AN167" s="199"/>
      <c r="AO167" s="199"/>
      <c r="AP167" s="199"/>
      <c r="AQ167" s="199"/>
      <c r="AR167" s="199"/>
      <c r="AS167" s="199"/>
      <c r="AT167" s="199"/>
      <c r="AU167" s="199"/>
      <c r="AV167" s="199"/>
      <c r="AW167" s="199"/>
      <c r="AX167" s="199"/>
      <c r="AY167" s="199"/>
      <c r="AZ167" s="199"/>
      <c r="BA167" s="199"/>
      <c r="BB167" s="199"/>
      <c r="BC167" s="199"/>
      <c r="BD167" s="199"/>
      <c r="BE167" s="199"/>
      <c r="BF167" s="199"/>
      <c r="BG167" s="199"/>
      <c r="BH167" s="199"/>
    </row>
    <row r="168" spans="1:60" ht="22.5" outlineLevel="1">
      <c r="A168" s="216"/>
      <c r="B168" s="217"/>
      <c r="C168" s="265" t="s">
        <v>394</v>
      </c>
      <c r="D168" s="254"/>
      <c r="E168" s="255">
        <v>0.72</v>
      </c>
      <c r="F168" s="220"/>
      <c r="G168" s="220"/>
      <c r="H168" s="220"/>
      <c r="I168" s="220"/>
      <c r="J168" s="220"/>
      <c r="K168" s="220"/>
      <c r="L168" s="220"/>
      <c r="M168" s="220"/>
      <c r="N168" s="219"/>
      <c r="O168" s="219"/>
      <c r="P168" s="219"/>
      <c r="Q168" s="219"/>
      <c r="R168" s="220"/>
      <c r="S168" s="220"/>
      <c r="T168" s="220"/>
      <c r="U168" s="220"/>
      <c r="V168" s="220"/>
      <c r="W168" s="220"/>
      <c r="X168" s="220"/>
      <c r="Y168" s="199"/>
      <c r="Z168" s="199"/>
      <c r="AA168" s="199"/>
      <c r="AB168" s="199"/>
      <c r="AC168" s="199"/>
      <c r="AD168" s="199"/>
      <c r="AE168" s="199"/>
      <c r="AF168" s="199"/>
      <c r="AG168" s="199" t="s">
        <v>212</v>
      </c>
      <c r="AH168" s="199">
        <v>0</v>
      </c>
      <c r="AI168" s="199"/>
      <c r="AJ168" s="199"/>
      <c r="AK168" s="199"/>
      <c r="AL168" s="199"/>
      <c r="AM168" s="199"/>
      <c r="AN168" s="199"/>
      <c r="AO168" s="199"/>
      <c r="AP168" s="199"/>
      <c r="AQ168" s="199"/>
      <c r="AR168" s="199"/>
      <c r="AS168" s="199"/>
      <c r="AT168" s="199"/>
      <c r="AU168" s="199"/>
      <c r="AV168" s="199"/>
      <c r="AW168" s="199"/>
      <c r="AX168" s="199"/>
      <c r="AY168" s="199"/>
      <c r="AZ168" s="199"/>
      <c r="BA168" s="199"/>
      <c r="BB168" s="199"/>
      <c r="BC168" s="199"/>
      <c r="BD168" s="199"/>
      <c r="BE168" s="199"/>
      <c r="BF168" s="199"/>
      <c r="BG168" s="199"/>
      <c r="BH168" s="199"/>
    </row>
    <row r="169" spans="1:60" ht="22.5" outlineLevel="1">
      <c r="A169" s="216"/>
      <c r="B169" s="217"/>
      <c r="C169" s="265" t="s">
        <v>395</v>
      </c>
      <c r="D169" s="254"/>
      <c r="E169" s="255">
        <v>0.16</v>
      </c>
      <c r="F169" s="220"/>
      <c r="G169" s="220"/>
      <c r="H169" s="220"/>
      <c r="I169" s="220"/>
      <c r="J169" s="220"/>
      <c r="K169" s="220"/>
      <c r="L169" s="220"/>
      <c r="M169" s="220"/>
      <c r="N169" s="219"/>
      <c r="O169" s="219"/>
      <c r="P169" s="219"/>
      <c r="Q169" s="219"/>
      <c r="R169" s="220"/>
      <c r="S169" s="220"/>
      <c r="T169" s="220"/>
      <c r="U169" s="220"/>
      <c r="V169" s="220"/>
      <c r="W169" s="220"/>
      <c r="X169" s="220"/>
      <c r="Y169" s="199"/>
      <c r="Z169" s="199"/>
      <c r="AA169" s="199"/>
      <c r="AB169" s="199"/>
      <c r="AC169" s="199"/>
      <c r="AD169" s="199"/>
      <c r="AE169" s="199"/>
      <c r="AF169" s="199"/>
      <c r="AG169" s="199" t="s">
        <v>212</v>
      </c>
      <c r="AH169" s="199">
        <v>0</v>
      </c>
      <c r="AI169" s="199"/>
      <c r="AJ169" s="199"/>
      <c r="AK169" s="199"/>
      <c r="AL169" s="199"/>
      <c r="AM169" s="199"/>
      <c r="AN169" s="199"/>
      <c r="AO169" s="199"/>
      <c r="AP169" s="199"/>
      <c r="AQ169" s="199"/>
      <c r="AR169" s="199"/>
      <c r="AS169" s="199"/>
      <c r="AT169" s="199"/>
      <c r="AU169" s="199"/>
      <c r="AV169" s="199"/>
      <c r="AW169" s="199"/>
      <c r="AX169" s="199"/>
      <c r="AY169" s="199"/>
      <c r="AZ169" s="199"/>
      <c r="BA169" s="199"/>
      <c r="BB169" s="199"/>
      <c r="BC169" s="199"/>
      <c r="BD169" s="199"/>
      <c r="BE169" s="199"/>
      <c r="BF169" s="199"/>
      <c r="BG169" s="199"/>
      <c r="BH169" s="199"/>
    </row>
    <row r="170" spans="1:60" ht="22.5" outlineLevel="1">
      <c r="A170" s="216"/>
      <c r="B170" s="217"/>
      <c r="C170" s="265" t="s">
        <v>396</v>
      </c>
      <c r="D170" s="254"/>
      <c r="E170" s="255">
        <v>2.88</v>
      </c>
      <c r="F170" s="220"/>
      <c r="G170" s="220"/>
      <c r="H170" s="220"/>
      <c r="I170" s="220"/>
      <c r="J170" s="220"/>
      <c r="K170" s="220"/>
      <c r="L170" s="220"/>
      <c r="M170" s="220"/>
      <c r="N170" s="219"/>
      <c r="O170" s="219"/>
      <c r="P170" s="219"/>
      <c r="Q170" s="219"/>
      <c r="R170" s="220"/>
      <c r="S170" s="220"/>
      <c r="T170" s="220"/>
      <c r="U170" s="220"/>
      <c r="V170" s="220"/>
      <c r="W170" s="220"/>
      <c r="X170" s="220"/>
      <c r="Y170" s="199"/>
      <c r="Z170" s="199"/>
      <c r="AA170" s="199"/>
      <c r="AB170" s="199"/>
      <c r="AC170" s="199"/>
      <c r="AD170" s="199"/>
      <c r="AE170" s="199"/>
      <c r="AF170" s="199"/>
      <c r="AG170" s="199" t="s">
        <v>212</v>
      </c>
      <c r="AH170" s="199">
        <v>0</v>
      </c>
      <c r="AI170" s="199"/>
      <c r="AJ170" s="199"/>
      <c r="AK170" s="199"/>
      <c r="AL170" s="199"/>
      <c r="AM170" s="199"/>
      <c r="AN170" s="199"/>
      <c r="AO170" s="199"/>
      <c r="AP170" s="199"/>
      <c r="AQ170" s="199"/>
      <c r="AR170" s="199"/>
      <c r="AS170" s="199"/>
      <c r="AT170" s="199"/>
      <c r="AU170" s="199"/>
      <c r="AV170" s="199"/>
      <c r="AW170" s="199"/>
      <c r="AX170" s="199"/>
      <c r="AY170" s="199"/>
      <c r="AZ170" s="199"/>
      <c r="BA170" s="199"/>
      <c r="BB170" s="199"/>
      <c r="BC170" s="199"/>
      <c r="BD170" s="199"/>
      <c r="BE170" s="199"/>
      <c r="BF170" s="199"/>
      <c r="BG170" s="199"/>
      <c r="BH170" s="199"/>
    </row>
    <row r="171" spans="1:60" outlineLevel="1">
      <c r="A171" s="216"/>
      <c r="B171" s="217"/>
      <c r="C171" s="266" t="s">
        <v>243</v>
      </c>
      <c r="D171" s="256"/>
      <c r="E171" s="257">
        <v>4.32</v>
      </c>
      <c r="F171" s="220"/>
      <c r="G171" s="220"/>
      <c r="H171" s="220"/>
      <c r="I171" s="220"/>
      <c r="J171" s="220"/>
      <c r="K171" s="220"/>
      <c r="L171" s="220"/>
      <c r="M171" s="220"/>
      <c r="N171" s="219"/>
      <c r="O171" s="219"/>
      <c r="P171" s="219"/>
      <c r="Q171" s="219"/>
      <c r="R171" s="220"/>
      <c r="S171" s="220"/>
      <c r="T171" s="220"/>
      <c r="U171" s="220"/>
      <c r="V171" s="220"/>
      <c r="W171" s="220"/>
      <c r="X171" s="220"/>
      <c r="Y171" s="199"/>
      <c r="Z171" s="199"/>
      <c r="AA171" s="199"/>
      <c r="AB171" s="199"/>
      <c r="AC171" s="199"/>
      <c r="AD171" s="199"/>
      <c r="AE171" s="199"/>
      <c r="AF171" s="199"/>
      <c r="AG171" s="199" t="s">
        <v>212</v>
      </c>
      <c r="AH171" s="199">
        <v>1</v>
      </c>
      <c r="AI171" s="199"/>
      <c r="AJ171" s="199"/>
      <c r="AK171" s="199"/>
      <c r="AL171" s="199"/>
      <c r="AM171" s="199"/>
      <c r="AN171" s="199"/>
      <c r="AO171" s="199"/>
      <c r="AP171" s="199"/>
      <c r="AQ171" s="199"/>
      <c r="AR171" s="199"/>
      <c r="AS171" s="199"/>
      <c r="AT171" s="199"/>
      <c r="AU171" s="199"/>
      <c r="AV171" s="199"/>
      <c r="AW171" s="199"/>
      <c r="AX171" s="199"/>
      <c r="AY171" s="199"/>
      <c r="AZ171" s="199"/>
      <c r="BA171" s="199"/>
      <c r="BB171" s="199"/>
      <c r="BC171" s="199"/>
      <c r="BD171" s="199"/>
      <c r="BE171" s="199"/>
      <c r="BF171" s="199"/>
      <c r="BG171" s="199"/>
      <c r="BH171" s="199"/>
    </row>
    <row r="172" spans="1:60" outlineLevel="1">
      <c r="A172" s="234">
        <v>30</v>
      </c>
      <c r="B172" s="235" t="s">
        <v>397</v>
      </c>
      <c r="C172" s="244" t="s">
        <v>398</v>
      </c>
      <c r="D172" s="236" t="s">
        <v>222</v>
      </c>
      <c r="E172" s="237">
        <v>45.9</v>
      </c>
      <c r="F172" s="238"/>
      <c r="G172" s="239">
        <f>ROUND(E172*F172,2)</f>
        <v>0</v>
      </c>
      <c r="H172" s="221"/>
      <c r="I172" s="220">
        <f>ROUND(E172*H172,2)</f>
        <v>0</v>
      </c>
      <c r="J172" s="221"/>
      <c r="K172" s="220">
        <f>ROUND(E172*J172,2)</f>
        <v>0</v>
      </c>
      <c r="L172" s="220">
        <v>21</v>
      </c>
      <c r="M172" s="220">
        <f>G172*(1+L172/100)</f>
        <v>0</v>
      </c>
      <c r="N172" s="219">
        <v>0</v>
      </c>
      <c r="O172" s="219">
        <f>ROUND(E172*N172,2)</f>
        <v>0</v>
      </c>
      <c r="P172" s="219">
        <v>3.9500000000000004E-3</v>
      </c>
      <c r="Q172" s="219">
        <f>ROUND(E172*P172,2)</f>
        <v>0.18</v>
      </c>
      <c r="R172" s="220"/>
      <c r="S172" s="220" t="s">
        <v>209</v>
      </c>
      <c r="T172" s="220" t="s">
        <v>209</v>
      </c>
      <c r="U172" s="220">
        <v>0.1</v>
      </c>
      <c r="V172" s="220">
        <f>ROUND(E172*U172,2)</f>
        <v>4.59</v>
      </c>
      <c r="W172" s="220"/>
      <c r="X172" s="220" t="s">
        <v>131</v>
      </c>
      <c r="Y172" s="199"/>
      <c r="Z172" s="199"/>
      <c r="AA172" s="199"/>
      <c r="AB172" s="199"/>
      <c r="AC172" s="199"/>
      <c r="AD172" s="199"/>
      <c r="AE172" s="199"/>
      <c r="AF172" s="199"/>
      <c r="AG172" s="199" t="s">
        <v>132</v>
      </c>
      <c r="AH172" s="199"/>
      <c r="AI172" s="199"/>
      <c r="AJ172" s="199"/>
      <c r="AK172" s="199"/>
      <c r="AL172" s="199"/>
      <c r="AM172" s="199"/>
      <c r="AN172" s="199"/>
      <c r="AO172" s="199"/>
      <c r="AP172" s="199"/>
      <c r="AQ172" s="199"/>
      <c r="AR172" s="199"/>
      <c r="AS172" s="199"/>
      <c r="AT172" s="199"/>
      <c r="AU172" s="199"/>
      <c r="AV172" s="199"/>
      <c r="AW172" s="199"/>
      <c r="AX172" s="199"/>
      <c r="AY172" s="199"/>
      <c r="AZ172" s="199"/>
      <c r="BA172" s="199"/>
      <c r="BB172" s="199"/>
      <c r="BC172" s="199"/>
      <c r="BD172" s="199"/>
      <c r="BE172" s="199"/>
      <c r="BF172" s="199"/>
      <c r="BG172" s="199"/>
      <c r="BH172" s="199"/>
    </row>
    <row r="173" spans="1:60" outlineLevel="1">
      <c r="A173" s="216"/>
      <c r="B173" s="217"/>
      <c r="C173" s="265" t="s">
        <v>523</v>
      </c>
      <c r="D173" s="254"/>
      <c r="E173" s="255">
        <v>14.88</v>
      </c>
      <c r="F173" s="220"/>
      <c r="G173" s="220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199"/>
      <c r="Z173" s="199"/>
      <c r="AA173" s="199"/>
      <c r="AB173" s="199"/>
      <c r="AC173" s="199"/>
      <c r="AD173" s="199"/>
      <c r="AE173" s="199"/>
      <c r="AF173" s="199"/>
      <c r="AG173" s="199" t="s">
        <v>212</v>
      </c>
      <c r="AH173" s="199">
        <v>0</v>
      </c>
      <c r="AI173" s="199"/>
      <c r="AJ173" s="199"/>
      <c r="AK173" s="199"/>
      <c r="AL173" s="199"/>
      <c r="AM173" s="199"/>
      <c r="AN173" s="199"/>
      <c r="AO173" s="199"/>
      <c r="AP173" s="199"/>
      <c r="AQ173" s="199"/>
      <c r="AR173" s="199"/>
      <c r="AS173" s="199"/>
      <c r="AT173" s="199"/>
      <c r="AU173" s="199"/>
      <c r="AV173" s="199"/>
      <c r="AW173" s="199"/>
      <c r="AX173" s="199"/>
      <c r="AY173" s="199"/>
      <c r="AZ173" s="199"/>
      <c r="BA173" s="199"/>
      <c r="BB173" s="199"/>
      <c r="BC173" s="199"/>
      <c r="BD173" s="199"/>
      <c r="BE173" s="199"/>
      <c r="BF173" s="199"/>
      <c r="BG173" s="199"/>
      <c r="BH173" s="199"/>
    </row>
    <row r="174" spans="1:60" outlineLevel="1">
      <c r="A174" s="216"/>
      <c r="B174" s="217"/>
      <c r="C174" s="265" t="s">
        <v>524</v>
      </c>
      <c r="D174" s="254"/>
      <c r="E174" s="255">
        <v>29.74</v>
      </c>
      <c r="F174" s="220"/>
      <c r="G174" s="220"/>
      <c r="H174" s="220"/>
      <c r="I174" s="220"/>
      <c r="J174" s="220"/>
      <c r="K174" s="220"/>
      <c r="L174" s="220"/>
      <c r="M174" s="220"/>
      <c r="N174" s="219"/>
      <c r="O174" s="219"/>
      <c r="P174" s="219"/>
      <c r="Q174" s="219"/>
      <c r="R174" s="220"/>
      <c r="S174" s="220"/>
      <c r="T174" s="220"/>
      <c r="U174" s="220"/>
      <c r="V174" s="220"/>
      <c r="W174" s="220"/>
      <c r="X174" s="220"/>
      <c r="Y174" s="199"/>
      <c r="Z174" s="199"/>
      <c r="AA174" s="199"/>
      <c r="AB174" s="199"/>
      <c r="AC174" s="199"/>
      <c r="AD174" s="199"/>
      <c r="AE174" s="199"/>
      <c r="AF174" s="199"/>
      <c r="AG174" s="199" t="s">
        <v>212</v>
      </c>
      <c r="AH174" s="199">
        <v>0</v>
      </c>
      <c r="AI174" s="199"/>
      <c r="AJ174" s="199"/>
      <c r="AK174" s="199"/>
      <c r="AL174" s="199"/>
      <c r="AM174" s="199"/>
      <c r="AN174" s="199"/>
      <c r="AO174" s="199"/>
      <c r="AP174" s="199"/>
      <c r="AQ174" s="199"/>
      <c r="AR174" s="199"/>
      <c r="AS174" s="199"/>
      <c r="AT174" s="199"/>
      <c r="AU174" s="199"/>
      <c r="AV174" s="199"/>
      <c r="AW174" s="199"/>
      <c r="AX174" s="199"/>
      <c r="AY174" s="199"/>
      <c r="AZ174" s="199"/>
      <c r="BA174" s="199"/>
      <c r="BB174" s="199"/>
      <c r="BC174" s="199"/>
      <c r="BD174" s="199"/>
      <c r="BE174" s="199"/>
      <c r="BF174" s="199"/>
      <c r="BG174" s="199"/>
      <c r="BH174" s="199"/>
    </row>
    <row r="175" spans="1:60" outlineLevel="1">
      <c r="A175" s="216"/>
      <c r="B175" s="217"/>
      <c r="C175" s="265" t="s">
        <v>401</v>
      </c>
      <c r="D175" s="254"/>
      <c r="E175" s="255">
        <v>1.28</v>
      </c>
      <c r="F175" s="220"/>
      <c r="G175" s="220"/>
      <c r="H175" s="220"/>
      <c r="I175" s="220"/>
      <c r="J175" s="220"/>
      <c r="K175" s="220"/>
      <c r="L175" s="220"/>
      <c r="M175" s="220"/>
      <c r="N175" s="219"/>
      <c r="O175" s="219"/>
      <c r="P175" s="219"/>
      <c r="Q175" s="219"/>
      <c r="R175" s="220"/>
      <c r="S175" s="220"/>
      <c r="T175" s="220"/>
      <c r="U175" s="220"/>
      <c r="V175" s="220"/>
      <c r="W175" s="220"/>
      <c r="X175" s="220"/>
      <c r="Y175" s="199"/>
      <c r="Z175" s="199"/>
      <c r="AA175" s="199"/>
      <c r="AB175" s="199"/>
      <c r="AC175" s="199"/>
      <c r="AD175" s="199"/>
      <c r="AE175" s="199"/>
      <c r="AF175" s="199"/>
      <c r="AG175" s="199" t="s">
        <v>212</v>
      </c>
      <c r="AH175" s="199">
        <v>0</v>
      </c>
      <c r="AI175" s="199"/>
      <c r="AJ175" s="199"/>
      <c r="AK175" s="199"/>
      <c r="AL175" s="199"/>
      <c r="AM175" s="199"/>
      <c r="AN175" s="199"/>
      <c r="AO175" s="199"/>
      <c r="AP175" s="199"/>
      <c r="AQ175" s="199"/>
      <c r="AR175" s="199"/>
      <c r="AS175" s="199"/>
      <c r="AT175" s="199"/>
      <c r="AU175" s="199"/>
      <c r="AV175" s="199"/>
      <c r="AW175" s="199"/>
      <c r="AX175" s="199"/>
      <c r="AY175" s="199"/>
      <c r="AZ175" s="199"/>
      <c r="BA175" s="199"/>
      <c r="BB175" s="199"/>
      <c r="BC175" s="199"/>
      <c r="BD175" s="199"/>
      <c r="BE175" s="199"/>
      <c r="BF175" s="199"/>
      <c r="BG175" s="199"/>
      <c r="BH175" s="199"/>
    </row>
    <row r="176" spans="1:60" outlineLevel="1">
      <c r="A176" s="216"/>
      <c r="B176" s="217"/>
      <c r="C176" s="266" t="s">
        <v>243</v>
      </c>
      <c r="D176" s="256"/>
      <c r="E176" s="257">
        <v>45.9</v>
      </c>
      <c r="F176" s="220"/>
      <c r="G176" s="220"/>
      <c r="H176" s="220"/>
      <c r="I176" s="220"/>
      <c r="J176" s="220"/>
      <c r="K176" s="220"/>
      <c r="L176" s="220"/>
      <c r="M176" s="220"/>
      <c r="N176" s="219"/>
      <c r="O176" s="219"/>
      <c r="P176" s="219"/>
      <c r="Q176" s="219"/>
      <c r="R176" s="220"/>
      <c r="S176" s="220"/>
      <c r="T176" s="220"/>
      <c r="U176" s="220"/>
      <c r="V176" s="220"/>
      <c r="W176" s="220"/>
      <c r="X176" s="220"/>
      <c r="Y176" s="199"/>
      <c r="Z176" s="199"/>
      <c r="AA176" s="199"/>
      <c r="AB176" s="199"/>
      <c r="AC176" s="199"/>
      <c r="AD176" s="199"/>
      <c r="AE176" s="199"/>
      <c r="AF176" s="199"/>
      <c r="AG176" s="199" t="s">
        <v>212</v>
      </c>
      <c r="AH176" s="199">
        <v>1</v>
      </c>
      <c r="AI176" s="199"/>
      <c r="AJ176" s="199"/>
      <c r="AK176" s="199"/>
      <c r="AL176" s="199"/>
      <c r="AM176" s="199"/>
      <c r="AN176" s="199"/>
      <c r="AO176" s="199"/>
      <c r="AP176" s="199"/>
      <c r="AQ176" s="199"/>
      <c r="AR176" s="199"/>
      <c r="AS176" s="199"/>
      <c r="AT176" s="199"/>
      <c r="AU176" s="199"/>
      <c r="AV176" s="199"/>
      <c r="AW176" s="199"/>
      <c r="AX176" s="199"/>
      <c r="AY176" s="199"/>
      <c r="AZ176" s="199"/>
      <c r="BA176" s="199"/>
      <c r="BB176" s="199"/>
      <c r="BC176" s="199"/>
      <c r="BD176" s="199"/>
      <c r="BE176" s="199"/>
      <c r="BF176" s="199"/>
      <c r="BG176" s="199"/>
      <c r="BH176" s="199"/>
    </row>
    <row r="177" spans="1:60">
      <c r="A177" s="227" t="s">
        <v>127</v>
      </c>
      <c r="B177" s="228" t="s">
        <v>85</v>
      </c>
      <c r="C177" s="243" t="s">
        <v>86</v>
      </c>
      <c r="D177" s="229"/>
      <c r="E177" s="230"/>
      <c r="F177" s="231"/>
      <c r="G177" s="232">
        <f>SUMIF(AG178:AG182,"&lt;&gt;NOR",G178:G182)</f>
        <v>0</v>
      </c>
      <c r="H177" s="226"/>
      <c r="I177" s="226">
        <f>SUM(I178:I182)</f>
        <v>0</v>
      </c>
      <c r="J177" s="226"/>
      <c r="K177" s="226">
        <f>SUM(K178:K182)</f>
        <v>0</v>
      </c>
      <c r="L177" s="226"/>
      <c r="M177" s="226">
        <f>SUM(M178:M182)</f>
        <v>0</v>
      </c>
      <c r="N177" s="225"/>
      <c r="O177" s="225">
        <f>SUM(O178:O182)</f>
        <v>0</v>
      </c>
      <c r="P177" s="225"/>
      <c r="Q177" s="225">
        <f>SUM(Q178:Q182)</f>
        <v>0</v>
      </c>
      <c r="R177" s="226"/>
      <c r="S177" s="226"/>
      <c r="T177" s="226"/>
      <c r="U177" s="226"/>
      <c r="V177" s="226">
        <f>SUM(V178:V182)</f>
        <v>110.31</v>
      </c>
      <c r="W177" s="226"/>
      <c r="X177" s="226"/>
      <c r="AG177" t="s">
        <v>128</v>
      </c>
    </row>
    <row r="178" spans="1:60" outlineLevel="1">
      <c r="A178" s="234">
        <v>31</v>
      </c>
      <c r="B178" s="235" t="s">
        <v>244</v>
      </c>
      <c r="C178" s="244" t="s">
        <v>245</v>
      </c>
      <c r="D178" s="236" t="s">
        <v>246</v>
      </c>
      <c r="E178" s="237">
        <v>36.648440000000001</v>
      </c>
      <c r="F178" s="238"/>
      <c r="G178" s="239">
        <f>ROUND(E178*F178,2)</f>
        <v>0</v>
      </c>
      <c r="H178" s="221"/>
      <c r="I178" s="220">
        <f>ROUND(E178*H178,2)</f>
        <v>0</v>
      </c>
      <c r="J178" s="221"/>
      <c r="K178" s="220">
        <f>ROUND(E178*J178,2)</f>
        <v>0</v>
      </c>
      <c r="L178" s="220">
        <v>21</v>
      </c>
      <c r="M178" s="220">
        <f>G178*(1+L178/100)</f>
        <v>0</v>
      </c>
      <c r="N178" s="219">
        <v>0</v>
      </c>
      <c r="O178" s="219">
        <f>ROUND(E178*N178,2)</f>
        <v>0</v>
      </c>
      <c r="P178" s="219">
        <v>0</v>
      </c>
      <c r="Q178" s="219">
        <f>ROUND(E178*P178,2)</f>
        <v>0</v>
      </c>
      <c r="R178" s="220"/>
      <c r="S178" s="220" t="s">
        <v>209</v>
      </c>
      <c r="T178" s="220" t="s">
        <v>209</v>
      </c>
      <c r="U178" s="220">
        <v>3.01</v>
      </c>
      <c r="V178" s="220">
        <f>ROUND(E178*U178,2)</f>
        <v>110.31</v>
      </c>
      <c r="W178" s="220"/>
      <c r="X178" s="220" t="s">
        <v>247</v>
      </c>
      <c r="Y178" s="199"/>
      <c r="Z178" s="199"/>
      <c r="AA178" s="199"/>
      <c r="AB178" s="199"/>
      <c r="AC178" s="199"/>
      <c r="AD178" s="199"/>
      <c r="AE178" s="199"/>
      <c r="AF178" s="199"/>
      <c r="AG178" s="199" t="s">
        <v>248</v>
      </c>
      <c r="AH178" s="199"/>
      <c r="AI178" s="199"/>
      <c r="AJ178" s="199"/>
      <c r="AK178" s="199"/>
      <c r="AL178" s="199"/>
      <c r="AM178" s="199"/>
      <c r="AN178" s="199"/>
      <c r="AO178" s="199"/>
      <c r="AP178" s="199"/>
      <c r="AQ178" s="199"/>
      <c r="AR178" s="199"/>
      <c r="AS178" s="199"/>
      <c r="AT178" s="199"/>
      <c r="AU178" s="199"/>
      <c r="AV178" s="199"/>
      <c r="AW178" s="199"/>
      <c r="AX178" s="199"/>
      <c r="AY178" s="199"/>
      <c r="AZ178" s="199"/>
      <c r="BA178" s="199"/>
      <c r="BB178" s="199"/>
      <c r="BC178" s="199"/>
      <c r="BD178" s="199"/>
      <c r="BE178" s="199"/>
      <c r="BF178" s="199"/>
      <c r="BG178" s="199"/>
      <c r="BH178" s="199"/>
    </row>
    <row r="179" spans="1:60" outlineLevel="1">
      <c r="A179" s="216"/>
      <c r="B179" s="217"/>
      <c r="C179" s="245" t="s">
        <v>145</v>
      </c>
      <c r="D179" s="240"/>
      <c r="E179" s="240"/>
      <c r="F179" s="240"/>
      <c r="G179" s="240"/>
      <c r="H179" s="220"/>
      <c r="I179" s="220"/>
      <c r="J179" s="220"/>
      <c r="K179" s="220"/>
      <c r="L179" s="220"/>
      <c r="M179" s="220"/>
      <c r="N179" s="219"/>
      <c r="O179" s="219"/>
      <c r="P179" s="219"/>
      <c r="Q179" s="219"/>
      <c r="R179" s="220"/>
      <c r="S179" s="220"/>
      <c r="T179" s="220"/>
      <c r="U179" s="220"/>
      <c r="V179" s="220"/>
      <c r="W179" s="220"/>
      <c r="X179" s="220"/>
      <c r="Y179" s="199"/>
      <c r="Z179" s="199"/>
      <c r="AA179" s="199"/>
      <c r="AB179" s="199"/>
      <c r="AC179" s="199"/>
      <c r="AD179" s="199"/>
      <c r="AE179" s="199"/>
      <c r="AF179" s="199"/>
      <c r="AG179" s="199" t="s">
        <v>134</v>
      </c>
      <c r="AH179" s="199"/>
      <c r="AI179" s="199"/>
      <c r="AJ179" s="199"/>
      <c r="AK179" s="199"/>
      <c r="AL179" s="199"/>
      <c r="AM179" s="199"/>
      <c r="AN179" s="199"/>
      <c r="AO179" s="199"/>
      <c r="AP179" s="199"/>
      <c r="AQ179" s="199"/>
      <c r="AR179" s="199"/>
      <c r="AS179" s="199"/>
      <c r="AT179" s="199"/>
      <c r="AU179" s="199"/>
      <c r="AV179" s="199"/>
      <c r="AW179" s="199"/>
      <c r="AX179" s="199"/>
      <c r="AY179" s="199"/>
      <c r="AZ179" s="199"/>
      <c r="BA179" s="199"/>
      <c r="BB179" s="199"/>
      <c r="BC179" s="199"/>
      <c r="BD179" s="199"/>
      <c r="BE179" s="199"/>
      <c r="BF179" s="199"/>
      <c r="BG179" s="199"/>
      <c r="BH179" s="199"/>
    </row>
    <row r="180" spans="1:60" outlineLevel="1">
      <c r="A180" s="216"/>
      <c r="B180" s="217"/>
      <c r="C180" s="246" t="s">
        <v>249</v>
      </c>
      <c r="D180" s="242"/>
      <c r="E180" s="242"/>
      <c r="F180" s="242"/>
      <c r="G180" s="242"/>
      <c r="H180" s="220"/>
      <c r="I180" s="220"/>
      <c r="J180" s="220"/>
      <c r="K180" s="220"/>
      <c r="L180" s="220"/>
      <c r="M180" s="220"/>
      <c r="N180" s="219"/>
      <c r="O180" s="219"/>
      <c r="P180" s="219"/>
      <c r="Q180" s="219"/>
      <c r="R180" s="220"/>
      <c r="S180" s="220"/>
      <c r="T180" s="220"/>
      <c r="U180" s="220"/>
      <c r="V180" s="220"/>
      <c r="W180" s="220"/>
      <c r="X180" s="220"/>
      <c r="Y180" s="199"/>
      <c r="Z180" s="199"/>
      <c r="AA180" s="199"/>
      <c r="AB180" s="199"/>
      <c r="AC180" s="199"/>
      <c r="AD180" s="199"/>
      <c r="AE180" s="199"/>
      <c r="AF180" s="199"/>
      <c r="AG180" s="199" t="s">
        <v>134</v>
      </c>
      <c r="AH180" s="199"/>
      <c r="AI180" s="199"/>
      <c r="AJ180" s="199"/>
      <c r="AK180" s="199"/>
      <c r="AL180" s="199"/>
      <c r="AM180" s="199"/>
      <c r="AN180" s="199"/>
      <c r="AO180" s="199"/>
      <c r="AP180" s="199"/>
      <c r="AQ180" s="199"/>
      <c r="AR180" s="199"/>
      <c r="AS180" s="199"/>
      <c r="AT180" s="199"/>
      <c r="AU180" s="199"/>
      <c r="AV180" s="199"/>
      <c r="AW180" s="199"/>
      <c r="AX180" s="199"/>
      <c r="AY180" s="199"/>
      <c r="AZ180" s="199"/>
      <c r="BA180" s="199"/>
      <c r="BB180" s="199"/>
      <c r="BC180" s="199"/>
      <c r="BD180" s="199"/>
      <c r="BE180" s="199"/>
      <c r="BF180" s="199"/>
      <c r="BG180" s="199"/>
      <c r="BH180" s="199"/>
    </row>
    <row r="181" spans="1:60" outlineLevel="1">
      <c r="A181" s="216"/>
      <c r="B181" s="217"/>
      <c r="C181" s="246" t="s">
        <v>291</v>
      </c>
      <c r="D181" s="242"/>
      <c r="E181" s="242"/>
      <c r="F181" s="242"/>
      <c r="G181" s="242"/>
      <c r="H181" s="220"/>
      <c r="I181" s="220"/>
      <c r="J181" s="220"/>
      <c r="K181" s="220"/>
      <c r="L181" s="220"/>
      <c r="M181" s="220"/>
      <c r="N181" s="219"/>
      <c r="O181" s="219"/>
      <c r="P181" s="219"/>
      <c r="Q181" s="219"/>
      <c r="R181" s="220"/>
      <c r="S181" s="220"/>
      <c r="T181" s="220"/>
      <c r="U181" s="220"/>
      <c r="V181" s="220"/>
      <c r="W181" s="220"/>
      <c r="X181" s="220"/>
      <c r="Y181" s="199"/>
      <c r="Z181" s="199"/>
      <c r="AA181" s="199"/>
      <c r="AB181" s="199"/>
      <c r="AC181" s="199"/>
      <c r="AD181" s="199"/>
      <c r="AE181" s="199"/>
      <c r="AF181" s="199"/>
      <c r="AG181" s="199" t="s">
        <v>134</v>
      </c>
      <c r="AH181" s="199"/>
      <c r="AI181" s="199"/>
      <c r="AJ181" s="199"/>
      <c r="AK181" s="199"/>
      <c r="AL181" s="199"/>
      <c r="AM181" s="199"/>
      <c r="AN181" s="199"/>
      <c r="AO181" s="199"/>
      <c r="AP181" s="199"/>
      <c r="AQ181" s="199"/>
      <c r="AR181" s="199"/>
      <c r="AS181" s="199"/>
      <c r="AT181" s="199"/>
      <c r="AU181" s="199"/>
      <c r="AV181" s="199"/>
      <c r="AW181" s="199"/>
      <c r="AX181" s="199"/>
      <c r="AY181" s="199"/>
      <c r="AZ181" s="199"/>
      <c r="BA181" s="199"/>
      <c r="BB181" s="199"/>
      <c r="BC181" s="199"/>
      <c r="BD181" s="199"/>
      <c r="BE181" s="199"/>
      <c r="BF181" s="199"/>
      <c r="BG181" s="199"/>
      <c r="BH181" s="199"/>
    </row>
    <row r="182" spans="1:60" outlineLevel="1">
      <c r="A182" s="216"/>
      <c r="B182" s="217"/>
      <c r="C182" s="246" t="s">
        <v>250</v>
      </c>
      <c r="D182" s="242"/>
      <c r="E182" s="242"/>
      <c r="F182" s="242"/>
      <c r="G182" s="242"/>
      <c r="H182" s="220"/>
      <c r="I182" s="220"/>
      <c r="J182" s="220"/>
      <c r="K182" s="220"/>
      <c r="L182" s="220"/>
      <c r="M182" s="220"/>
      <c r="N182" s="219"/>
      <c r="O182" s="219"/>
      <c r="P182" s="219"/>
      <c r="Q182" s="219"/>
      <c r="R182" s="220"/>
      <c r="S182" s="220"/>
      <c r="T182" s="220"/>
      <c r="U182" s="220"/>
      <c r="V182" s="220"/>
      <c r="W182" s="220"/>
      <c r="X182" s="220"/>
      <c r="Y182" s="199"/>
      <c r="Z182" s="199"/>
      <c r="AA182" s="199"/>
      <c r="AB182" s="199"/>
      <c r="AC182" s="199"/>
      <c r="AD182" s="199"/>
      <c r="AE182" s="199"/>
      <c r="AF182" s="199"/>
      <c r="AG182" s="199" t="s">
        <v>134</v>
      </c>
      <c r="AH182" s="199"/>
      <c r="AI182" s="199"/>
      <c r="AJ182" s="199"/>
      <c r="AK182" s="199"/>
      <c r="AL182" s="199"/>
      <c r="AM182" s="199"/>
      <c r="AN182" s="199"/>
      <c r="AO182" s="199"/>
      <c r="AP182" s="199"/>
      <c r="AQ182" s="199"/>
      <c r="AR182" s="199"/>
      <c r="AS182" s="199"/>
      <c r="AT182" s="199"/>
      <c r="AU182" s="199"/>
      <c r="AV182" s="199"/>
      <c r="AW182" s="199"/>
      <c r="AX182" s="199"/>
      <c r="AY182" s="199"/>
      <c r="AZ182" s="199"/>
      <c r="BA182" s="199"/>
      <c r="BB182" s="199"/>
      <c r="BC182" s="199"/>
      <c r="BD182" s="199"/>
      <c r="BE182" s="199"/>
      <c r="BF182" s="199"/>
      <c r="BG182" s="199"/>
      <c r="BH182" s="199"/>
    </row>
    <row r="183" spans="1:60">
      <c r="A183" s="227" t="s">
        <v>127</v>
      </c>
      <c r="B183" s="228" t="s">
        <v>87</v>
      </c>
      <c r="C183" s="243" t="s">
        <v>88</v>
      </c>
      <c r="D183" s="229"/>
      <c r="E183" s="230"/>
      <c r="F183" s="231"/>
      <c r="G183" s="232">
        <f>SUMIF(AG184:AG211,"&lt;&gt;NOR",G184:G211)</f>
        <v>0</v>
      </c>
      <c r="H183" s="226"/>
      <c r="I183" s="226">
        <f>SUM(I184:I211)</f>
        <v>0</v>
      </c>
      <c r="J183" s="226"/>
      <c r="K183" s="226">
        <f>SUM(K184:K211)</f>
        <v>0</v>
      </c>
      <c r="L183" s="226"/>
      <c r="M183" s="226">
        <f>SUM(M184:M211)</f>
        <v>0</v>
      </c>
      <c r="N183" s="225"/>
      <c r="O183" s="225">
        <f>SUM(O184:O211)</f>
        <v>7.9999999999999988E-2</v>
      </c>
      <c r="P183" s="225"/>
      <c r="Q183" s="225">
        <f>SUM(Q184:Q211)</f>
        <v>0</v>
      </c>
      <c r="R183" s="226"/>
      <c r="S183" s="226"/>
      <c r="T183" s="226"/>
      <c r="U183" s="226"/>
      <c r="V183" s="226">
        <f>SUM(V184:V211)</f>
        <v>34.720000000000006</v>
      </c>
      <c r="W183" s="226"/>
      <c r="X183" s="226"/>
      <c r="AG183" t="s">
        <v>128</v>
      </c>
    </row>
    <row r="184" spans="1:60" outlineLevel="1">
      <c r="A184" s="234">
        <v>32</v>
      </c>
      <c r="B184" s="235" t="s">
        <v>402</v>
      </c>
      <c r="C184" s="244" t="s">
        <v>403</v>
      </c>
      <c r="D184" s="236" t="s">
        <v>208</v>
      </c>
      <c r="E184" s="237">
        <v>19.71</v>
      </c>
      <c r="F184" s="238"/>
      <c r="G184" s="239">
        <f>ROUND(E184*F184,2)</f>
        <v>0</v>
      </c>
      <c r="H184" s="221"/>
      <c r="I184" s="220">
        <f>ROUND(E184*H184,2)</f>
        <v>0</v>
      </c>
      <c r="J184" s="221"/>
      <c r="K184" s="220">
        <f>ROUND(E184*J184,2)</f>
        <v>0</v>
      </c>
      <c r="L184" s="220">
        <v>21</v>
      </c>
      <c r="M184" s="220">
        <f>G184*(1+L184/100)</f>
        <v>0</v>
      </c>
      <c r="N184" s="219">
        <v>0</v>
      </c>
      <c r="O184" s="219">
        <f>ROUND(E184*N184,2)</f>
        <v>0</v>
      </c>
      <c r="P184" s="219">
        <v>0</v>
      </c>
      <c r="Q184" s="219">
        <f>ROUND(E184*P184,2)</f>
        <v>0</v>
      </c>
      <c r="R184" s="220"/>
      <c r="S184" s="220" t="s">
        <v>209</v>
      </c>
      <c r="T184" s="220" t="s">
        <v>209</v>
      </c>
      <c r="U184" s="220">
        <v>0.85</v>
      </c>
      <c r="V184" s="220">
        <f>ROUND(E184*U184,2)</f>
        <v>16.75</v>
      </c>
      <c r="W184" s="220"/>
      <c r="X184" s="220" t="s">
        <v>131</v>
      </c>
      <c r="Y184" s="199"/>
      <c r="Z184" s="199"/>
      <c r="AA184" s="199"/>
      <c r="AB184" s="199"/>
      <c r="AC184" s="199"/>
      <c r="AD184" s="199"/>
      <c r="AE184" s="199"/>
      <c r="AF184" s="199"/>
      <c r="AG184" s="199" t="s">
        <v>132</v>
      </c>
      <c r="AH184" s="199"/>
      <c r="AI184" s="199"/>
      <c r="AJ184" s="199"/>
      <c r="AK184" s="199"/>
      <c r="AL184" s="199"/>
      <c r="AM184" s="199"/>
      <c r="AN184" s="199"/>
      <c r="AO184" s="199"/>
      <c r="AP184" s="199"/>
      <c r="AQ184" s="199"/>
      <c r="AR184" s="199"/>
      <c r="AS184" s="199"/>
      <c r="AT184" s="199"/>
      <c r="AU184" s="199"/>
      <c r="AV184" s="199"/>
      <c r="AW184" s="199"/>
      <c r="AX184" s="199"/>
      <c r="AY184" s="199"/>
      <c r="AZ184" s="199"/>
      <c r="BA184" s="199"/>
      <c r="BB184" s="199"/>
      <c r="BC184" s="199"/>
      <c r="BD184" s="199"/>
      <c r="BE184" s="199"/>
      <c r="BF184" s="199"/>
      <c r="BG184" s="199"/>
      <c r="BH184" s="199"/>
    </row>
    <row r="185" spans="1:60" outlineLevel="1">
      <c r="A185" s="216"/>
      <c r="B185" s="217"/>
      <c r="C185" s="245" t="s">
        <v>404</v>
      </c>
      <c r="D185" s="240"/>
      <c r="E185" s="240"/>
      <c r="F185" s="240"/>
      <c r="G185" s="240"/>
      <c r="H185" s="220"/>
      <c r="I185" s="220"/>
      <c r="J185" s="220"/>
      <c r="K185" s="220"/>
      <c r="L185" s="220"/>
      <c r="M185" s="220"/>
      <c r="N185" s="219"/>
      <c r="O185" s="219"/>
      <c r="P185" s="219"/>
      <c r="Q185" s="219"/>
      <c r="R185" s="220"/>
      <c r="S185" s="220"/>
      <c r="T185" s="220"/>
      <c r="U185" s="220"/>
      <c r="V185" s="220"/>
      <c r="W185" s="220"/>
      <c r="X185" s="220"/>
      <c r="Y185" s="199"/>
      <c r="Z185" s="199"/>
      <c r="AA185" s="199"/>
      <c r="AB185" s="199"/>
      <c r="AC185" s="199"/>
      <c r="AD185" s="199"/>
      <c r="AE185" s="199"/>
      <c r="AF185" s="199"/>
      <c r="AG185" s="199" t="s">
        <v>134</v>
      </c>
      <c r="AH185" s="199"/>
      <c r="AI185" s="199"/>
      <c r="AJ185" s="199"/>
      <c r="AK185" s="199"/>
      <c r="AL185" s="199"/>
      <c r="AM185" s="199"/>
      <c r="AN185" s="199"/>
      <c r="AO185" s="199"/>
      <c r="AP185" s="199"/>
      <c r="AQ185" s="199"/>
      <c r="AR185" s="199"/>
      <c r="AS185" s="199"/>
      <c r="AT185" s="199"/>
      <c r="AU185" s="199"/>
      <c r="AV185" s="199"/>
      <c r="AW185" s="199"/>
      <c r="AX185" s="199"/>
      <c r="AY185" s="199"/>
      <c r="AZ185" s="199"/>
      <c r="BA185" s="199"/>
      <c r="BB185" s="199"/>
      <c r="BC185" s="199"/>
      <c r="BD185" s="199"/>
      <c r="BE185" s="199"/>
      <c r="BF185" s="199"/>
      <c r="BG185" s="199"/>
      <c r="BH185" s="199"/>
    </row>
    <row r="186" spans="1:60" outlineLevel="1">
      <c r="A186" s="216"/>
      <c r="B186" s="217"/>
      <c r="C186" s="265" t="s">
        <v>382</v>
      </c>
      <c r="D186" s="254"/>
      <c r="E186" s="255">
        <v>19.71</v>
      </c>
      <c r="F186" s="220"/>
      <c r="G186" s="220"/>
      <c r="H186" s="220"/>
      <c r="I186" s="220"/>
      <c r="J186" s="220"/>
      <c r="K186" s="220"/>
      <c r="L186" s="220"/>
      <c r="M186" s="220"/>
      <c r="N186" s="219"/>
      <c r="O186" s="219"/>
      <c r="P186" s="219"/>
      <c r="Q186" s="219"/>
      <c r="R186" s="220"/>
      <c r="S186" s="220"/>
      <c r="T186" s="220"/>
      <c r="U186" s="220"/>
      <c r="V186" s="220"/>
      <c r="W186" s="220"/>
      <c r="X186" s="220"/>
      <c r="Y186" s="199"/>
      <c r="Z186" s="199"/>
      <c r="AA186" s="199"/>
      <c r="AB186" s="199"/>
      <c r="AC186" s="199"/>
      <c r="AD186" s="199"/>
      <c r="AE186" s="199"/>
      <c r="AF186" s="199"/>
      <c r="AG186" s="199" t="s">
        <v>212</v>
      </c>
      <c r="AH186" s="199">
        <v>0</v>
      </c>
      <c r="AI186" s="199"/>
      <c r="AJ186" s="199"/>
      <c r="AK186" s="199"/>
      <c r="AL186" s="199"/>
      <c r="AM186" s="199"/>
      <c r="AN186" s="199"/>
      <c r="AO186" s="199"/>
      <c r="AP186" s="199"/>
      <c r="AQ186" s="199"/>
      <c r="AR186" s="199"/>
      <c r="AS186" s="199"/>
      <c r="AT186" s="199"/>
      <c r="AU186" s="199"/>
      <c r="AV186" s="199"/>
      <c r="AW186" s="199"/>
      <c r="AX186" s="199"/>
      <c r="AY186" s="199"/>
      <c r="AZ186" s="199"/>
      <c r="BA186" s="199"/>
      <c r="BB186" s="199"/>
      <c r="BC186" s="199"/>
      <c r="BD186" s="199"/>
      <c r="BE186" s="199"/>
      <c r="BF186" s="199"/>
      <c r="BG186" s="199"/>
      <c r="BH186" s="199"/>
    </row>
    <row r="187" spans="1:60" ht="22.5" outlineLevel="1">
      <c r="A187" s="234">
        <v>33</v>
      </c>
      <c r="B187" s="235" t="s">
        <v>405</v>
      </c>
      <c r="C187" s="244" t="s">
        <v>406</v>
      </c>
      <c r="D187" s="236" t="s">
        <v>208</v>
      </c>
      <c r="E187" s="237">
        <v>5.7858000000000001</v>
      </c>
      <c r="F187" s="238"/>
      <c r="G187" s="239">
        <f>ROUND(E187*F187,2)</f>
        <v>0</v>
      </c>
      <c r="H187" s="221"/>
      <c r="I187" s="220">
        <f>ROUND(E187*H187,2)</f>
        <v>0</v>
      </c>
      <c r="J187" s="221"/>
      <c r="K187" s="220">
        <f>ROUND(E187*J187,2)</f>
        <v>0</v>
      </c>
      <c r="L187" s="220">
        <v>21</v>
      </c>
      <c r="M187" s="220">
        <f>G187*(1+L187/100)</f>
        <v>0</v>
      </c>
      <c r="N187" s="219">
        <v>3.0000000000000001E-5</v>
      </c>
      <c r="O187" s="219">
        <f>ROUND(E187*N187,2)</f>
        <v>0</v>
      </c>
      <c r="P187" s="219">
        <v>0</v>
      </c>
      <c r="Q187" s="219">
        <f>ROUND(E187*P187,2)</f>
        <v>0</v>
      </c>
      <c r="R187" s="220"/>
      <c r="S187" s="220" t="s">
        <v>209</v>
      </c>
      <c r="T187" s="220" t="s">
        <v>209</v>
      </c>
      <c r="U187" s="220">
        <v>0.34</v>
      </c>
      <c r="V187" s="220">
        <f>ROUND(E187*U187,2)</f>
        <v>1.97</v>
      </c>
      <c r="W187" s="220"/>
      <c r="X187" s="220" t="s">
        <v>131</v>
      </c>
      <c r="Y187" s="199"/>
      <c r="Z187" s="199"/>
      <c r="AA187" s="199"/>
      <c r="AB187" s="199"/>
      <c r="AC187" s="199"/>
      <c r="AD187" s="199"/>
      <c r="AE187" s="199"/>
      <c r="AF187" s="199"/>
      <c r="AG187" s="199" t="s">
        <v>132</v>
      </c>
      <c r="AH187" s="199"/>
      <c r="AI187" s="199"/>
      <c r="AJ187" s="199"/>
      <c r="AK187" s="199"/>
      <c r="AL187" s="199"/>
      <c r="AM187" s="199"/>
      <c r="AN187" s="199"/>
      <c r="AO187" s="199"/>
      <c r="AP187" s="199"/>
      <c r="AQ187" s="199"/>
      <c r="AR187" s="199"/>
      <c r="AS187" s="199"/>
      <c r="AT187" s="199"/>
      <c r="AU187" s="199"/>
      <c r="AV187" s="199"/>
      <c r="AW187" s="199"/>
      <c r="AX187" s="199"/>
      <c r="AY187" s="199"/>
      <c r="AZ187" s="199"/>
      <c r="BA187" s="199"/>
      <c r="BB187" s="199"/>
      <c r="BC187" s="199"/>
      <c r="BD187" s="199"/>
      <c r="BE187" s="199"/>
      <c r="BF187" s="199"/>
      <c r="BG187" s="199"/>
      <c r="BH187" s="199"/>
    </row>
    <row r="188" spans="1:60" outlineLevel="1">
      <c r="A188" s="216"/>
      <c r="B188" s="217"/>
      <c r="C188" s="265" t="s">
        <v>519</v>
      </c>
      <c r="D188" s="254"/>
      <c r="E188" s="255">
        <v>0.56579999999999997</v>
      </c>
      <c r="F188" s="220"/>
      <c r="G188" s="220"/>
      <c r="H188" s="220"/>
      <c r="I188" s="220"/>
      <c r="J188" s="220"/>
      <c r="K188" s="220"/>
      <c r="L188" s="220"/>
      <c r="M188" s="220"/>
      <c r="N188" s="219"/>
      <c r="O188" s="219"/>
      <c r="P188" s="219"/>
      <c r="Q188" s="219"/>
      <c r="R188" s="220"/>
      <c r="S188" s="220"/>
      <c r="T188" s="220"/>
      <c r="U188" s="220"/>
      <c r="V188" s="220"/>
      <c r="W188" s="220"/>
      <c r="X188" s="220"/>
      <c r="Y188" s="199"/>
      <c r="Z188" s="199"/>
      <c r="AA188" s="199"/>
      <c r="AB188" s="199"/>
      <c r="AC188" s="199"/>
      <c r="AD188" s="199"/>
      <c r="AE188" s="199"/>
      <c r="AF188" s="199"/>
      <c r="AG188" s="199" t="s">
        <v>212</v>
      </c>
      <c r="AH188" s="199">
        <v>0</v>
      </c>
      <c r="AI188" s="199"/>
      <c r="AJ188" s="199"/>
      <c r="AK188" s="199"/>
      <c r="AL188" s="199"/>
      <c r="AM188" s="199"/>
      <c r="AN188" s="199"/>
      <c r="AO188" s="199"/>
      <c r="AP188" s="199"/>
      <c r="AQ188" s="199"/>
      <c r="AR188" s="199"/>
      <c r="AS188" s="199"/>
      <c r="AT188" s="199"/>
      <c r="AU188" s="199"/>
      <c r="AV188" s="199"/>
      <c r="AW188" s="199"/>
      <c r="AX188" s="199"/>
      <c r="AY188" s="199"/>
      <c r="AZ188" s="199"/>
      <c r="BA188" s="199"/>
      <c r="BB188" s="199"/>
      <c r="BC188" s="199"/>
      <c r="BD188" s="199"/>
      <c r="BE188" s="199"/>
      <c r="BF188" s="199"/>
      <c r="BG188" s="199"/>
      <c r="BH188" s="199"/>
    </row>
    <row r="189" spans="1:60" outlineLevel="1">
      <c r="A189" s="216"/>
      <c r="B189" s="217"/>
      <c r="C189" s="265" t="s">
        <v>520</v>
      </c>
      <c r="D189" s="254"/>
      <c r="E189" s="255">
        <v>5.22</v>
      </c>
      <c r="F189" s="220"/>
      <c r="G189" s="220"/>
      <c r="H189" s="220"/>
      <c r="I189" s="220"/>
      <c r="J189" s="220"/>
      <c r="K189" s="220"/>
      <c r="L189" s="220"/>
      <c r="M189" s="220"/>
      <c r="N189" s="219"/>
      <c r="O189" s="219"/>
      <c r="P189" s="219"/>
      <c r="Q189" s="219"/>
      <c r="R189" s="220"/>
      <c r="S189" s="220"/>
      <c r="T189" s="220"/>
      <c r="U189" s="220"/>
      <c r="V189" s="220"/>
      <c r="W189" s="220"/>
      <c r="X189" s="220"/>
      <c r="Y189" s="199"/>
      <c r="Z189" s="199"/>
      <c r="AA189" s="199"/>
      <c r="AB189" s="199"/>
      <c r="AC189" s="199"/>
      <c r="AD189" s="199"/>
      <c r="AE189" s="199"/>
      <c r="AF189" s="199"/>
      <c r="AG189" s="199" t="s">
        <v>212</v>
      </c>
      <c r="AH189" s="199">
        <v>0</v>
      </c>
      <c r="AI189" s="199"/>
      <c r="AJ189" s="199"/>
      <c r="AK189" s="199"/>
      <c r="AL189" s="199"/>
      <c r="AM189" s="199"/>
      <c r="AN189" s="199"/>
      <c r="AO189" s="199"/>
      <c r="AP189" s="199"/>
      <c r="AQ189" s="199"/>
      <c r="AR189" s="199"/>
      <c r="AS189" s="199"/>
      <c r="AT189" s="199"/>
      <c r="AU189" s="199"/>
      <c r="AV189" s="199"/>
      <c r="AW189" s="199"/>
      <c r="AX189" s="199"/>
      <c r="AY189" s="199"/>
      <c r="AZ189" s="199"/>
      <c r="BA189" s="199"/>
      <c r="BB189" s="199"/>
      <c r="BC189" s="199"/>
      <c r="BD189" s="199"/>
      <c r="BE189" s="199"/>
      <c r="BF189" s="199"/>
      <c r="BG189" s="199"/>
      <c r="BH189" s="199"/>
    </row>
    <row r="190" spans="1:60" outlineLevel="1">
      <c r="A190" s="216"/>
      <c r="B190" s="217"/>
      <c r="C190" s="266" t="s">
        <v>243</v>
      </c>
      <c r="D190" s="256"/>
      <c r="E190" s="257">
        <v>5.7858000000000001</v>
      </c>
      <c r="F190" s="220"/>
      <c r="G190" s="220"/>
      <c r="H190" s="220"/>
      <c r="I190" s="220"/>
      <c r="J190" s="220"/>
      <c r="K190" s="220"/>
      <c r="L190" s="220"/>
      <c r="M190" s="220"/>
      <c r="N190" s="219"/>
      <c r="O190" s="219"/>
      <c r="P190" s="219"/>
      <c r="Q190" s="219"/>
      <c r="R190" s="220"/>
      <c r="S190" s="220"/>
      <c r="T190" s="220"/>
      <c r="U190" s="220"/>
      <c r="V190" s="220"/>
      <c r="W190" s="220"/>
      <c r="X190" s="220"/>
      <c r="Y190" s="199"/>
      <c r="Z190" s="199"/>
      <c r="AA190" s="199"/>
      <c r="AB190" s="199"/>
      <c r="AC190" s="199"/>
      <c r="AD190" s="199"/>
      <c r="AE190" s="199"/>
      <c r="AF190" s="199"/>
      <c r="AG190" s="199" t="s">
        <v>212</v>
      </c>
      <c r="AH190" s="199">
        <v>1</v>
      </c>
      <c r="AI190" s="199"/>
      <c r="AJ190" s="199"/>
      <c r="AK190" s="199"/>
      <c r="AL190" s="199"/>
      <c r="AM190" s="199"/>
      <c r="AN190" s="199"/>
      <c r="AO190" s="199"/>
      <c r="AP190" s="199"/>
      <c r="AQ190" s="199"/>
      <c r="AR190" s="199"/>
      <c r="AS190" s="199"/>
      <c r="AT190" s="199"/>
      <c r="AU190" s="199"/>
      <c r="AV190" s="199"/>
      <c r="AW190" s="199"/>
      <c r="AX190" s="199"/>
      <c r="AY190" s="199"/>
      <c r="AZ190" s="199"/>
      <c r="BA190" s="199"/>
      <c r="BB190" s="199"/>
      <c r="BC190" s="199"/>
      <c r="BD190" s="199"/>
      <c r="BE190" s="199"/>
      <c r="BF190" s="199"/>
      <c r="BG190" s="199"/>
      <c r="BH190" s="199"/>
    </row>
    <row r="191" spans="1:60" ht="22.5" outlineLevel="1">
      <c r="A191" s="234">
        <v>34</v>
      </c>
      <c r="B191" s="235" t="s">
        <v>407</v>
      </c>
      <c r="C191" s="244" t="s">
        <v>408</v>
      </c>
      <c r="D191" s="236" t="s">
        <v>208</v>
      </c>
      <c r="E191" s="237">
        <v>29.3</v>
      </c>
      <c r="F191" s="238"/>
      <c r="G191" s="239">
        <f>ROUND(E191*F191,2)</f>
        <v>0</v>
      </c>
      <c r="H191" s="221"/>
      <c r="I191" s="220">
        <f>ROUND(E191*H191,2)</f>
        <v>0</v>
      </c>
      <c r="J191" s="221"/>
      <c r="K191" s="220">
        <f>ROUND(E191*J191,2)</f>
        <v>0</v>
      </c>
      <c r="L191" s="220">
        <v>21</v>
      </c>
      <c r="M191" s="220">
        <f>G191*(1+L191/100)</f>
        <v>0</v>
      </c>
      <c r="N191" s="219">
        <v>2.2000000000000001E-3</v>
      </c>
      <c r="O191" s="219">
        <f>ROUND(E191*N191,2)</f>
        <v>0.06</v>
      </c>
      <c r="P191" s="219">
        <v>0</v>
      </c>
      <c r="Q191" s="219">
        <f>ROUND(E191*P191,2)</f>
        <v>0</v>
      </c>
      <c r="R191" s="220" t="s">
        <v>262</v>
      </c>
      <c r="S191" s="220" t="s">
        <v>209</v>
      </c>
      <c r="T191" s="220" t="s">
        <v>209</v>
      </c>
      <c r="U191" s="220">
        <v>0</v>
      </c>
      <c r="V191" s="220">
        <f>ROUND(E191*U191,2)</f>
        <v>0</v>
      </c>
      <c r="W191" s="220"/>
      <c r="X191" s="220" t="s">
        <v>263</v>
      </c>
      <c r="Y191" s="199"/>
      <c r="Z191" s="199"/>
      <c r="AA191" s="199"/>
      <c r="AB191" s="199"/>
      <c r="AC191" s="199"/>
      <c r="AD191" s="199"/>
      <c r="AE191" s="199"/>
      <c r="AF191" s="199"/>
      <c r="AG191" s="199" t="s">
        <v>264</v>
      </c>
      <c r="AH191" s="199"/>
      <c r="AI191" s="199"/>
      <c r="AJ191" s="199"/>
      <c r="AK191" s="199"/>
      <c r="AL191" s="199"/>
      <c r="AM191" s="199"/>
      <c r="AN191" s="199"/>
      <c r="AO191" s="199"/>
      <c r="AP191" s="199"/>
      <c r="AQ191" s="199"/>
      <c r="AR191" s="199"/>
      <c r="AS191" s="199"/>
      <c r="AT191" s="199"/>
      <c r="AU191" s="199"/>
      <c r="AV191" s="199"/>
      <c r="AW191" s="199"/>
      <c r="AX191" s="199"/>
      <c r="AY191" s="199"/>
      <c r="AZ191" s="199"/>
      <c r="BA191" s="199"/>
      <c r="BB191" s="199"/>
      <c r="BC191" s="199"/>
      <c r="BD191" s="199"/>
      <c r="BE191" s="199"/>
      <c r="BF191" s="199"/>
      <c r="BG191" s="199"/>
      <c r="BH191" s="199"/>
    </row>
    <row r="192" spans="1:60" outlineLevel="1">
      <c r="A192" s="216"/>
      <c r="B192" s="217"/>
      <c r="C192" s="265" t="s">
        <v>409</v>
      </c>
      <c r="D192" s="254"/>
      <c r="E192" s="255"/>
      <c r="F192" s="220"/>
      <c r="G192" s="220"/>
      <c r="H192" s="220"/>
      <c r="I192" s="220"/>
      <c r="J192" s="220"/>
      <c r="K192" s="220"/>
      <c r="L192" s="220"/>
      <c r="M192" s="220"/>
      <c r="N192" s="219"/>
      <c r="O192" s="219"/>
      <c r="P192" s="219"/>
      <c r="Q192" s="219"/>
      <c r="R192" s="220"/>
      <c r="S192" s="220"/>
      <c r="T192" s="220"/>
      <c r="U192" s="220"/>
      <c r="V192" s="220"/>
      <c r="W192" s="220"/>
      <c r="X192" s="220"/>
      <c r="Y192" s="199"/>
      <c r="Z192" s="199"/>
      <c r="AA192" s="199"/>
      <c r="AB192" s="199"/>
      <c r="AC192" s="199"/>
      <c r="AD192" s="199"/>
      <c r="AE192" s="199"/>
      <c r="AF192" s="199"/>
      <c r="AG192" s="199" t="s">
        <v>212</v>
      </c>
      <c r="AH192" s="199">
        <v>0</v>
      </c>
      <c r="AI192" s="199"/>
      <c r="AJ192" s="199"/>
      <c r="AK192" s="199"/>
      <c r="AL192" s="199"/>
      <c r="AM192" s="199"/>
      <c r="AN192" s="199"/>
      <c r="AO192" s="199"/>
      <c r="AP192" s="199"/>
      <c r="AQ192" s="199"/>
      <c r="AR192" s="199"/>
      <c r="AS192" s="199"/>
      <c r="AT192" s="199"/>
      <c r="AU192" s="199"/>
      <c r="AV192" s="199"/>
      <c r="AW192" s="199"/>
      <c r="AX192" s="199"/>
      <c r="AY192" s="199"/>
      <c r="AZ192" s="199"/>
      <c r="BA192" s="199"/>
      <c r="BB192" s="199"/>
      <c r="BC192" s="199"/>
      <c r="BD192" s="199"/>
      <c r="BE192" s="199"/>
      <c r="BF192" s="199"/>
      <c r="BG192" s="199"/>
      <c r="BH192" s="199"/>
    </row>
    <row r="193" spans="1:60" outlineLevel="1">
      <c r="A193" s="216"/>
      <c r="B193" s="217"/>
      <c r="C193" s="265" t="s">
        <v>525</v>
      </c>
      <c r="D193" s="254"/>
      <c r="E193" s="255">
        <v>29.3</v>
      </c>
      <c r="F193" s="220"/>
      <c r="G193" s="220"/>
      <c r="H193" s="220"/>
      <c r="I193" s="220"/>
      <c r="J193" s="220"/>
      <c r="K193" s="220"/>
      <c r="L193" s="220"/>
      <c r="M193" s="220"/>
      <c r="N193" s="219"/>
      <c r="O193" s="219"/>
      <c r="P193" s="219"/>
      <c r="Q193" s="219"/>
      <c r="R193" s="220"/>
      <c r="S193" s="220"/>
      <c r="T193" s="220"/>
      <c r="U193" s="220"/>
      <c r="V193" s="220"/>
      <c r="W193" s="220"/>
      <c r="X193" s="220"/>
      <c r="Y193" s="199"/>
      <c r="Z193" s="199"/>
      <c r="AA193" s="199"/>
      <c r="AB193" s="199"/>
      <c r="AC193" s="199"/>
      <c r="AD193" s="199"/>
      <c r="AE193" s="199"/>
      <c r="AF193" s="199"/>
      <c r="AG193" s="199" t="s">
        <v>212</v>
      </c>
      <c r="AH193" s="199">
        <v>0</v>
      </c>
      <c r="AI193" s="199"/>
      <c r="AJ193" s="199"/>
      <c r="AK193" s="199"/>
      <c r="AL193" s="199"/>
      <c r="AM193" s="199"/>
      <c r="AN193" s="199"/>
      <c r="AO193" s="199"/>
      <c r="AP193" s="199"/>
      <c r="AQ193" s="199"/>
      <c r="AR193" s="199"/>
      <c r="AS193" s="199"/>
      <c r="AT193" s="199"/>
      <c r="AU193" s="199"/>
      <c r="AV193" s="199"/>
      <c r="AW193" s="199"/>
      <c r="AX193" s="199"/>
      <c r="AY193" s="199"/>
      <c r="AZ193" s="199"/>
      <c r="BA193" s="199"/>
      <c r="BB193" s="199"/>
      <c r="BC193" s="199"/>
      <c r="BD193" s="199"/>
      <c r="BE193" s="199"/>
      <c r="BF193" s="199"/>
      <c r="BG193" s="199"/>
      <c r="BH193" s="199"/>
    </row>
    <row r="194" spans="1:60" outlineLevel="1">
      <c r="A194" s="234">
        <v>35</v>
      </c>
      <c r="B194" s="235" t="s">
        <v>411</v>
      </c>
      <c r="C194" s="244" t="s">
        <v>412</v>
      </c>
      <c r="D194" s="236" t="s">
        <v>222</v>
      </c>
      <c r="E194" s="237">
        <v>20.48</v>
      </c>
      <c r="F194" s="238"/>
      <c r="G194" s="239">
        <f>ROUND(E194*F194,2)</f>
        <v>0</v>
      </c>
      <c r="H194" s="221"/>
      <c r="I194" s="220">
        <f>ROUND(E194*H194,2)</f>
        <v>0</v>
      </c>
      <c r="J194" s="221"/>
      <c r="K194" s="220">
        <f>ROUND(E194*J194,2)</f>
        <v>0</v>
      </c>
      <c r="L194" s="220">
        <v>21</v>
      </c>
      <c r="M194" s="220">
        <f>G194*(1+L194/100)</f>
        <v>0</v>
      </c>
      <c r="N194" s="219">
        <v>3.1E-4</v>
      </c>
      <c r="O194" s="219">
        <f>ROUND(E194*N194,2)</f>
        <v>0.01</v>
      </c>
      <c r="P194" s="219">
        <v>0</v>
      </c>
      <c r="Q194" s="219">
        <f>ROUND(E194*P194,2)</f>
        <v>0</v>
      </c>
      <c r="R194" s="220"/>
      <c r="S194" s="220" t="s">
        <v>209</v>
      </c>
      <c r="T194" s="220" t="s">
        <v>209</v>
      </c>
      <c r="U194" s="220">
        <v>0.09</v>
      </c>
      <c r="V194" s="220">
        <f>ROUND(E194*U194,2)</f>
        <v>1.84</v>
      </c>
      <c r="W194" s="220"/>
      <c r="X194" s="220" t="s">
        <v>131</v>
      </c>
      <c r="Y194" s="199"/>
      <c r="Z194" s="199"/>
      <c r="AA194" s="199"/>
      <c r="AB194" s="199"/>
      <c r="AC194" s="199"/>
      <c r="AD194" s="199"/>
      <c r="AE194" s="199"/>
      <c r="AF194" s="199"/>
      <c r="AG194" s="199" t="s">
        <v>132</v>
      </c>
      <c r="AH194" s="199"/>
      <c r="AI194" s="199"/>
      <c r="AJ194" s="199"/>
      <c r="AK194" s="199"/>
      <c r="AL194" s="199"/>
      <c r="AM194" s="199"/>
      <c r="AN194" s="199"/>
      <c r="AO194" s="199"/>
      <c r="AP194" s="199"/>
      <c r="AQ194" s="199"/>
      <c r="AR194" s="199"/>
      <c r="AS194" s="199"/>
      <c r="AT194" s="199"/>
      <c r="AU194" s="199"/>
      <c r="AV194" s="199"/>
      <c r="AW194" s="199"/>
      <c r="AX194" s="199"/>
      <c r="AY194" s="199"/>
      <c r="AZ194" s="199"/>
      <c r="BA194" s="199"/>
      <c r="BB194" s="199"/>
      <c r="BC194" s="199"/>
      <c r="BD194" s="199"/>
      <c r="BE194" s="199"/>
      <c r="BF194" s="199"/>
      <c r="BG194" s="199"/>
      <c r="BH194" s="199"/>
    </row>
    <row r="195" spans="1:60" outlineLevel="1">
      <c r="A195" s="216"/>
      <c r="B195" s="217"/>
      <c r="C195" s="265" t="s">
        <v>526</v>
      </c>
      <c r="D195" s="254"/>
      <c r="E195" s="255">
        <v>20.48</v>
      </c>
      <c r="F195" s="220"/>
      <c r="G195" s="220"/>
      <c r="H195" s="220"/>
      <c r="I195" s="220"/>
      <c r="J195" s="220"/>
      <c r="K195" s="220"/>
      <c r="L195" s="220"/>
      <c r="M195" s="220"/>
      <c r="N195" s="219"/>
      <c r="O195" s="219"/>
      <c r="P195" s="219"/>
      <c r="Q195" s="219"/>
      <c r="R195" s="220"/>
      <c r="S195" s="220"/>
      <c r="T195" s="220"/>
      <c r="U195" s="220"/>
      <c r="V195" s="220"/>
      <c r="W195" s="220"/>
      <c r="X195" s="220"/>
      <c r="Y195" s="199"/>
      <c r="Z195" s="199"/>
      <c r="AA195" s="199"/>
      <c r="AB195" s="199"/>
      <c r="AC195" s="199"/>
      <c r="AD195" s="199"/>
      <c r="AE195" s="199"/>
      <c r="AF195" s="199"/>
      <c r="AG195" s="199" t="s">
        <v>212</v>
      </c>
      <c r="AH195" s="199">
        <v>0</v>
      </c>
      <c r="AI195" s="199"/>
      <c r="AJ195" s="199"/>
      <c r="AK195" s="199"/>
      <c r="AL195" s="199"/>
      <c r="AM195" s="199"/>
      <c r="AN195" s="199"/>
      <c r="AO195" s="199"/>
      <c r="AP195" s="199"/>
      <c r="AQ195" s="199"/>
      <c r="AR195" s="199"/>
      <c r="AS195" s="199"/>
      <c r="AT195" s="199"/>
      <c r="AU195" s="199"/>
      <c r="AV195" s="199"/>
      <c r="AW195" s="199"/>
      <c r="AX195" s="199"/>
      <c r="AY195" s="199"/>
      <c r="AZ195" s="199"/>
      <c r="BA195" s="199"/>
      <c r="BB195" s="199"/>
      <c r="BC195" s="199"/>
      <c r="BD195" s="199"/>
      <c r="BE195" s="199"/>
      <c r="BF195" s="199"/>
      <c r="BG195" s="199"/>
      <c r="BH195" s="199"/>
    </row>
    <row r="196" spans="1:60" ht="22.5" outlineLevel="1">
      <c r="A196" s="234">
        <v>36</v>
      </c>
      <c r="B196" s="235" t="s">
        <v>414</v>
      </c>
      <c r="C196" s="244" t="s">
        <v>415</v>
      </c>
      <c r="D196" s="236" t="s">
        <v>222</v>
      </c>
      <c r="E196" s="237">
        <v>12.8169</v>
      </c>
      <c r="F196" s="238"/>
      <c r="G196" s="239">
        <f>ROUND(E196*F196,2)</f>
        <v>0</v>
      </c>
      <c r="H196" s="221"/>
      <c r="I196" s="220">
        <f>ROUND(E196*H196,2)</f>
        <v>0</v>
      </c>
      <c r="J196" s="221"/>
      <c r="K196" s="220">
        <f>ROUND(E196*J196,2)</f>
        <v>0</v>
      </c>
      <c r="L196" s="220">
        <v>21</v>
      </c>
      <c r="M196" s="220">
        <f>G196*(1+L196/100)</f>
        <v>0</v>
      </c>
      <c r="N196" s="219">
        <v>6.0000000000000002E-5</v>
      </c>
      <c r="O196" s="219">
        <f>ROUND(E196*N196,2)</f>
        <v>0</v>
      </c>
      <c r="P196" s="219">
        <v>0</v>
      </c>
      <c r="Q196" s="219">
        <f>ROUND(E196*P196,2)</f>
        <v>0</v>
      </c>
      <c r="R196" s="220"/>
      <c r="S196" s="220" t="s">
        <v>209</v>
      </c>
      <c r="T196" s="220" t="s">
        <v>209</v>
      </c>
      <c r="U196" s="220">
        <v>0.7</v>
      </c>
      <c r="V196" s="220">
        <f>ROUND(E196*U196,2)</f>
        <v>8.9700000000000006</v>
      </c>
      <c r="W196" s="220"/>
      <c r="X196" s="220" t="s">
        <v>131</v>
      </c>
      <c r="Y196" s="199"/>
      <c r="Z196" s="199"/>
      <c r="AA196" s="199"/>
      <c r="AB196" s="199"/>
      <c r="AC196" s="199"/>
      <c r="AD196" s="199"/>
      <c r="AE196" s="199"/>
      <c r="AF196" s="199"/>
      <c r="AG196" s="199" t="s">
        <v>132</v>
      </c>
      <c r="AH196" s="199"/>
      <c r="AI196" s="199"/>
      <c r="AJ196" s="199"/>
      <c r="AK196" s="199"/>
      <c r="AL196" s="199"/>
      <c r="AM196" s="199"/>
      <c r="AN196" s="199"/>
      <c r="AO196" s="199"/>
      <c r="AP196" s="199"/>
      <c r="AQ196" s="199"/>
      <c r="AR196" s="199"/>
      <c r="AS196" s="199"/>
      <c r="AT196" s="199"/>
      <c r="AU196" s="199"/>
      <c r="AV196" s="199"/>
      <c r="AW196" s="199"/>
      <c r="AX196" s="199"/>
      <c r="AY196" s="199"/>
      <c r="AZ196" s="199"/>
      <c r="BA196" s="199"/>
      <c r="BB196" s="199"/>
      <c r="BC196" s="199"/>
      <c r="BD196" s="199"/>
      <c r="BE196" s="199"/>
      <c r="BF196" s="199"/>
      <c r="BG196" s="199"/>
      <c r="BH196" s="199"/>
    </row>
    <row r="197" spans="1:60" outlineLevel="1">
      <c r="A197" s="216"/>
      <c r="B197" s="217"/>
      <c r="C197" s="265" t="s">
        <v>416</v>
      </c>
      <c r="D197" s="254"/>
      <c r="E197" s="255"/>
      <c r="F197" s="220"/>
      <c r="G197" s="220"/>
      <c r="H197" s="220"/>
      <c r="I197" s="220"/>
      <c r="J197" s="220"/>
      <c r="K197" s="220"/>
      <c r="L197" s="220"/>
      <c r="M197" s="220"/>
      <c r="N197" s="219"/>
      <c r="O197" s="219"/>
      <c r="P197" s="219"/>
      <c r="Q197" s="219"/>
      <c r="R197" s="220"/>
      <c r="S197" s="220"/>
      <c r="T197" s="220"/>
      <c r="U197" s="220"/>
      <c r="V197" s="220"/>
      <c r="W197" s="220"/>
      <c r="X197" s="220"/>
      <c r="Y197" s="199"/>
      <c r="Z197" s="199"/>
      <c r="AA197" s="199"/>
      <c r="AB197" s="199"/>
      <c r="AC197" s="199"/>
      <c r="AD197" s="199"/>
      <c r="AE197" s="199"/>
      <c r="AF197" s="199"/>
      <c r="AG197" s="199" t="s">
        <v>212</v>
      </c>
      <c r="AH197" s="199">
        <v>0</v>
      </c>
      <c r="AI197" s="199"/>
      <c r="AJ197" s="199"/>
      <c r="AK197" s="199"/>
      <c r="AL197" s="199"/>
      <c r="AM197" s="199"/>
      <c r="AN197" s="199"/>
      <c r="AO197" s="199"/>
      <c r="AP197" s="199"/>
      <c r="AQ197" s="199"/>
      <c r="AR197" s="199"/>
      <c r="AS197" s="199"/>
      <c r="AT197" s="199"/>
      <c r="AU197" s="199"/>
      <c r="AV197" s="199"/>
      <c r="AW197" s="199"/>
      <c r="AX197" s="199"/>
      <c r="AY197" s="199"/>
      <c r="AZ197" s="199"/>
      <c r="BA197" s="199"/>
      <c r="BB197" s="199"/>
      <c r="BC197" s="199"/>
      <c r="BD197" s="199"/>
      <c r="BE197" s="199"/>
      <c r="BF197" s="199"/>
      <c r="BG197" s="199"/>
      <c r="BH197" s="199"/>
    </row>
    <row r="198" spans="1:60" outlineLevel="1">
      <c r="A198" s="216"/>
      <c r="B198" s="217"/>
      <c r="C198" s="265" t="s">
        <v>417</v>
      </c>
      <c r="D198" s="254"/>
      <c r="E198" s="255">
        <v>9.8550000000000004</v>
      </c>
      <c r="F198" s="220"/>
      <c r="G198" s="220"/>
      <c r="H198" s="220"/>
      <c r="I198" s="220"/>
      <c r="J198" s="220"/>
      <c r="K198" s="220"/>
      <c r="L198" s="220"/>
      <c r="M198" s="220"/>
      <c r="N198" s="219"/>
      <c r="O198" s="219"/>
      <c r="P198" s="219"/>
      <c r="Q198" s="219"/>
      <c r="R198" s="220"/>
      <c r="S198" s="220"/>
      <c r="T198" s="220"/>
      <c r="U198" s="220"/>
      <c r="V198" s="220"/>
      <c r="W198" s="220"/>
      <c r="X198" s="220"/>
      <c r="Y198" s="199"/>
      <c r="Z198" s="199"/>
      <c r="AA198" s="199"/>
      <c r="AB198" s="199"/>
      <c r="AC198" s="199"/>
      <c r="AD198" s="199"/>
      <c r="AE198" s="199"/>
      <c r="AF198" s="199"/>
      <c r="AG198" s="199" t="s">
        <v>212</v>
      </c>
      <c r="AH198" s="199">
        <v>0</v>
      </c>
      <c r="AI198" s="199"/>
      <c r="AJ198" s="199"/>
      <c r="AK198" s="199"/>
      <c r="AL198" s="199"/>
      <c r="AM198" s="199"/>
      <c r="AN198" s="199"/>
      <c r="AO198" s="199"/>
      <c r="AP198" s="199"/>
      <c r="AQ198" s="199"/>
      <c r="AR198" s="199"/>
      <c r="AS198" s="199"/>
      <c r="AT198" s="199"/>
      <c r="AU198" s="199"/>
      <c r="AV198" s="199"/>
      <c r="AW198" s="199"/>
      <c r="AX198" s="199"/>
      <c r="AY198" s="199"/>
      <c r="AZ198" s="199"/>
      <c r="BA198" s="199"/>
      <c r="BB198" s="199"/>
      <c r="BC198" s="199"/>
      <c r="BD198" s="199"/>
      <c r="BE198" s="199"/>
      <c r="BF198" s="199"/>
      <c r="BG198" s="199"/>
      <c r="BH198" s="199"/>
    </row>
    <row r="199" spans="1:60" outlineLevel="1">
      <c r="A199" s="216"/>
      <c r="B199" s="217"/>
      <c r="C199" s="265" t="s">
        <v>527</v>
      </c>
      <c r="D199" s="254"/>
      <c r="E199" s="255">
        <v>2.9619</v>
      </c>
      <c r="F199" s="220"/>
      <c r="G199" s="220"/>
      <c r="H199" s="220"/>
      <c r="I199" s="220"/>
      <c r="J199" s="220"/>
      <c r="K199" s="220"/>
      <c r="L199" s="220"/>
      <c r="M199" s="220"/>
      <c r="N199" s="219"/>
      <c r="O199" s="219"/>
      <c r="P199" s="219"/>
      <c r="Q199" s="219"/>
      <c r="R199" s="220"/>
      <c r="S199" s="220"/>
      <c r="T199" s="220"/>
      <c r="U199" s="220"/>
      <c r="V199" s="220"/>
      <c r="W199" s="220"/>
      <c r="X199" s="220"/>
      <c r="Y199" s="199"/>
      <c r="Z199" s="199"/>
      <c r="AA199" s="199"/>
      <c r="AB199" s="199"/>
      <c r="AC199" s="199"/>
      <c r="AD199" s="199"/>
      <c r="AE199" s="199"/>
      <c r="AF199" s="199"/>
      <c r="AG199" s="199" t="s">
        <v>212</v>
      </c>
      <c r="AH199" s="199">
        <v>0</v>
      </c>
      <c r="AI199" s="199"/>
      <c r="AJ199" s="199"/>
      <c r="AK199" s="199"/>
      <c r="AL199" s="199"/>
      <c r="AM199" s="199"/>
      <c r="AN199" s="199"/>
      <c r="AO199" s="199"/>
      <c r="AP199" s="199"/>
      <c r="AQ199" s="199"/>
      <c r="AR199" s="199"/>
      <c r="AS199" s="199"/>
      <c r="AT199" s="199"/>
      <c r="AU199" s="199"/>
      <c r="AV199" s="199"/>
      <c r="AW199" s="199"/>
      <c r="AX199" s="199"/>
      <c r="AY199" s="199"/>
      <c r="AZ199" s="199"/>
      <c r="BA199" s="199"/>
      <c r="BB199" s="199"/>
      <c r="BC199" s="199"/>
      <c r="BD199" s="199"/>
      <c r="BE199" s="199"/>
      <c r="BF199" s="199"/>
      <c r="BG199" s="199"/>
      <c r="BH199" s="199"/>
    </row>
    <row r="200" spans="1:60" outlineLevel="1">
      <c r="A200" s="216"/>
      <c r="B200" s="217"/>
      <c r="C200" s="266" t="s">
        <v>243</v>
      </c>
      <c r="D200" s="256"/>
      <c r="E200" s="257">
        <v>12.8169</v>
      </c>
      <c r="F200" s="220"/>
      <c r="G200" s="220"/>
      <c r="H200" s="220"/>
      <c r="I200" s="220"/>
      <c r="J200" s="220"/>
      <c r="K200" s="220"/>
      <c r="L200" s="220"/>
      <c r="M200" s="220"/>
      <c r="N200" s="219"/>
      <c r="O200" s="219"/>
      <c r="P200" s="219"/>
      <c r="Q200" s="219"/>
      <c r="R200" s="220"/>
      <c r="S200" s="220"/>
      <c r="T200" s="220"/>
      <c r="U200" s="220"/>
      <c r="V200" s="220"/>
      <c r="W200" s="220"/>
      <c r="X200" s="220"/>
      <c r="Y200" s="199"/>
      <c r="Z200" s="199"/>
      <c r="AA200" s="199"/>
      <c r="AB200" s="199"/>
      <c r="AC200" s="199"/>
      <c r="AD200" s="199"/>
      <c r="AE200" s="199"/>
      <c r="AF200" s="199"/>
      <c r="AG200" s="199" t="s">
        <v>212</v>
      </c>
      <c r="AH200" s="199">
        <v>1</v>
      </c>
      <c r="AI200" s="199"/>
      <c r="AJ200" s="199"/>
      <c r="AK200" s="199"/>
      <c r="AL200" s="199"/>
      <c r="AM200" s="199"/>
      <c r="AN200" s="199"/>
      <c r="AO200" s="199"/>
      <c r="AP200" s="199"/>
      <c r="AQ200" s="199"/>
      <c r="AR200" s="199"/>
      <c r="AS200" s="199"/>
      <c r="AT200" s="199"/>
      <c r="AU200" s="199"/>
      <c r="AV200" s="199"/>
      <c r="AW200" s="199"/>
      <c r="AX200" s="199"/>
      <c r="AY200" s="199"/>
      <c r="AZ200" s="199"/>
      <c r="BA200" s="199"/>
      <c r="BB200" s="199"/>
      <c r="BC200" s="199"/>
      <c r="BD200" s="199"/>
      <c r="BE200" s="199"/>
      <c r="BF200" s="199"/>
      <c r="BG200" s="199"/>
      <c r="BH200" s="199"/>
    </row>
    <row r="201" spans="1:60" outlineLevel="1">
      <c r="A201" s="234">
        <v>37</v>
      </c>
      <c r="B201" s="235" t="s">
        <v>419</v>
      </c>
      <c r="C201" s="244" t="s">
        <v>420</v>
      </c>
      <c r="D201" s="236" t="s">
        <v>253</v>
      </c>
      <c r="E201" s="237">
        <v>6</v>
      </c>
      <c r="F201" s="238"/>
      <c r="G201" s="239">
        <f>ROUND(E201*F201,2)</f>
        <v>0</v>
      </c>
      <c r="H201" s="221"/>
      <c r="I201" s="220">
        <f>ROUND(E201*H201,2)</f>
        <v>0</v>
      </c>
      <c r="J201" s="221"/>
      <c r="K201" s="220">
        <f>ROUND(E201*J201,2)</f>
        <v>0</v>
      </c>
      <c r="L201" s="220">
        <v>21</v>
      </c>
      <c r="M201" s="220">
        <f>G201*(1+L201/100)</f>
        <v>0</v>
      </c>
      <c r="N201" s="219">
        <v>1E-4</v>
      </c>
      <c r="O201" s="219">
        <f>ROUND(E201*N201,2)</f>
        <v>0</v>
      </c>
      <c r="P201" s="219">
        <v>0</v>
      </c>
      <c r="Q201" s="219">
        <f>ROUND(E201*P201,2)</f>
        <v>0</v>
      </c>
      <c r="R201" s="220"/>
      <c r="S201" s="220" t="s">
        <v>209</v>
      </c>
      <c r="T201" s="220" t="s">
        <v>209</v>
      </c>
      <c r="U201" s="220">
        <v>0.13</v>
      </c>
      <c r="V201" s="220">
        <f>ROUND(E201*U201,2)</f>
        <v>0.78</v>
      </c>
      <c r="W201" s="220"/>
      <c r="X201" s="220" t="s">
        <v>131</v>
      </c>
      <c r="Y201" s="199"/>
      <c r="Z201" s="199"/>
      <c r="AA201" s="199"/>
      <c r="AB201" s="199"/>
      <c r="AC201" s="199"/>
      <c r="AD201" s="199"/>
      <c r="AE201" s="199"/>
      <c r="AF201" s="199"/>
      <c r="AG201" s="199" t="s">
        <v>132</v>
      </c>
      <c r="AH201" s="199"/>
      <c r="AI201" s="199"/>
      <c r="AJ201" s="199"/>
      <c r="AK201" s="199"/>
      <c r="AL201" s="199"/>
      <c r="AM201" s="199"/>
      <c r="AN201" s="199"/>
      <c r="AO201" s="199"/>
      <c r="AP201" s="199"/>
      <c r="AQ201" s="199"/>
      <c r="AR201" s="199"/>
      <c r="AS201" s="199"/>
      <c r="AT201" s="199"/>
      <c r="AU201" s="199"/>
      <c r="AV201" s="199"/>
      <c r="AW201" s="199"/>
      <c r="AX201" s="199"/>
      <c r="AY201" s="199"/>
      <c r="AZ201" s="199"/>
      <c r="BA201" s="199"/>
      <c r="BB201" s="199"/>
      <c r="BC201" s="199"/>
      <c r="BD201" s="199"/>
      <c r="BE201" s="199"/>
      <c r="BF201" s="199"/>
      <c r="BG201" s="199"/>
      <c r="BH201" s="199"/>
    </row>
    <row r="202" spans="1:60" outlineLevel="1">
      <c r="A202" s="216"/>
      <c r="B202" s="217"/>
      <c r="C202" s="245" t="s">
        <v>421</v>
      </c>
      <c r="D202" s="240"/>
      <c r="E202" s="240"/>
      <c r="F202" s="240"/>
      <c r="G202" s="240"/>
      <c r="H202" s="220"/>
      <c r="I202" s="220"/>
      <c r="J202" s="220"/>
      <c r="K202" s="220"/>
      <c r="L202" s="220"/>
      <c r="M202" s="220"/>
      <c r="N202" s="219"/>
      <c r="O202" s="219"/>
      <c r="P202" s="219"/>
      <c r="Q202" s="219"/>
      <c r="R202" s="220"/>
      <c r="S202" s="220"/>
      <c r="T202" s="220"/>
      <c r="U202" s="220"/>
      <c r="V202" s="220"/>
      <c r="W202" s="220"/>
      <c r="X202" s="220"/>
      <c r="Y202" s="199"/>
      <c r="Z202" s="199"/>
      <c r="AA202" s="199"/>
      <c r="AB202" s="199"/>
      <c r="AC202" s="199"/>
      <c r="AD202" s="199"/>
      <c r="AE202" s="199"/>
      <c r="AF202" s="199"/>
      <c r="AG202" s="199" t="s">
        <v>134</v>
      </c>
      <c r="AH202" s="199"/>
      <c r="AI202" s="199"/>
      <c r="AJ202" s="199"/>
      <c r="AK202" s="199"/>
      <c r="AL202" s="199"/>
      <c r="AM202" s="199"/>
      <c r="AN202" s="199"/>
      <c r="AO202" s="199"/>
      <c r="AP202" s="199"/>
      <c r="AQ202" s="199"/>
      <c r="AR202" s="199"/>
      <c r="AS202" s="199"/>
      <c r="AT202" s="199"/>
      <c r="AU202" s="199"/>
      <c r="AV202" s="199"/>
      <c r="AW202" s="199"/>
      <c r="AX202" s="199"/>
      <c r="AY202" s="199"/>
      <c r="AZ202" s="199"/>
      <c r="BA202" s="199"/>
      <c r="BB202" s="199"/>
      <c r="BC202" s="199"/>
      <c r="BD202" s="199"/>
      <c r="BE202" s="199"/>
      <c r="BF202" s="199"/>
      <c r="BG202" s="199"/>
      <c r="BH202" s="199"/>
    </row>
    <row r="203" spans="1:60" outlineLevel="1">
      <c r="A203" s="234">
        <v>38</v>
      </c>
      <c r="B203" s="235" t="s">
        <v>422</v>
      </c>
      <c r="C203" s="244" t="s">
        <v>423</v>
      </c>
      <c r="D203" s="236" t="s">
        <v>253</v>
      </c>
      <c r="E203" s="237">
        <v>4</v>
      </c>
      <c r="F203" s="238"/>
      <c r="G203" s="239">
        <f>ROUND(E203*F203,2)</f>
        <v>0</v>
      </c>
      <c r="H203" s="221"/>
      <c r="I203" s="220">
        <f>ROUND(E203*H203,2)</f>
        <v>0</v>
      </c>
      <c r="J203" s="221"/>
      <c r="K203" s="220">
        <f>ROUND(E203*J203,2)</f>
        <v>0</v>
      </c>
      <c r="L203" s="220">
        <v>21</v>
      </c>
      <c r="M203" s="220">
        <f>G203*(1+L203/100)</f>
        <v>0</v>
      </c>
      <c r="N203" s="219">
        <v>1E-4</v>
      </c>
      <c r="O203" s="219">
        <f>ROUND(E203*N203,2)</f>
        <v>0</v>
      </c>
      <c r="P203" s="219">
        <v>0</v>
      </c>
      <c r="Q203" s="219">
        <f>ROUND(E203*P203,2)</f>
        <v>0</v>
      </c>
      <c r="R203" s="220"/>
      <c r="S203" s="220" t="s">
        <v>209</v>
      </c>
      <c r="T203" s="220" t="s">
        <v>209</v>
      </c>
      <c r="U203" s="220">
        <v>0.13</v>
      </c>
      <c r="V203" s="220">
        <f>ROUND(E203*U203,2)</f>
        <v>0.52</v>
      </c>
      <c r="W203" s="220"/>
      <c r="X203" s="220" t="s">
        <v>131</v>
      </c>
      <c r="Y203" s="199"/>
      <c r="Z203" s="199"/>
      <c r="AA203" s="199"/>
      <c r="AB203" s="199"/>
      <c r="AC203" s="199"/>
      <c r="AD203" s="199"/>
      <c r="AE203" s="199"/>
      <c r="AF203" s="199"/>
      <c r="AG203" s="199" t="s">
        <v>132</v>
      </c>
      <c r="AH203" s="199"/>
      <c r="AI203" s="199"/>
      <c r="AJ203" s="199"/>
      <c r="AK203" s="199"/>
      <c r="AL203" s="199"/>
      <c r="AM203" s="199"/>
      <c r="AN203" s="199"/>
      <c r="AO203" s="199"/>
      <c r="AP203" s="199"/>
      <c r="AQ203" s="199"/>
      <c r="AR203" s="199"/>
      <c r="AS203" s="199"/>
      <c r="AT203" s="199"/>
      <c r="AU203" s="199"/>
      <c r="AV203" s="199"/>
      <c r="AW203" s="199"/>
      <c r="AX203" s="199"/>
      <c r="AY203" s="199"/>
      <c r="AZ203" s="199"/>
      <c r="BA203" s="199"/>
      <c r="BB203" s="199"/>
      <c r="BC203" s="199"/>
      <c r="BD203" s="199"/>
      <c r="BE203" s="199"/>
      <c r="BF203" s="199"/>
      <c r="BG203" s="199"/>
      <c r="BH203" s="199"/>
    </row>
    <row r="204" spans="1:60" outlineLevel="1">
      <c r="A204" s="216"/>
      <c r="B204" s="217"/>
      <c r="C204" s="245" t="s">
        <v>421</v>
      </c>
      <c r="D204" s="240"/>
      <c r="E204" s="240"/>
      <c r="F204" s="240"/>
      <c r="G204" s="240"/>
      <c r="H204" s="220"/>
      <c r="I204" s="220"/>
      <c r="J204" s="220"/>
      <c r="K204" s="220"/>
      <c r="L204" s="220"/>
      <c r="M204" s="220"/>
      <c r="N204" s="219"/>
      <c r="O204" s="219"/>
      <c r="P204" s="219"/>
      <c r="Q204" s="219"/>
      <c r="R204" s="220"/>
      <c r="S204" s="220"/>
      <c r="T204" s="220"/>
      <c r="U204" s="220"/>
      <c r="V204" s="220"/>
      <c r="W204" s="220"/>
      <c r="X204" s="220"/>
      <c r="Y204" s="199"/>
      <c r="Z204" s="199"/>
      <c r="AA204" s="199"/>
      <c r="AB204" s="199"/>
      <c r="AC204" s="199"/>
      <c r="AD204" s="199"/>
      <c r="AE204" s="199"/>
      <c r="AF204" s="199"/>
      <c r="AG204" s="199" t="s">
        <v>134</v>
      </c>
      <c r="AH204" s="199"/>
      <c r="AI204" s="199"/>
      <c r="AJ204" s="199"/>
      <c r="AK204" s="199"/>
      <c r="AL204" s="199"/>
      <c r="AM204" s="199"/>
      <c r="AN204" s="199"/>
      <c r="AO204" s="199"/>
      <c r="AP204" s="199"/>
      <c r="AQ204" s="199"/>
      <c r="AR204" s="199"/>
      <c r="AS204" s="199"/>
      <c r="AT204" s="199"/>
      <c r="AU204" s="199"/>
      <c r="AV204" s="199"/>
      <c r="AW204" s="199"/>
      <c r="AX204" s="199"/>
      <c r="AY204" s="199"/>
      <c r="AZ204" s="199"/>
      <c r="BA204" s="199"/>
      <c r="BB204" s="199"/>
      <c r="BC204" s="199"/>
      <c r="BD204" s="199"/>
      <c r="BE204" s="199"/>
      <c r="BF204" s="199"/>
      <c r="BG204" s="199"/>
      <c r="BH204" s="199"/>
    </row>
    <row r="205" spans="1:60" outlineLevel="1">
      <c r="A205" s="234">
        <v>39</v>
      </c>
      <c r="B205" s="235" t="s">
        <v>424</v>
      </c>
      <c r="C205" s="244" t="s">
        <v>425</v>
      </c>
      <c r="D205" s="236" t="s">
        <v>222</v>
      </c>
      <c r="E205" s="237">
        <v>19.440000000000001</v>
      </c>
      <c r="F205" s="238"/>
      <c r="G205" s="239">
        <f>ROUND(E205*F205,2)</f>
        <v>0</v>
      </c>
      <c r="H205" s="221"/>
      <c r="I205" s="220">
        <f>ROUND(E205*H205,2)</f>
        <v>0</v>
      </c>
      <c r="J205" s="221"/>
      <c r="K205" s="220">
        <f>ROUND(E205*J205,2)</f>
        <v>0</v>
      </c>
      <c r="L205" s="220">
        <v>21</v>
      </c>
      <c r="M205" s="220">
        <f>G205*(1+L205/100)</f>
        <v>0</v>
      </c>
      <c r="N205" s="219">
        <v>7.6000000000000004E-4</v>
      </c>
      <c r="O205" s="219">
        <f>ROUND(E205*N205,2)</f>
        <v>0.01</v>
      </c>
      <c r="P205" s="219">
        <v>0</v>
      </c>
      <c r="Q205" s="219">
        <f>ROUND(E205*P205,2)</f>
        <v>0</v>
      </c>
      <c r="R205" s="220"/>
      <c r="S205" s="220" t="s">
        <v>209</v>
      </c>
      <c r="T205" s="220" t="s">
        <v>209</v>
      </c>
      <c r="U205" s="220">
        <v>0.19</v>
      </c>
      <c r="V205" s="220">
        <f>ROUND(E205*U205,2)</f>
        <v>3.69</v>
      </c>
      <c r="W205" s="220"/>
      <c r="X205" s="220" t="s">
        <v>131</v>
      </c>
      <c r="Y205" s="199"/>
      <c r="Z205" s="199"/>
      <c r="AA205" s="199"/>
      <c r="AB205" s="199"/>
      <c r="AC205" s="199"/>
      <c r="AD205" s="199"/>
      <c r="AE205" s="199"/>
      <c r="AF205" s="199"/>
      <c r="AG205" s="199" t="s">
        <v>132</v>
      </c>
      <c r="AH205" s="199"/>
      <c r="AI205" s="199"/>
      <c r="AJ205" s="199"/>
      <c r="AK205" s="199"/>
      <c r="AL205" s="199"/>
      <c r="AM205" s="199"/>
      <c r="AN205" s="199"/>
      <c r="AO205" s="199"/>
      <c r="AP205" s="199"/>
      <c r="AQ205" s="199"/>
      <c r="AR205" s="199"/>
      <c r="AS205" s="199"/>
      <c r="AT205" s="199"/>
      <c r="AU205" s="199"/>
      <c r="AV205" s="199"/>
      <c r="AW205" s="199"/>
      <c r="AX205" s="199"/>
      <c r="AY205" s="199"/>
      <c r="AZ205" s="199"/>
      <c r="BA205" s="199"/>
      <c r="BB205" s="199"/>
      <c r="BC205" s="199"/>
      <c r="BD205" s="199"/>
      <c r="BE205" s="199"/>
      <c r="BF205" s="199"/>
      <c r="BG205" s="199"/>
      <c r="BH205" s="199"/>
    </row>
    <row r="206" spans="1:60" outlineLevel="1">
      <c r="A206" s="216"/>
      <c r="B206" s="217"/>
      <c r="C206" s="245" t="s">
        <v>426</v>
      </c>
      <c r="D206" s="240"/>
      <c r="E206" s="240"/>
      <c r="F206" s="240"/>
      <c r="G206" s="240"/>
      <c r="H206" s="220"/>
      <c r="I206" s="220"/>
      <c r="J206" s="220"/>
      <c r="K206" s="220"/>
      <c r="L206" s="220"/>
      <c r="M206" s="220"/>
      <c r="N206" s="219"/>
      <c r="O206" s="219"/>
      <c r="P206" s="219"/>
      <c r="Q206" s="219"/>
      <c r="R206" s="220"/>
      <c r="S206" s="220"/>
      <c r="T206" s="220"/>
      <c r="U206" s="220"/>
      <c r="V206" s="220"/>
      <c r="W206" s="220"/>
      <c r="X206" s="220"/>
      <c r="Y206" s="199"/>
      <c r="Z206" s="199"/>
      <c r="AA206" s="199"/>
      <c r="AB206" s="199"/>
      <c r="AC206" s="199"/>
      <c r="AD206" s="199"/>
      <c r="AE206" s="199"/>
      <c r="AF206" s="199"/>
      <c r="AG206" s="199" t="s">
        <v>134</v>
      </c>
      <c r="AH206" s="199"/>
      <c r="AI206" s="199"/>
      <c r="AJ206" s="199"/>
      <c r="AK206" s="199"/>
      <c r="AL206" s="199"/>
      <c r="AM206" s="199"/>
      <c r="AN206" s="199"/>
      <c r="AO206" s="199"/>
      <c r="AP206" s="199"/>
      <c r="AQ206" s="199"/>
      <c r="AR206" s="199"/>
      <c r="AS206" s="199"/>
      <c r="AT206" s="199"/>
      <c r="AU206" s="199"/>
      <c r="AV206" s="199"/>
      <c r="AW206" s="199"/>
      <c r="AX206" s="199"/>
      <c r="AY206" s="199"/>
      <c r="AZ206" s="199"/>
      <c r="BA206" s="199"/>
      <c r="BB206" s="199"/>
      <c r="BC206" s="199"/>
      <c r="BD206" s="199"/>
      <c r="BE206" s="199"/>
      <c r="BF206" s="199"/>
      <c r="BG206" s="199"/>
      <c r="BH206" s="199"/>
    </row>
    <row r="207" spans="1:60" outlineLevel="1">
      <c r="A207" s="216"/>
      <c r="B207" s="217"/>
      <c r="C207" s="265" t="s">
        <v>528</v>
      </c>
      <c r="D207" s="254"/>
      <c r="E207" s="255">
        <v>19.440000000000001</v>
      </c>
      <c r="F207" s="220"/>
      <c r="G207" s="220"/>
      <c r="H207" s="220"/>
      <c r="I207" s="220"/>
      <c r="J207" s="220"/>
      <c r="K207" s="220"/>
      <c r="L207" s="220"/>
      <c r="M207" s="220"/>
      <c r="N207" s="219"/>
      <c r="O207" s="219"/>
      <c r="P207" s="219"/>
      <c r="Q207" s="219"/>
      <c r="R207" s="220"/>
      <c r="S207" s="220"/>
      <c r="T207" s="220"/>
      <c r="U207" s="220"/>
      <c r="V207" s="220"/>
      <c r="W207" s="220"/>
      <c r="X207" s="220"/>
      <c r="Y207" s="199"/>
      <c r="Z207" s="199"/>
      <c r="AA207" s="199"/>
      <c r="AB207" s="199"/>
      <c r="AC207" s="199"/>
      <c r="AD207" s="199"/>
      <c r="AE207" s="199"/>
      <c r="AF207" s="199"/>
      <c r="AG207" s="199" t="s">
        <v>212</v>
      </c>
      <c r="AH207" s="199">
        <v>0</v>
      </c>
      <c r="AI207" s="199"/>
      <c r="AJ207" s="199"/>
      <c r="AK207" s="199"/>
      <c r="AL207" s="199"/>
      <c r="AM207" s="199"/>
      <c r="AN207" s="199"/>
      <c r="AO207" s="199"/>
      <c r="AP207" s="199"/>
      <c r="AQ207" s="199"/>
      <c r="AR207" s="199"/>
      <c r="AS207" s="199"/>
      <c r="AT207" s="199"/>
      <c r="AU207" s="199"/>
      <c r="AV207" s="199"/>
      <c r="AW207" s="199"/>
      <c r="AX207" s="199"/>
      <c r="AY207" s="199"/>
      <c r="AZ207" s="199"/>
      <c r="BA207" s="199"/>
      <c r="BB207" s="199"/>
      <c r="BC207" s="199"/>
      <c r="BD207" s="199"/>
      <c r="BE207" s="199"/>
      <c r="BF207" s="199"/>
      <c r="BG207" s="199"/>
      <c r="BH207" s="199"/>
    </row>
    <row r="208" spans="1:60" outlineLevel="1">
      <c r="A208" s="234">
        <v>40</v>
      </c>
      <c r="B208" s="235" t="s">
        <v>428</v>
      </c>
      <c r="C208" s="244" t="s">
        <v>429</v>
      </c>
      <c r="D208" s="236" t="s">
        <v>222</v>
      </c>
      <c r="E208" s="237">
        <v>1.04</v>
      </c>
      <c r="F208" s="238"/>
      <c r="G208" s="239">
        <f>ROUND(E208*F208,2)</f>
        <v>0</v>
      </c>
      <c r="H208" s="221"/>
      <c r="I208" s="220">
        <f>ROUND(E208*H208,2)</f>
        <v>0</v>
      </c>
      <c r="J208" s="221"/>
      <c r="K208" s="220">
        <f>ROUND(E208*J208,2)</f>
        <v>0</v>
      </c>
      <c r="L208" s="220">
        <v>21</v>
      </c>
      <c r="M208" s="220">
        <f>G208*(1+L208/100)</f>
        <v>0</v>
      </c>
      <c r="N208" s="219">
        <v>7.6000000000000004E-4</v>
      </c>
      <c r="O208" s="219">
        <f>ROUND(E208*N208,2)</f>
        <v>0</v>
      </c>
      <c r="P208" s="219">
        <v>0</v>
      </c>
      <c r="Q208" s="219">
        <f>ROUND(E208*P208,2)</f>
        <v>0</v>
      </c>
      <c r="R208" s="220"/>
      <c r="S208" s="220" t="s">
        <v>209</v>
      </c>
      <c r="T208" s="220" t="s">
        <v>209</v>
      </c>
      <c r="U208" s="220">
        <v>0.19</v>
      </c>
      <c r="V208" s="220">
        <f>ROUND(E208*U208,2)</f>
        <v>0.2</v>
      </c>
      <c r="W208" s="220"/>
      <c r="X208" s="220" t="s">
        <v>131</v>
      </c>
      <c r="Y208" s="199"/>
      <c r="Z208" s="199"/>
      <c r="AA208" s="199"/>
      <c r="AB208" s="199"/>
      <c r="AC208" s="199"/>
      <c r="AD208" s="199"/>
      <c r="AE208" s="199"/>
      <c r="AF208" s="199"/>
      <c r="AG208" s="199" t="s">
        <v>132</v>
      </c>
      <c r="AH208" s="199"/>
      <c r="AI208" s="199"/>
      <c r="AJ208" s="199"/>
      <c r="AK208" s="199"/>
      <c r="AL208" s="199"/>
      <c r="AM208" s="199"/>
      <c r="AN208" s="199"/>
      <c r="AO208" s="199"/>
      <c r="AP208" s="199"/>
      <c r="AQ208" s="199"/>
      <c r="AR208" s="199"/>
      <c r="AS208" s="199"/>
      <c r="AT208" s="199"/>
      <c r="AU208" s="199"/>
      <c r="AV208" s="199"/>
      <c r="AW208" s="199"/>
      <c r="AX208" s="199"/>
      <c r="AY208" s="199"/>
      <c r="AZ208" s="199"/>
      <c r="BA208" s="199"/>
      <c r="BB208" s="199"/>
      <c r="BC208" s="199"/>
      <c r="BD208" s="199"/>
      <c r="BE208" s="199"/>
      <c r="BF208" s="199"/>
      <c r="BG208" s="199"/>
      <c r="BH208" s="199"/>
    </row>
    <row r="209" spans="1:60" outlineLevel="1">
      <c r="A209" s="216"/>
      <c r="B209" s="217"/>
      <c r="C209" s="245" t="s">
        <v>426</v>
      </c>
      <c r="D209" s="240"/>
      <c r="E209" s="240"/>
      <c r="F209" s="240"/>
      <c r="G209" s="240"/>
      <c r="H209" s="220"/>
      <c r="I209" s="220"/>
      <c r="J209" s="220"/>
      <c r="K209" s="220"/>
      <c r="L209" s="220"/>
      <c r="M209" s="220"/>
      <c r="N209" s="219"/>
      <c r="O209" s="219"/>
      <c r="P209" s="219"/>
      <c r="Q209" s="219"/>
      <c r="R209" s="220"/>
      <c r="S209" s="220"/>
      <c r="T209" s="220"/>
      <c r="U209" s="220"/>
      <c r="V209" s="220"/>
      <c r="W209" s="220"/>
      <c r="X209" s="220"/>
      <c r="Y209" s="199"/>
      <c r="Z209" s="199"/>
      <c r="AA209" s="199"/>
      <c r="AB209" s="199"/>
      <c r="AC209" s="199"/>
      <c r="AD209" s="199"/>
      <c r="AE209" s="199"/>
      <c r="AF209" s="199"/>
      <c r="AG209" s="199" t="s">
        <v>134</v>
      </c>
      <c r="AH209" s="199"/>
      <c r="AI209" s="199"/>
      <c r="AJ209" s="199"/>
      <c r="AK209" s="199"/>
      <c r="AL209" s="199"/>
      <c r="AM209" s="199"/>
      <c r="AN209" s="199"/>
      <c r="AO209" s="199"/>
      <c r="AP209" s="199"/>
      <c r="AQ209" s="199"/>
      <c r="AR209" s="199"/>
      <c r="AS209" s="199"/>
      <c r="AT209" s="199"/>
      <c r="AU209" s="199"/>
      <c r="AV209" s="199"/>
      <c r="AW209" s="199"/>
      <c r="AX209" s="199"/>
      <c r="AY209" s="199"/>
      <c r="AZ209" s="199"/>
      <c r="BA209" s="199"/>
      <c r="BB209" s="199"/>
      <c r="BC209" s="199"/>
      <c r="BD209" s="199"/>
      <c r="BE209" s="199"/>
      <c r="BF209" s="199"/>
      <c r="BG209" s="199"/>
      <c r="BH209" s="199"/>
    </row>
    <row r="210" spans="1:60" outlineLevel="1">
      <c r="A210" s="216"/>
      <c r="B210" s="217"/>
      <c r="C210" s="265" t="s">
        <v>430</v>
      </c>
      <c r="D210" s="254"/>
      <c r="E210" s="255">
        <v>1.04</v>
      </c>
      <c r="F210" s="220"/>
      <c r="G210" s="220"/>
      <c r="H210" s="220"/>
      <c r="I210" s="220"/>
      <c r="J210" s="220"/>
      <c r="K210" s="220"/>
      <c r="L210" s="220"/>
      <c r="M210" s="220"/>
      <c r="N210" s="219"/>
      <c r="O210" s="219"/>
      <c r="P210" s="219"/>
      <c r="Q210" s="219"/>
      <c r="R210" s="220"/>
      <c r="S210" s="220"/>
      <c r="T210" s="220"/>
      <c r="U210" s="220"/>
      <c r="V210" s="220"/>
      <c r="W210" s="220"/>
      <c r="X210" s="220"/>
      <c r="Y210" s="199"/>
      <c r="Z210" s="199"/>
      <c r="AA210" s="199"/>
      <c r="AB210" s="199"/>
      <c r="AC210" s="199"/>
      <c r="AD210" s="199"/>
      <c r="AE210" s="199"/>
      <c r="AF210" s="199"/>
      <c r="AG210" s="199" t="s">
        <v>212</v>
      </c>
      <c r="AH210" s="199">
        <v>0</v>
      </c>
      <c r="AI210" s="199"/>
      <c r="AJ210" s="199"/>
      <c r="AK210" s="199"/>
      <c r="AL210" s="199"/>
      <c r="AM210" s="199"/>
      <c r="AN210" s="199"/>
      <c r="AO210" s="199"/>
      <c r="AP210" s="199"/>
      <c r="AQ210" s="199"/>
      <c r="AR210" s="199"/>
      <c r="AS210" s="199"/>
      <c r="AT210" s="199"/>
      <c r="AU210" s="199"/>
      <c r="AV210" s="199"/>
      <c r="AW210" s="199"/>
      <c r="AX210" s="199"/>
      <c r="AY210" s="199"/>
      <c r="AZ210" s="199"/>
      <c r="BA210" s="199"/>
      <c r="BB210" s="199"/>
      <c r="BC210" s="199"/>
      <c r="BD210" s="199"/>
      <c r="BE210" s="199"/>
      <c r="BF210" s="199"/>
      <c r="BG210" s="199"/>
      <c r="BH210" s="199"/>
    </row>
    <row r="211" spans="1:60" outlineLevel="1">
      <c r="A211" s="216">
        <v>41</v>
      </c>
      <c r="B211" s="217" t="s">
        <v>431</v>
      </c>
      <c r="C211" s="267" t="s">
        <v>432</v>
      </c>
      <c r="D211" s="218" t="s">
        <v>0</v>
      </c>
      <c r="E211" s="258"/>
      <c r="F211" s="221"/>
      <c r="G211" s="220">
        <f>ROUND(E211*F211,2)</f>
        <v>0</v>
      </c>
      <c r="H211" s="221"/>
      <c r="I211" s="220">
        <f>ROUND(E211*H211,2)</f>
        <v>0</v>
      </c>
      <c r="J211" s="221"/>
      <c r="K211" s="220">
        <f>ROUND(E211*J211,2)</f>
        <v>0</v>
      </c>
      <c r="L211" s="220">
        <v>21</v>
      </c>
      <c r="M211" s="220">
        <f>G211*(1+L211/100)</f>
        <v>0</v>
      </c>
      <c r="N211" s="219">
        <v>0</v>
      </c>
      <c r="O211" s="219">
        <f>ROUND(E211*N211,2)</f>
        <v>0</v>
      </c>
      <c r="P211" s="219">
        <v>0</v>
      </c>
      <c r="Q211" s="219">
        <f>ROUND(E211*P211,2)</f>
        <v>0</v>
      </c>
      <c r="R211" s="220"/>
      <c r="S211" s="220" t="s">
        <v>209</v>
      </c>
      <c r="T211" s="220" t="s">
        <v>209</v>
      </c>
      <c r="U211" s="220">
        <v>0</v>
      </c>
      <c r="V211" s="220">
        <f>ROUND(E211*U211,2)</f>
        <v>0</v>
      </c>
      <c r="W211" s="220"/>
      <c r="X211" s="220" t="s">
        <v>247</v>
      </c>
      <c r="Y211" s="199"/>
      <c r="Z211" s="199"/>
      <c r="AA211" s="199"/>
      <c r="AB211" s="199"/>
      <c r="AC211" s="199"/>
      <c r="AD211" s="199"/>
      <c r="AE211" s="199"/>
      <c r="AF211" s="199"/>
      <c r="AG211" s="199" t="s">
        <v>248</v>
      </c>
      <c r="AH211" s="199"/>
      <c r="AI211" s="199"/>
      <c r="AJ211" s="199"/>
      <c r="AK211" s="199"/>
      <c r="AL211" s="199"/>
      <c r="AM211" s="199"/>
      <c r="AN211" s="199"/>
      <c r="AO211" s="199"/>
      <c r="AP211" s="199"/>
      <c r="AQ211" s="199"/>
      <c r="AR211" s="199"/>
      <c r="AS211" s="199"/>
      <c r="AT211" s="199"/>
      <c r="AU211" s="199"/>
      <c r="AV211" s="199"/>
      <c r="AW211" s="199"/>
      <c r="AX211" s="199"/>
      <c r="AY211" s="199"/>
      <c r="AZ211" s="199"/>
      <c r="BA211" s="199"/>
      <c r="BB211" s="199"/>
      <c r="BC211" s="199"/>
      <c r="BD211" s="199"/>
      <c r="BE211" s="199"/>
      <c r="BF211" s="199"/>
      <c r="BG211" s="199"/>
      <c r="BH211" s="199"/>
    </row>
    <row r="212" spans="1:60">
      <c r="A212" s="227" t="s">
        <v>127</v>
      </c>
      <c r="B212" s="228" t="s">
        <v>91</v>
      </c>
      <c r="C212" s="243" t="s">
        <v>92</v>
      </c>
      <c r="D212" s="229"/>
      <c r="E212" s="230"/>
      <c r="F212" s="231"/>
      <c r="G212" s="232">
        <f>SUMIF(AG213:AG255,"&lt;&gt;NOR",G213:G255)</f>
        <v>0</v>
      </c>
      <c r="H212" s="226"/>
      <c r="I212" s="226">
        <f>SUM(I213:I255)</f>
        <v>0</v>
      </c>
      <c r="J212" s="226"/>
      <c r="K212" s="226">
        <f>SUM(K213:K255)</f>
        <v>0</v>
      </c>
      <c r="L212" s="226"/>
      <c r="M212" s="226">
        <f>SUM(M213:M255)</f>
        <v>0</v>
      </c>
      <c r="N212" s="225"/>
      <c r="O212" s="225">
        <f>SUM(O213:O255)</f>
        <v>0.53000000000000014</v>
      </c>
      <c r="P212" s="225"/>
      <c r="Q212" s="225">
        <f>SUM(Q213:Q255)</f>
        <v>0</v>
      </c>
      <c r="R212" s="226"/>
      <c r="S212" s="226"/>
      <c r="T212" s="226"/>
      <c r="U212" s="226"/>
      <c r="V212" s="226">
        <f>SUM(V213:V255)</f>
        <v>112.08</v>
      </c>
      <c r="W212" s="226"/>
      <c r="X212" s="226"/>
      <c r="AG212" t="s">
        <v>128</v>
      </c>
    </row>
    <row r="213" spans="1:60" ht="22.5" outlineLevel="1">
      <c r="A213" s="234">
        <v>42</v>
      </c>
      <c r="B213" s="235" t="s">
        <v>433</v>
      </c>
      <c r="C213" s="244" t="s">
        <v>434</v>
      </c>
      <c r="D213" s="236" t="s">
        <v>222</v>
      </c>
      <c r="E213" s="237">
        <v>14.88</v>
      </c>
      <c r="F213" s="238"/>
      <c r="G213" s="239">
        <f>ROUND(E213*F213,2)</f>
        <v>0</v>
      </c>
      <c r="H213" s="221"/>
      <c r="I213" s="220">
        <f>ROUND(E213*H213,2)</f>
        <v>0</v>
      </c>
      <c r="J213" s="221"/>
      <c r="K213" s="220">
        <f>ROUND(E213*J213,2)</f>
        <v>0</v>
      </c>
      <c r="L213" s="220">
        <v>21</v>
      </c>
      <c r="M213" s="220">
        <f>G213*(1+L213/100)</f>
        <v>0</v>
      </c>
      <c r="N213" s="219">
        <v>5.6800000000000002E-3</v>
      </c>
      <c r="O213" s="219">
        <f>ROUND(E213*N213,2)</f>
        <v>0.08</v>
      </c>
      <c r="P213" s="219">
        <v>0</v>
      </c>
      <c r="Q213" s="219">
        <f>ROUND(E213*P213,2)</f>
        <v>0</v>
      </c>
      <c r="R213" s="220"/>
      <c r="S213" s="220" t="s">
        <v>129</v>
      </c>
      <c r="T213" s="220" t="s">
        <v>144</v>
      </c>
      <c r="U213" s="220">
        <v>0.9</v>
      </c>
      <c r="V213" s="220">
        <f>ROUND(E213*U213,2)</f>
        <v>13.39</v>
      </c>
      <c r="W213" s="220"/>
      <c r="X213" s="220" t="s">
        <v>131</v>
      </c>
      <c r="Y213" s="199"/>
      <c r="Z213" s="199"/>
      <c r="AA213" s="199"/>
      <c r="AB213" s="199"/>
      <c r="AC213" s="199"/>
      <c r="AD213" s="199"/>
      <c r="AE213" s="199"/>
      <c r="AF213" s="199"/>
      <c r="AG213" s="199" t="s">
        <v>132</v>
      </c>
      <c r="AH213" s="199"/>
      <c r="AI213" s="199"/>
      <c r="AJ213" s="199"/>
      <c r="AK213" s="199"/>
      <c r="AL213" s="199"/>
      <c r="AM213" s="199"/>
      <c r="AN213" s="199"/>
      <c r="AO213" s="199"/>
      <c r="AP213" s="199"/>
      <c r="AQ213" s="199"/>
      <c r="AR213" s="199"/>
      <c r="AS213" s="199"/>
      <c r="AT213" s="199"/>
      <c r="AU213" s="199"/>
      <c r="AV213" s="199"/>
      <c r="AW213" s="199"/>
      <c r="AX213" s="199"/>
      <c r="AY213" s="199"/>
      <c r="AZ213" s="199"/>
      <c r="BA213" s="199"/>
      <c r="BB213" s="199"/>
      <c r="BC213" s="199"/>
      <c r="BD213" s="199"/>
      <c r="BE213" s="199"/>
      <c r="BF213" s="199"/>
      <c r="BG213" s="199"/>
      <c r="BH213" s="199"/>
    </row>
    <row r="214" spans="1:60" outlineLevel="1">
      <c r="A214" s="216"/>
      <c r="B214" s="217"/>
      <c r="C214" s="245" t="s">
        <v>303</v>
      </c>
      <c r="D214" s="240"/>
      <c r="E214" s="240"/>
      <c r="F214" s="240"/>
      <c r="G214" s="240"/>
      <c r="H214" s="220"/>
      <c r="I214" s="220"/>
      <c r="J214" s="220"/>
      <c r="K214" s="220"/>
      <c r="L214" s="220"/>
      <c r="M214" s="220"/>
      <c r="N214" s="219"/>
      <c r="O214" s="219"/>
      <c r="P214" s="219"/>
      <c r="Q214" s="219"/>
      <c r="R214" s="220"/>
      <c r="S214" s="220"/>
      <c r="T214" s="220"/>
      <c r="U214" s="220"/>
      <c r="V214" s="220"/>
      <c r="W214" s="220"/>
      <c r="X214" s="220"/>
      <c r="Y214" s="199"/>
      <c r="Z214" s="199"/>
      <c r="AA214" s="199"/>
      <c r="AB214" s="199"/>
      <c r="AC214" s="199"/>
      <c r="AD214" s="199"/>
      <c r="AE214" s="199"/>
      <c r="AF214" s="199"/>
      <c r="AG214" s="199" t="s">
        <v>134</v>
      </c>
      <c r="AH214" s="199"/>
      <c r="AI214" s="199"/>
      <c r="AJ214" s="199"/>
      <c r="AK214" s="199"/>
      <c r="AL214" s="199"/>
      <c r="AM214" s="199"/>
      <c r="AN214" s="199"/>
      <c r="AO214" s="199"/>
      <c r="AP214" s="199"/>
      <c r="AQ214" s="199"/>
      <c r="AR214" s="199"/>
      <c r="AS214" s="199"/>
      <c r="AT214" s="199"/>
      <c r="AU214" s="199"/>
      <c r="AV214" s="199"/>
      <c r="AW214" s="199"/>
      <c r="AX214" s="199"/>
      <c r="AY214" s="199"/>
      <c r="AZ214" s="199"/>
      <c r="BA214" s="199"/>
      <c r="BB214" s="199"/>
      <c r="BC214" s="199"/>
      <c r="BD214" s="199"/>
      <c r="BE214" s="199"/>
      <c r="BF214" s="199"/>
      <c r="BG214" s="199"/>
      <c r="BH214" s="199"/>
    </row>
    <row r="215" spans="1:60" outlineLevel="1">
      <c r="A215" s="216"/>
      <c r="B215" s="217"/>
      <c r="C215" s="246" t="s">
        <v>435</v>
      </c>
      <c r="D215" s="242"/>
      <c r="E215" s="242"/>
      <c r="F215" s="242"/>
      <c r="G215" s="242"/>
      <c r="H215" s="220"/>
      <c r="I215" s="220"/>
      <c r="J215" s="220"/>
      <c r="K215" s="220"/>
      <c r="L215" s="220"/>
      <c r="M215" s="220"/>
      <c r="N215" s="219"/>
      <c r="O215" s="219"/>
      <c r="P215" s="219"/>
      <c r="Q215" s="219"/>
      <c r="R215" s="220"/>
      <c r="S215" s="220"/>
      <c r="T215" s="220"/>
      <c r="U215" s="220"/>
      <c r="V215" s="220"/>
      <c r="W215" s="220"/>
      <c r="X215" s="220"/>
      <c r="Y215" s="199"/>
      <c r="Z215" s="199"/>
      <c r="AA215" s="199"/>
      <c r="AB215" s="199"/>
      <c r="AC215" s="199"/>
      <c r="AD215" s="199"/>
      <c r="AE215" s="199"/>
      <c r="AF215" s="199"/>
      <c r="AG215" s="199" t="s">
        <v>134</v>
      </c>
      <c r="AH215" s="199"/>
      <c r="AI215" s="199"/>
      <c r="AJ215" s="199"/>
      <c r="AK215" s="199"/>
      <c r="AL215" s="199"/>
      <c r="AM215" s="199"/>
      <c r="AN215" s="199"/>
      <c r="AO215" s="199"/>
      <c r="AP215" s="199"/>
      <c r="AQ215" s="199"/>
      <c r="AR215" s="199"/>
      <c r="AS215" s="199"/>
      <c r="AT215" s="199"/>
      <c r="AU215" s="199"/>
      <c r="AV215" s="199"/>
      <c r="AW215" s="199"/>
      <c r="AX215" s="199"/>
      <c r="AY215" s="199"/>
      <c r="AZ215" s="199"/>
      <c r="BA215" s="199"/>
      <c r="BB215" s="199"/>
      <c r="BC215" s="199"/>
      <c r="BD215" s="199"/>
      <c r="BE215" s="199"/>
      <c r="BF215" s="199"/>
      <c r="BG215" s="199"/>
      <c r="BH215" s="199"/>
    </row>
    <row r="216" spans="1:60" outlineLevel="1">
      <c r="A216" s="216"/>
      <c r="B216" s="217"/>
      <c r="C216" s="246" t="s">
        <v>436</v>
      </c>
      <c r="D216" s="242"/>
      <c r="E216" s="242"/>
      <c r="F216" s="242"/>
      <c r="G216" s="242"/>
      <c r="H216" s="220"/>
      <c r="I216" s="220"/>
      <c r="J216" s="220"/>
      <c r="K216" s="220"/>
      <c r="L216" s="220"/>
      <c r="M216" s="220"/>
      <c r="N216" s="219"/>
      <c r="O216" s="219"/>
      <c r="P216" s="219"/>
      <c r="Q216" s="219"/>
      <c r="R216" s="220"/>
      <c r="S216" s="220"/>
      <c r="T216" s="220"/>
      <c r="U216" s="220"/>
      <c r="V216" s="220"/>
      <c r="W216" s="220"/>
      <c r="X216" s="220"/>
      <c r="Y216" s="199"/>
      <c r="Z216" s="199"/>
      <c r="AA216" s="199"/>
      <c r="AB216" s="199"/>
      <c r="AC216" s="199"/>
      <c r="AD216" s="199"/>
      <c r="AE216" s="199"/>
      <c r="AF216" s="199"/>
      <c r="AG216" s="199" t="s">
        <v>134</v>
      </c>
      <c r="AH216" s="199"/>
      <c r="AI216" s="199"/>
      <c r="AJ216" s="199"/>
      <c r="AK216" s="199"/>
      <c r="AL216" s="199"/>
      <c r="AM216" s="199"/>
      <c r="AN216" s="199"/>
      <c r="AO216" s="199"/>
      <c r="AP216" s="199"/>
      <c r="AQ216" s="199"/>
      <c r="AR216" s="199"/>
      <c r="AS216" s="199"/>
      <c r="AT216" s="199"/>
      <c r="AU216" s="199"/>
      <c r="AV216" s="199"/>
      <c r="AW216" s="199"/>
      <c r="AX216" s="199"/>
      <c r="AY216" s="199"/>
      <c r="AZ216" s="199"/>
      <c r="BA216" s="199"/>
      <c r="BB216" s="199"/>
      <c r="BC216" s="199"/>
      <c r="BD216" s="199"/>
      <c r="BE216" s="199"/>
      <c r="BF216" s="199"/>
      <c r="BG216" s="199"/>
      <c r="BH216" s="199"/>
    </row>
    <row r="217" spans="1:60" outlineLevel="1">
      <c r="A217" s="216"/>
      <c r="B217" s="217"/>
      <c r="C217" s="265" t="s">
        <v>494</v>
      </c>
      <c r="D217" s="254"/>
      <c r="E217" s="255">
        <v>14.88</v>
      </c>
      <c r="F217" s="220"/>
      <c r="G217" s="220"/>
      <c r="H217" s="220"/>
      <c r="I217" s="220"/>
      <c r="J217" s="220"/>
      <c r="K217" s="220"/>
      <c r="L217" s="220"/>
      <c r="M217" s="220"/>
      <c r="N217" s="219"/>
      <c r="O217" s="219"/>
      <c r="P217" s="219"/>
      <c r="Q217" s="219"/>
      <c r="R217" s="220"/>
      <c r="S217" s="220"/>
      <c r="T217" s="220"/>
      <c r="U217" s="220"/>
      <c r="V217" s="220"/>
      <c r="W217" s="220"/>
      <c r="X217" s="220"/>
      <c r="Y217" s="199"/>
      <c r="Z217" s="199"/>
      <c r="AA217" s="199"/>
      <c r="AB217" s="199"/>
      <c r="AC217" s="199"/>
      <c r="AD217" s="199"/>
      <c r="AE217" s="199"/>
      <c r="AF217" s="199"/>
      <c r="AG217" s="199" t="s">
        <v>212</v>
      </c>
      <c r="AH217" s="199">
        <v>0</v>
      </c>
      <c r="AI217" s="199"/>
      <c r="AJ217" s="199"/>
      <c r="AK217" s="199"/>
      <c r="AL217" s="199"/>
      <c r="AM217" s="199"/>
      <c r="AN217" s="199"/>
      <c r="AO217" s="199"/>
      <c r="AP217" s="199"/>
      <c r="AQ217" s="199"/>
      <c r="AR217" s="199"/>
      <c r="AS217" s="199"/>
      <c r="AT217" s="199"/>
      <c r="AU217" s="199"/>
      <c r="AV217" s="199"/>
      <c r="AW217" s="199"/>
      <c r="AX217" s="199"/>
      <c r="AY217" s="199"/>
      <c r="AZ217" s="199"/>
      <c r="BA217" s="199"/>
      <c r="BB217" s="199"/>
      <c r="BC217" s="199"/>
      <c r="BD217" s="199"/>
      <c r="BE217" s="199"/>
      <c r="BF217" s="199"/>
      <c r="BG217" s="199"/>
      <c r="BH217" s="199"/>
    </row>
    <row r="218" spans="1:60" ht="22.5" outlineLevel="1">
      <c r="A218" s="234">
        <v>43</v>
      </c>
      <c r="B218" s="235" t="s">
        <v>437</v>
      </c>
      <c r="C218" s="244" t="s">
        <v>438</v>
      </c>
      <c r="D218" s="236" t="s">
        <v>222</v>
      </c>
      <c r="E218" s="237">
        <v>14.88</v>
      </c>
      <c r="F218" s="238"/>
      <c r="G218" s="239">
        <f>ROUND(E218*F218,2)</f>
        <v>0</v>
      </c>
      <c r="H218" s="221"/>
      <c r="I218" s="220">
        <f>ROUND(E218*H218,2)</f>
        <v>0</v>
      </c>
      <c r="J218" s="221"/>
      <c r="K218" s="220">
        <f>ROUND(E218*J218,2)</f>
        <v>0</v>
      </c>
      <c r="L218" s="220">
        <v>21</v>
      </c>
      <c r="M218" s="220">
        <f>G218*(1+L218/100)</f>
        <v>0</v>
      </c>
      <c r="N218" s="219">
        <v>4.0699999999999998E-3</v>
      </c>
      <c r="O218" s="219">
        <f>ROUND(E218*N218,2)</f>
        <v>0.06</v>
      </c>
      <c r="P218" s="219">
        <v>0</v>
      </c>
      <c r="Q218" s="219">
        <f>ROUND(E218*P218,2)</f>
        <v>0</v>
      </c>
      <c r="R218" s="220"/>
      <c r="S218" s="220" t="s">
        <v>129</v>
      </c>
      <c r="T218" s="220" t="s">
        <v>144</v>
      </c>
      <c r="U218" s="220">
        <v>0.83</v>
      </c>
      <c r="V218" s="220">
        <f>ROUND(E218*U218,2)</f>
        <v>12.35</v>
      </c>
      <c r="W218" s="220"/>
      <c r="X218" s="220" t="s">
        <v>131</v>
      </c>
      <c r="Y218" s="199"/>
      <c r="Z218" s="199"/>
      <c r="AA218" s="199"/>
      <c r="AB218" s="199"/>
      <c r="AC218" s="199"/>
      <c r="AD218" s="199"/>
      <c r="AE218" s="199"/>
      <c r="AF218" s="199"/>
      <c r="AG218" s="199" t="s">
        <v>132</v>
      </c>
      <c r="AH218" s="199"/>
      <c r="AI218" s="199"/>
      <c r="AJ218" s="199"/>
      <c r="AK218" s="199"/>
      <c r="AL218" s="199"/>
      <c r="AM218" s="199"/>
      <c r="AN218" s="199"/>
      <c r="AO218" s="199"/>
      <c r="AP218" s="199"/>
      <c r="AQ218" s="199"/>
      <c r="AR218" s="199"/>
      <c r="AS218" s="199"/>
      <c r="AT218" s="199"/>
      <c r="AU218" s="199"/>
      <c r="AV218" s="199"/>
      <c r="AW218" s="199"/>
      <c r="AX218" s="199"/>
      <c r="AY218" s="199"/>
      <c r="AZ218" s="199"/>
      <c r="BA218" s="199"/>
      <c r="BB218" s="199"/>
      <c r="BC218" s="199"/>
      <c r="BD218" s="199"/>
      <c r="BE218" s="199"/>
      <c r="BF218" s="199"/>
      <c r="BG218" s="199"/>
      <c r="BH218" s="199"/>
    </row>
    <row r="219" spans="1:60" outlineLevel="1">
      <c r="A219" s="216"/>
      <c r="B219" s="217"/>
      <c r="C219" s="245" t="s">
        <v>303</v>
      </c>
      <c r="D219" s="240"/>
      <c r="E219" s="240"/>
      <c r="F219" s="240"/>
      <c r="G219" s="240"/>
      <c r="H219" s="220"/>
      <c r="I219" s="220"/>
      <c r="J219" s="220"/>
      <c r="K219" s="220"/>
      <c r="L219" s="220"/>
      <c r="M219" s="220"/>
      <c r="N219" s="219"/>
      <c r="O219" s="219"/>
      <c r="P219" s="219"/>
      <c r="Q219" s="219"/>
      <c r="R219" s="220"/>
      <c r="S219" s="220"/>
      <c r="T219" s="220"/>
      <c r="U219" s="220"/>
      <c r="V219" s="220"/>
      <c r="W219" s="220"/>
      <c r="X219" s="220"/>
      <c r="Y219" s="199"/>
      <c r="Z219" s="199"/>
      <c r="AA219" s="199"/>
      <c r="AB219" s="199"/>
      <c r="AC219" s="199"/>
      <c r="AD219" s="199"/>
      <c r="AE219" s="199"/>
      <c r="AF219" s="199"/>
      <c r="AG219" s="199" t="s">
        <v>134</v>
      </c>
      <c r="AH219" s="199"/>
      <c r="AI219" s="199"/>
      <c r="AJ219" s="199"/>
      <c r="AK219" s="199"/>
      <c r="AL219" s="199"/>
      <c r="AM219" s="199"/>
      <c r="AN219" s="199"/>
      <c r="AO219" s="199"/>
      <c r="AP219" s="199"/>
      <c r="AQ219" s="199"/>
      <c r="AR219" s="199"/>
      <c r="AS219" s="199"/>
      <c r="AT219" s="199"/>
      <c r="AU219" s="199"/>
      <c r="AV219" s="199"/>
      <c r="AW219" s="199"/>
      <c r="AX219" s="199"/>
      <c r="AY219" s="199"/>
      <c r="AZ219" s="199"/>
      <c r="BA219" s="199"/>
      <c r="BB219" s="199"/>
      <c r="BC219" s="199"/>
      <c r="BD219" s="199"/>
      <c r="BE219" s="199"/>
      <c r="BF219" s="199"/>
      <c r="BG219" s="199"/>
      <c r="BH219" s="199"/>
    </row>
    <row r="220" spans="1:60" outlineLevel="1">
      <c r="A220" s="216"/>
      <c r="B220" s="217"/>
      <c r="C220" s="246" t="s">
        <v>439</v>
      </c>
      <c r="D220" s="242"/>
      <c r="E220" s="242"/>
      <c r="F220" s="242"/>
      <c r="G220" s="242"/>
      <c r="H220" s="220"/>
      <c r="I220" s="220"/>
      <c r="J220" s="220"/>
      <c r="K220" s="220"/>
      <c r="L220" s="220"/>
      <c r="M220" s="220"/>
      <c r="N220" s="219"/>
      <c r="O220" s="219"/>
      <c r="P220" s="219"/>
      <c r="Q220" s="219"/>
      <c r="R220" s="220"/>
      <c r="S220" s="220"/>
      <c r="T220" s="220"/>
      <c r="U220" s="220"/>
      <c r="V220" s="220"/>
      <c r="W220" s="220"/>
      <c r="X220" s="220"/>
      <c r="Y220" s="199"/>
      <c r="Z220" s="199"/>
      <c r="AA220" s="199"/>
      <c r="AB220" s="199"/>
      <c r="AC220" s="199"/>
      <c r="AD220" s="199"/>
      <c r="AE220" s="199"/>
      <c r="AF220" s="199"/>
      <c r="AG220" s="199" t="s">
        <v>134</v>
      </c>
      <c r="AH220" s="199"/>
      <c r="AI220" s="199"/>
      <c r="AJ220" s="199"/>
      <c r="AK220" s="199"/>
      <c r="AL220" s="199"/>
      <c r="AM220" s="199"/>
      <c r="AN220" s="199"/>
      <c r="AO220" s="199"/>
      <c r="AP220" s="199"/>
      <c r="AQ220" s="199"/>
      <c r="AR220" s="199"/>
      <c r="AS220" s="199"/>
      <c r="AT220" s="199"/>
      <c r="AU220" s="199"/>
      <c r="AV220" s="199"/>
      <c r="AW220" s="199"/>
      <c r="AX220" s="199"/>
      <c r="AY220" s="199"/>
      <c r="AZ220" s="199"/>
      <c r="BA220" s="199"/>
      <c r="BB220" s="199"/>
      <c r="BC220" s="199"/>
      <c r="BD220" s="199"/>
      <c r="BE220" s="199"/>
      <c r="BF220" s="199"/>
      <c r="BG220" s="199"/>
      <c r="BH220" s="199"/>
    </row>
    <row r="221" spans="1:60" outlineLevel="1">
      <c r="A221" s="216"/>
      <c r="B221" s="217"/>
      <c r="C221" s="246" t="s">
        <v>436</v>
      </c>
      <c r="D221" s="242"/>
      <c r="E221" s="242"/>
      <c r="F221" s="242"/>
      <c r="G221" s="242"/>
      <c r="H221" s="220"/>
      <c r="I221" s="220"/>
      <c r="J221" s="220"/>
      <c r="K221" s="220"/>
      <c r="L221" s="220"/>
      <c r="M221" s="220"/>
      <c r="N221" s="219"/>
      <c r="O221" s="219"/>
      <c r="P221" s="219"/>
      <c r="Q221" s="219"/>
      <c r="R221" s="220"/>
      <c r="S221" s="220"/>
      <c r="T221" s="220"/>
      <c r="U221" s="220"/>
      <c r="V221" s="220"/>
      <c r="W221" s="220"/>
      <c r="X221" s="220"/>
      <c r="Y221" s="199"/>
      <c r="Z221" s="199"/>
      <c r="AA221" s="199"/>
      <c r="AB221" s="199"/>
      <c r="AC221" s="199"/>
      <c r="AD221" s="199"/>
      <c r="AE221" s="199"/>
      <c r="AF221" s="199"/>
      <c r="AG221" s="199" t="s">
        <v>134</v>
      </c>
      <c r="AH221" s="199"/>
      <c r="AI221" s="199"/>
      <c r="AJ221" s="199"/>
      <c r="AK221" s="199"/>
      <c r="AL221" s="199"/>
      <c r="AM221" s="199"/>
      <c r="AN221" s="199"/>
      <c r="AO221" s="199"/>
      <c r="AP221" s="199"/>
      <c r="AQ221" s="199"/>
      <c r="AR221" s="199"/>
      <c r="AS221" s="199"/>
      <c r="AT221" s="199"/>
      <c r="AU221" s="199"/>
      <c r="AV221" s="199"/>
      <c r="AW221" s="199"/>
      <c r="AX221" s="199"/>
      <c r="AY221" s="199"/>
      <c r="AZ221" s="199"/>
      <c r="BA221" s="199"/>
      <c r="BB221" s="199"/>
      <c r="BC221" s="199"/>
      <c r="BD221" s="199"/>
      <c r="BE221" s="199"/>
      <c r="BF221" s="199"/>
      <c r="BG221" s="199"/>
      <c r="BH221" s="199"/>
    </row>
    <row r="222" spans="1:60" outlineLevel="1">
      <c r="A222" s="216"/>
      <c r="B222" s="217"/>
      <c r="C222" s="265" t="s">
        <v>494</v>
      </c>
      <c r="D222" s="254"/>
      <c r="E222" s="255">
        <v>14.88</v>
      </c>
      <c r="F222" s="220"/>
      <c r="G222" s="220"/>
      <c r="H222" s="220"/>
      <c r="I222" s="220"/>
      <c r="J222" s="220"/>
      <c r="K222" s="220"/>
      <c r="L222" s="220"/>
      <c r="M222" s="220"/>
      <c r="N222" s="219"/>
      <c r="O222" s="219"/>
      <c r="P222" s="219"/>
      <c r="Q222" s="219"/>
      <c r="R222" s="220"/>
      <c r="S222" s="220"/>
      <c r="T222" s="220"/>
      <c r="U222" s="220"/>
      <c r="V222" s="220"/>
      <c r="W222" s="220"/>
      <c r="X222" s="220"/>
      <c r="Y222" s="199"/>
      <c r="Z222" s="199"/>
      <c r="AA222" s="199"/>
      <c r="AB222" s="199"/>
      <c r="AC222" s="199"/>
      <c r="AD222" s="199"/>
      <c r="AE222" s="199"/>
      <c r="AF222" s="199"/>
      <c r="AG222" s="199" t="s">
        <v>212</v>
      </c>
      <c r="AH222" s="199">
        <v>0</v>
      </c>
      <c r="AI222" s="199"/>
      <c r="AJ222" s="199"/>
      <c r="AK222" s="199"/>
      <c r="AL222" s="199"/>
      <c r="AM222" s="199"/>
      <c r="AN222" s="199"/>
      <c r="AO222" s="199"/>
      <c r="AP222" s="199"/>
      <c r="AQ222" s="199"/>
      <c r="AR222" s="199"/>
      <c r="AS222" s="199"/>
      <c r="AT222" s="199"/>
      <c r="AU222" s="199"/>
      <c r="AV222" s="199"/>
      <c r="AW222" s="199"/>
      <c r="AX222" s="199"/>
      <c r="AY222" s="199"/>
      <c r="AZ222" s="199"/>
      <c r="BA222" s="199"/>
      <c r="BB222" s="199"/>
      <c r="BC222" s="199"/>
      <c r="BD222" s="199"/>
      <c r="BE222" s="199"/>
      <c r="BF222" s="199"/>
      <c r="BG222" s="199"/>
      <c r="BH222" s="199"/>
    </row>
    <row r="223" spans="1:60" ht="22.5" outlineLevel="1">
      <c r="A223" s="234">
        <v>44</v>
      </c>
      <c r="B223" s="235" t="s">
        <v>440</v>
      </c>
      <c r="C223" s="244" t="s">
        <v>441</v>
      </c>
      <c r="D223" s="236" t="s">
        <v>222</v>
      </c>
      <c r="E223" s="237">
        <v>29.74</v>
      </c>
      <c r="F223" s="238"/>
      <c r="G223" s="239">
        <f>ROUND(E223*F223,2)</f>
        <v>0</v>
      </c>
      <c r="H223" s="221"/>
      <c r="I223" s="220">
        <f>ROUND(E223*H223,2)</f>
        <v>0</v>
      </c>
      <c r="J223" s="221"/>
      <c r="K223" s="220">
        <f>ROUND(E223*J223,2)</f>
        <v>0</v>
      </c>
      <c r="L223" s="220">
        <v>21</v>
      </c>
      <c r="M223" s="220">
        <f>G223*(1+L223/100)</f>
        <v>0</v>
      </c>
      <c r="N223" s="219">
        <v>5.6800000000000002E-3</v>
      </c>
      <c r="O223" s="219">
        <f>ROUND(E223*N223,2)</f>
        <v>0.17</v>
      </c>
      <c r="P223" s="219">
        <v>0</v>
      </c>
      <c r="Q223" s="219">
        <f>ROUND(E223*P223,2)</f>
        <v>0</v>
      </c>
      <c r="R223" s="220"/>
      <c r="S223" s="220" t="s">
        <v>129</v>
      </c>
      <c r="T223" s="220" t="s">
        <v>144</v>
      </c>
      <c r="U223" s="220">
        <v>0.9</v>
      </c>
      <c r="V223" s="220">
        <f>ROUND(E223*U223,2)</f>
        <v>26.77</v>
      </c>
      <c r="W223" s="220"/>
      <c r="X223" s="220" t="s">
        <v>131</v>
      </c>
      <c r="Y223" s="199"/>
      <c r="Z223" s="199"/>
      <c r="AA223" s="199"/>
      <c r="AB223" s="199"/>
      <c r="AC223" s="199"/>
      <c r="AD223" s="199"/>
      <c r="AE223" s="199"/>
      <c r="AF223" s="199"/>
      <c r="AG223" s="199" t="s">
        <v>132</v>
      </c>
      <c r="AH223" s="199"/>
      <c r="AI223" s="199"/>
      <c r="AJ223" s="199"/>
      <c r="AK223" s="199"/>
      <c r="AL223" s="199"/>
      <c r="AM223" s="199"/>
      <c r="AN223" s="199"/>
      <c r="AO223" s="199"/>
      <c r="AP223" s="199"/>
      <c r="AQ223" s="199"/>
      <c r="AR223" s="199"/>
      <c r="AS223" s="199"/>
      <c r="AT223" s="199"/>
      <c r="AU223" s="199"/>
      <c r="AV223" s="199"/>
      <c r="AW223" s="199"/>
      <c r="AX223" s="199"/>
      <c r="AY223" s="199"/>
      <c r="AZ223" s="199"/>
      <c r="BA223" s="199"/>
      <c r="BB223" s="199"/>
      <c r="BC223" s="199"/>
      <c r="BD223" s="199"/>
      <c r="BE223" s="199"/>
      <c r="BF223" s="199"/>
      <c r="BG223" s="199"/>
      <c r="BH223" s="199"/>
    </row>
    <row r="224" spans="1:60" outlineLevel="1">
      <c r="A224" s="216"/>
      <c r="B224" s="217"/>
      <c r="C224" s="245" t="s">
        <v>303</v>
      </c>
      <c r="D224" s="240"/>
      <c r="E224" s="240"/>
      <c r="F224" s="240"/>
      <c r="G224" s="240"/>
      <c r="H224" s="220"/>
      <c r="I224" s="220"/>
      <c r="J224" s="220"/>
      <c r="K224" s="220"/>
      <c r="L224" s="220"/>
      <c r="M224" s="220"/>
      <c r="N224" s="219"/>
      <c r="O224" s="219"/>
      <c r="P224" s="219"/>
      <c r="Q224" s="219"/>
      <c r="R224" s="220"/>
      <c r="S224" s="220"/>
      <c r="T224" s="220"/>
      <c r="U224" s="220"/>
      <c r="V224" s="220"/>
      <c r="W224" s="220"/>
      <c r="X224" s="220"/>
      <c r="Y224" s="199"/>
      <c r="Z224" s="199"/>
      <c r="AA224" s="199"/>
      <c r="AB224" s="199"/>
      <c r="AC224" s="199"/>
      <c r="AD224" s="199"/>
      <c r="AE224" s="199"/>
      <c r="AF224" s="199"/>
      <c r="AG224" s="199" t="s">
        <v>134</v>
      </c>
      <c r="AH224" s="199"/>
      <c r="AI224" s="199"/>
      <c r="AJ224" s="199"/>
      <c r="AK224" s="199"/>
      <c r="AL224" s="199"/>
      <c r="AM224" s="199"/>
      <c r="AN224" s="199"/>
      <c r="AO224" s="199"/>
      <c r="AP224" s="199"/>
      <c r="AQ224" s="199"/>
      <c r="AR224" s="199"/>
      <c r="AS224" s="199"/>
      <c r="AT224" s="199"/>
      <c r="AU224" s="199"/>
      <c r="AV224" s="199"/>
      <c r="AW224" s="199"/>
      <c r="AX224" s="199"/>
      <c r="AY224" s="199"/>
      <c r="AZ224" s="199"/>
      <c r="BA224" s="199"/>
      <c r="BB224" s="199"/>
      <c r="BC224" s="199"/>
      <c r="BD224" s="199"/>
      <c r="BE224" s="199"/>
      <c r="BF224" s="199"/>
      <c r="BG224" s="199"/>
      <c r="BH224" s="199"/>
    </row>
    <row r="225" spans="1:60" outlineLevel="1">
      <c r="A225" s="216"/>
      <c r="B225" s="217"/>
      <c r="C225" s="246" t="s">
        <v>442</v>
      </c>
      <c r="D225" s="242"/>
      <c r="E225" s="242"/>
      <c r="F225" s="242"/>
      <c r="G225" s="242"/>
      <c r="H225" s="220"/>
      <c r="I225" s="220"/>
      <c r="J225" s="220"/>
      <c r="K225" s="220"/>
      <c r="L225" s="220"/>
      <c r="M225" s="220"/>
      <c r="N225" s="219"/>
      <c r="O225" s="219"/>
      <c r="P225" s="219"/>
      <c r="Q225" s="219"/>
      <c r="R225" s="220"/>
      <c r="S225" s="220"/>
      <c r="T225" s="220"/>
      <c r="U225" s="220"/>
      <c r="V225" s="220"/>
      <c r="W225" s="220"/>
      <c r="X225" s="220"/>
      <c r="Y225" s="199"/>
      <c r="Z225" s="199"/>
      <c r="AA225" s="199"/>
      <c r="AB225" s="199"/>
      <c r="AC225" s="199"/>
      <c r="AD225" s="199"/>
      <c r="AE225" s="199"/>
      <c r="AF225" s="199"/>
      <c r="AG225" s="199" t="s">
        <v>134</v>
      </c>
      <c r="AH225" s="199"/>
      <c r="AI225" s="199"/>
      <c r="AJ225" s="199"/>
      <c r="AK225" s="199"/>
      <c r="AL225" s="199"/>
      <c r="AM225" s="199"/>
      <c r="AN225" s="199"/>
      <c r="AO225" s="199"/>
      <c r="AP225" s="199"/>
      <c r="AQ225" s="199"/>
      <c r="AR225" s="199"/>
      <c r="AS225" s="199"/>
      <c r="AT225" s="199"/>
      <c r="AU225" s="199"/>
      <c r="AV225" s="199"/>
      <c r="AW225" s="199"/>
      <c r="AX225" s="199"/>
      <c r="AY225" s="199"/>
      <c r="AZ225" s="199"/>
      <c r="BA225" s="199"/>
      <c r="BB225" s="199"/>
      <c r="BC225" s="199"/>
      <c r="BD225" s="199"/>
      <c r="BE225" s="199"/>
      <c r="BF225" s="199"/>
      <c r="BG225" s="199"/>
      <c r="BH225" s="199"/>
    </row>
    <row r="226" spans="1:60" outlineLevel="1">
      <c r="A226" s="216"/>
      <c r="B226" s="217"/>
      <c r="C226" s="246" t="s">
        <v>436</v>
      </c>
      <c r="D226" s="242"/>
      <c r="E226" s="242"/>
      <c r="F226" s="242"/>
      <c r="G226" s="242"/>
      <c r="H226" s="220"/>
      <c r="I226" s="220"/>
      <c r="J226" s="220"/>
      <c r="K226" s="220"/>
      <c r="L226" s="220"/>
      <c r="M226" s="220"/>
      <c r="N226" s="219"/>
      <c r="O226" s="219"/>
      <c r="P226" s="219"/>
      <c r="Q226" s="219"/>
      <c r="R226" s="220"/>
      <c r="S226" s="220"/>
      <c r="T226" s="220"/>
      <c r="U226" s="220"/>
      <c r="V226" s="220"/>
      <c r="W226" s="220"/>
      <c r="X226" s="220"/>
      <c r="Y226" s="199"/>
      <c r="Z226" s="199"/>
      <c r="AA226" s="199"/>
      <c r="AB226" s="199"/>
      <c r="AC226" s="199"/>
      <c r="AD226" s="199"/>
      <c r="AE226" s="199"/>
      <c r="AF226" s="199"/>
      <c r="AG226" s="199" t="s">
        <v>134</v>
      </c>
      <c r="AH226" s="199"/>
      <c r="AI226" s="199"/>
      <c r="AJ226" s="199"/>
      <c r="AK226" s="199"/>
      <c r="AL226" s="199"/>
      <c r="AM226" s="199"/>
      <c r="AN226" s="199"/>
      <c r="AO226" s="199"/>
      <c r="AP226" s="199"/>
      <c r="AQ226" s="199"/>
      <c r="AR226" s="199"/>
      <c r="AS226" s="199"/>
      <c r="AT226" s="199"/>
      <c r="AU226" s="199"/>
      <c r="AV226" s="199"/>
      <c r="AW226" s="199"/>
      <c r="AX226" s="199"/>
      <c r="AY226" s="199"/>
      <c r="AZ226" s="199"/>
      <c r="BA226" s="199"/>
      <c r="BB226" s="199"/>
      <c r="BC226" s="199"/>
      <c r="BD226" s="199"/>
      <c r="BE226" s="199"/>
      <c r="BF226" s="199"/>
      <c r="BG226" s="199"/>
      <c r="BH226" s="199"/>
    </row>
    <row r="227" spans="1:60" outlineLevel="1">
      <c r="A227" s="216"/>
      <c r="B227" s="217"/>
      <c r="C227" s="265" t="s">
        <v>522</v>
      </c>
      <c r="D227" s="254"/>
      <c r="E227" s="255">
        <v>29.74</v>
      </c>
      <c r="F227" s="220"/>
      <c r="G227" s="220"/>
      <c r="H227" s="220"/>
      <c r="I227" s="220"/>
      <c r="J227" s="220"/>
      <c r="K227" s="220"/>
      <c r="L227" s="220"/>
      <c r="M227" s="220"/>
      <c r="N227" s="219"/>
      <c r="O227" s="219"/>
      <c r="P227" s="219"/>
      <c r="Q227" s="219"/>
      <c r="R227" s="220"/>
      <c r="S227" s="220"/>
      <c r="T227" s="220"/>
      <c r="U227" s="220"/>
      <c r="V227" s="220"/>
      <c r="W227" s="220"/>
      <c r="X227" s="220"/>
      <c r="Y227" s="199"/>
      <c r="Z227" s="199"/>
      <c r="AA227" s="199"/>
      <c r="AB227" s="199"/>
      <c r="AC227" s="199"/>
      <c r="AD227" s="199"/>
      <c r="AE227" s="199"/>
      <c r="AF227" s="199"/>
      <c r="AG227" s="199" t="s">
        <v>212</v>
      </c>
      <c r="AH227" s="199">
        <v>0</v>
      </c>
      <c r="AI227" s="199"/>
      <c r="AJ227" s="199"/>
      <c r="AK227" s="199"/>
      <c r="AL227" s="199"/>
      <c r="AM227" s="199"/>
      <c r="AN227" s="199"/>
      <c r="AO227" s="199"/>
      <c r="AP227" s="199"/>
      <c r="AQ227" s="199"/>
      <c r="AR227" s="199"/>
      <c r="AS227" s="199"/>
      <c r="AT227" s="199"/>
      <c r="AU227" s="199"/>
      <c r="AV227" s="199"/>
      <c r="AW227" s="199"/>
      <c r="AX227" s="199"/>
      <c r="AY227" s="199"/>
      <c r="AZ227" s="199"/>
      <c r="BA227" s="199"/>
      <c r="BB227" s="199"/>
      <c r="BC227" s="199"/>
      <c r="BD227" s="199"/>
      <c r="BE227" s="199"/>
      <c r="BF227" s="199"/>
      <c r="BG227" s="199"/>
      <c r="BH227" s="199"/>
    </row>
    <row r="228" spans="1:60" ht="22.5" outlineLevel="1">
      <c r="A228" s="234">
        <v>45</v>
      </c>
      <c r="B228" s="235" t="s">
        <v>443</v>
      </c>
      <c r="C228" s="244" t="s">
        <v>444</v>
      </c>
      <c r="D228" s="236" t="s">
        <v>222</v>
      </c>
      <c r="E228" s="237">
        <v>5.25</v>
      </c>
      <c r="F228" s="238"/>
      <c r="G228" s="239">
        <f>ROUND(E228*F228,2)</f>
        <v>0</v>
      </c>
      <c r="H228" s="221"/>
      <c r="I228" s="220">
        <f>ROUND(E228*H228,2)</f>
        <v>0</v>
      </c>
      <c r="J228" s="221"/>
      <c r="K228" s="220">
        <f>ROUND(E228*J228,2)</f>
        <v>0</v>
      </c>
      <c r="L228" s="220">
        <v>21</v>
      </c>
      <c r="M228" s="220">
        <f>G228*(1+L228/100)</f>
        <v>0</v>
      </c>
      <c r="N228" s="219">
        <v>3.0100000000000001E-3</v>
      </c>
      <c r="O228" s="219">
        <f>ROUND(E228*N228,2)</f>
        <v>0.02</v>
      </c>
      <c r="P228" s="219">
        <v>0</v>
      </c>
      <c r="Q228" s="219">
        <f>ROUND(E228*P228,2)</f>
        <v>0</v>
      </c>
      <c r="R228" s="220"/>
      <c r="S228" s="220" t="s">
        <v>129</v>
      </c>
      <c r="T228" s="220" t="s">
        <v>144</v>
      </c>
      <c r="U228" s="220">
        <v>0.8</v>
      </c>
      <c r="V228" s="220">
        <f>ROUND(E228*U228,2)</f>
        <v>4.2</v>
      </c>
      <c r="W228" s="220"/>
      <c r="X228" s="220" t="s">
        <v>131</v>
      </c>
      <c r="Y228" s="199"/>
      <c r="Z228" s="199"/>
      <c r="AA228" s="199"/>
      <c r="AB228" s="199"/>
      <c r="AC228" s="199"/>
      <c r="AD228" s="199"/>
      <c r="AE228" s="199"/>
      <c r="AF228" s="199"/>
      <c r="AG228" s="199" t="s">
        <v>132</v>
      </c>
      <c r="AH228" s="199"/>
      <c r="AI228" s="199"/>
      <c r="AJ228" s="199"/>
      <c r="AK228" s="199"/>
      <c r="AL228" s="199"/>
      <c r="AM228" s="199"/>
      <c r="AN228" s="199"/>
      <c r="AO228" s="199"/>
      <c r="AP228" s="199"/>
      <c r="AQ228" s="199"/>
      <c r="AR228" s="199"/>
      <c r="AS228" s="199"/>
      <c r="AT228" s="199"/>
      <c r="AU228" s="199"/>
      <c r="AV228" s="199"/>
      <c r="AW228" s="199"/>
      <c r="AX228" s="199"/>
      <c r="AY228" s="199"/>
      <c r="AZ228" s="199"/>
      <c r="BA228" s="199"/>
      <c r="BB228" s="199"/>
      <c r="BC228" s="199"/>
      <c r="BD228" s="199"/>
      <c r="BE228" s="199"/>
      <c r="BF228" s="199"/>
      <c r="BG228" s="199"/>
      <c r="BH228" s="199"/>
    </row>
    <row r="229" spans="1:60" outlineLevel="1">
      <c r="A229" s="216"/>
      <c r="B229" s="217"/>
      <c r="C229" s="245" t="s">
        <v>303</v>
      </c>
      <c r="D229" s="240"/>
      <c r="E229" s="240"/>
      <c r="F229" s="240"/>
      <c r="G229" s="240"/>
      <c r="H229" s="220"/>
      <c r="I229" s="220"/>
      <c r="J229" s="220"/>
      <c r="K229" s="220"/>
      <c r="L229" s="220"/>
      <c r="M229" s="220"/>
      <c r="N229" s="219"/>
      <c r="O229" s="219"/>
      <c r="P229" s="219"/>
      <c r="Q229" s="219"/>
      <c r="R229" s="220"/>
      <c r="S229" s="220"/>
      <c r="T229" s="220"/>
      <c r="U229" s="220"/>
      <c r="V229" s="220"/>
      <c r="W229" s="220"/>
      <c r="X229" s="220"/>
      <c r="Y229" s="199"/>
      <c r="Z229" s="199"/>
      <c r="AA229" s="199"/>
      <c r="AB229" s="199"/>
      <c r="AC229" s="199"/>
      <c r="AD229" s="199"/>
      <c r="AE229" s="199"/>
      <c r="AF229" s="199"/>
      <c r="AG229" s="199" t="s">
        <v>134</v>
      </c>
      <c r="AH229" s="199"/>
      <c r="AI229" s="199"/>
      <c r="AJ229" s="199"/>
      <c r="AK229" s="199"/>
      <c r="AL229" s="199"/>
      <c r="AM229" s="199"/>
      <c r="AN229" s="199"/>
      <c r="AO229" s="199"/>
      <c r="AP229" s="199"/>
      <c r="AQ229" s="199"/>
      <c r="AR229" s="199"/>
      <c r="AS229" s="199"/>
      <c r="AT229" s="199"/>
      <c r="AU229" s="199"/>
      <c r="AV229" s="199"/>
      <c r="AW229" s="199"/>
      <c r="AX229" s="199"/>
      <c r="AY229" s="199"/>
      <c r="AZ229" s="199"/>
      <c r="BA229" s="199"/>
      <c r="BB229" s="199"/>
      <c r="BC229" s="199"/>
      <c r="BD229" s="199"/>
      <c r="BE229" s="199"/>
      <c r="BF229" s="199"/>
      <c r="BG229" s="199"/>
      <c r="BH229" s="199"/>
    </row>
    <row r="230" spans="1:60" outlineLevel="1">
      <c r="A230" s="216"/>
      <c r="B230" s="217"/>
      <c r="C230" s="246" t="s">
        <v>445</v>
      </c>
      <c r="D230" s="242"/>
      <c r="E230" s="242"/>
      <c r="F230" s="242"/>
      <c r="G230" s="242"/>
      <c r="H230" s="220"/>
      <c r="I230" s="220"/>
      <c r="J230" s="220"/>
      <c r="K230" s="220"/>
      <c r="L230" s="220"/>
      <c r="M230" s="220"/>
      <c r="N230" s="219"/>
      <c r="O230" s="219"/>
      <c r="P230" s="219"/>
      <c r="Q230" s="219"/>
      <c r="R230" s="220"/>
      <c r="S230" s="220"/>
      <c r="T230" s="220"/>
      <c r="U230" s="220"/>
      <c r="V230" s="220"/>
      <c r="W230" s="220"/>
      <c r="X230" s="220"/>
      <c r="Y230" s="199"/>
      <c r="Z230" s="199"/>
      <c r="AA230" s="199"/>
      <c r="AB230" s="199"/>
      <c r="AC230" s="199"/>
      <c r="AD230" s="199"/>
      <c r="AE230" s="199"/>
      <c r="AF230" s="199"/>
      <c r="AG230" s="199" t="s">
        <v>134</v>
      </c>
      <c r="AH230" s="199"/>
      <c r="AI230" s="199"/>
      <c r="AJ230" s="199"/>
      <c r="AK230" s="199"/>
      <c r="AL230" s="199"/>
      <c r="AM230" s="199"/>
      <c r="AN230" s="199"/>
      <c r="AO230" s="199"/>
      <c r="AP230" s="199"/>
      <c r="AQ230" s="199"/>
      <c r="AR230" s="199"/>
      <c r="AS230" s="199"/>
      <c r="AT230" s="199"/>
      <c r="AU230" s="199"/>
      <c r="AV230" s="199"/>
      <c r="AW230" s="199"/>
      <c r="AX230" s="199"/>
      <c r="AY230" s="199"/>
      <c r="AZ230" s="199"/>
      <c r="BA230" s="199"/>
      <c r="BB230" s="199"/>
      <c r="BC230" s="199"/>
      <c r="BD230" s="199"/>
      <c r="BE230" s="199"/>
      <c r="BF230" s="199"/>
      <c r="BG230" s="199"/>
      <c r="BH230" s="199"/>
    </row>
    <row r="231" spans="1:60" outlineLevel="1">
      <c r="A231" s="216"/>
      <c r="B231" s="217"/>
      <c r="C231" s="246" t="s">
        <v>446</v>
      </c>
      <c r="D231" s="242"/>
      <c r="E231" s="242"/>
      <c r="F231" s="242"/>
      <c r="G231" s="242"/>
      <c r="H231" s="220"/>
      <c r="I231" s="220"/>
      <c r="J231" s="220"/>
      <c r="K231" s="220"/>
      <c r="L231" s="220"/>
      <c r="M231" s="220"/>
      <c r="N231" s="219"/>
      <c r="O231" s="219"/>
      <c r="P231" s="219"/>
      <c r="Q231" s="219"/>
      <c r="R231" s="220"/>
      <c r="S231" s="220"/>
      <c r="T231" s="220"/>
      <c r="U231" s="220"/>
      <c r="V231" s="220"/>
      <c r="W231" s="220"/>
      <c r="X231" s="220"/>
      <c r="Y231" s="199"/>
      <c r="Z231" s="199"/>
      <c r="AA231" s="199"/>
      <c r="AB231" s="199"/>
      <c r="AC231" s="199"/>
      <c r="AD231" s="199"/>
      <c r="AE231" s="199"/>
      <c r="AF231" s="199"/>
      <c r="AG231" s="199" t="s">
        <v>134</v>
      </c>
      <c r="AH231" s="199"/>
      <c r="AI231" s="199"/>
      <c r="AJ231" s="199"/>
      <c r="AK231" s="199"/>
      <c r="AL231" s="199"/>
      <c r="AM231" s="199"/>
      <c r="AN231" s="199"/>
      <c r="AO231" s="199"/>
      <c r="AP231" s="199"/>
      <c r="AQ231" s="199"/>
      <c r="AR231" s="199"/>
      <c r="AS231" s="199"/>
      <c r="AT231" s="199"/>
      <c r="AU231" s="199"/>
      <c r="AV231" s="199"/>
      <c r="AW231" s="199"/>
      <c r="AX231" s="199"/>
      <c r="AY231" s="199"/>
      <c r="AZ231" s="199"/>
      <c r="BA231" s="199"/>
      <c r="BB231" s="199"/>
      <c r="BC231" s="199"/>
      <c r="BD231" s="199"/>
      <c r="BE231" s="199"/>
      <c r="BF231" s="199"/>
      <c r="BG231" s="199"/>
      <c r="BH231" s="199"/>
    </row>
    <row r="232" spans="1:60" outlineLevel="1">
      <c r="A232" s="216"/>
      <c r="B232" s="217"/>
      <c r="C232" s="265" t="s">
        <v>529</v>
      </c>
      <c r="D232" s="254"/>
      <c r="E232" s="255">
        <v>5.25</v>
      </c>
      <c r="F232" s="220"/>
      <c r="G232" s="220"/>
      <c r="H232" s="220"/>
      <c r="I232" s="220"/>
      <c r="J232" s="220"/>
      <c r="K232" s="220"/>
      <c r="L232" s="220"/>
      <c r="M232" s="220"/>
      <c r="N232" s="219"/>
      <c r="O232" s="219"/>
      <c r="P232" s="219"/>
      <c r="Q232" s="219"/>
      <c r="R232" s="220"/>
      <c r="S232" s="220"/>
      <c r="T232" s="220"/>
      <c r="U232" s="220"/>
      <c r="V232" s="220"/>
      <c r="W232" s="220"/>
      <c r="X232" s="220"/>
      <c r="Y232" s="199"/>
      <c r="Z232" s="199"/>
      <c r="AA232" s="199"/>
      <c r="AB232" s="199"/>
      <c r="AC232" s="199"/>
      <c r="AD232" s="199"/>
      <c r="AE232" s="199"/>
      <c r="AF232" s="199"/>
      <c r="AG232" s="199" t="s">
        <v>212</v>
      </c>
      <c r="AH232" s="199">
        <v>0</v>
      </c>
      <c r="AI232" s="199"/>
      <c r="AJ232" s="199"/>
      <c r="AK232" s="199"/>
      <c r="AL232" s="199"/>
      <c r="AM232" s="199"/>
      <c r="AN232" s="199"/>
      <c r="AO232" s="199"/>
      <c r="AP232" s="199"/>
      <c r="AQ232" s="199"/>
      <c r="AR232" s="199"/>
      <c r="AS232" s="199"/>
      <c r="AT232" s="199"/>
      <c r="AU232" s="199"/>
      <c r="AV232" s="199"/>
      <c r="AW232" s="199"/>
      <c r="AX232" s="199"/>
      <c r="AY232" s="199"/>
      <c r="AZ232" s="199"/>
      <c r="BA232" s="199"/>
      <c r="BB232" s="199"/>
      <c r="BC232" s="199"/>
      <c r="BD232" s="199"/>
      <c r="BE232" s="199"/>
      <c r="BF232" s="199"/>
      <c r="BG232" s="199"/>
      <c r="BH232" s="199"/>
    </row>
    <row r="233" spans="1:60" ht="22.5" outlineLevel="1">
      <c r="A233" s="234">
        <v>46</v>
      </c>
      <c r="B233" s="235" t="s">
        <v>448</v>
      </c>
      <c r="C233" s="244" t="s">
        <v>449</v>
      </c>
      <c r="D233" s="236" t="s">
        <v>208</v>
      </c>
      <c r="E233" s="237">
        <v>1.28</v>
      </c>
      <c r="F233" s="238"/>
      <c r="G233" s="239">
        <f>ROUND(E233*F233,2)</f>
        <v>0</v>
      </c>
      <c r="H233" s="221"/>
      <c r="I233" s="220">
        <f>ROUND(E233*H233,2)</f>
        <v>0</v>
      </c>
      <c r="J233" s="221"/>
      <c r="K233" s="220">
        <f>ROUND(E233*J233,2)</f>
        <v>0</v>
      </c>
      <c r="L233" s="220">
        <v>21</v>
      </c>
      <c r="M233" s="220">
        <f>G233*(1+L233/100)</f>
        <v>0</v>
      </c>
      <c r="N233" s="219">
        <v>6.28E-3</v>
      </c>
      <c r="O233" s="219">
        <f>ROUND(E233*N233,2)</f>
        <v>0.01</v>
      </c>
      <c r="P233" s="219">
        <v>0</v>
      </c>
      <c r="Q233" s="219">
        <f>ROUND(E233*P233,2)</f>
        <v>0</v>
      </c>
      <c r="R233" s="220"/>
      <c r="S233" s="220" t="s">
        <v>129</v>
      </c>
      <c r="T233" s="220" t="s">
        <v>144</v>
      </c>
      <c r="U233" s="220">
        <v>0.91</v>
      </c>
      <c r="V233" s="220">
        <f>ROUND(E233*U233,2)</f>
        <v>1.1599999999999999</v>
      </c>
      <c r="W233" s="220"/>
      <c r="X233" s="220" t="s">
        <v>131</v>
      </c>
      <c r="Y233" s="199"/>
      <c r="Z233" s="199"/>
      <c r="AA233" s="199"/>
      <c r="AB233" s="199"/>
      <c r="AC233" s="199"/>
      <c r="AD233" s="199"/>
      <c r="AE233" s="199"/>
      <c r="AF233" s="199"/>
      <c r="AG233" s="199" t="s">
        <v>132</v>
      </c>
      <c r="AH233" s="199"/>
      <c r="AI233" s="199"/>
      <c r="AJ233" s="199"/>
      <c r="AK233" s="199"/>
      <c r="AL233" s="199"/>
      <c r="AM233" s="199"/>
      <c r="AN233" s="199"/>
      <c r="AO233" s="199"/>
      <c r="AP233" s="199"/>
      <c r="AQ233" s="199"/>
      <c r="AR233" s="199"/>
      <c r="AS233" s="199"/>
      <c r="AT233" s="199"/>
      <c r="AU233" s="199"/>
      <c r="AV233" s="199"/>
      <c r="AW233" s="199"/>
      <c r="AX233" s="199"/>
      <c r="AY233" s="199"/>
      <c r="AZ233" s="199"/>
      <c r="BA233" s="199"/>
      <c r="BB233" s="199"/>
      <c r="BC233" s="199"/>
      <c r="BD233" s="199"/>
      <c r="BE233" s="199"/>
      <c r="BF233" s="199"/>
      <c r="BG233" s="199"/>
      <c r="BH233" s="199"/>
    </row>
    <row r="234" spans="1:60" outlineLevel="1">
      <c r="A234" s="216"/>
      <c r="B234" s="217"/>
      <c r="C234" s="245" t="s">
        <v>303</v>
      </c>
      <c r="D234" s="240"/>
      <c r="E234" s="240"/>
      <c r="F234" s="240"/>
      <c r="G234" s="240"/>
      <c r="H234" s="220"/>
      <c r="I234" s="220"/>
      <c r="J234" s="220"/>
      <c r="K234" s="220"/>
      <c r="L234" s="220"/>
      <c r="M234" s="220"/>
      <c r="N234" s="219"/>
      <c r="O234" s="219"/>
      <c r="P234" s="219"/>
      <c r="Q234" s="219"/>
      <c r="R234" s="220"/>
      <c r="S234" s="220"/>
      <c r="T234" s="220"/>
      <c r="U234" s="220"/>
      <c r="V234" s="220"/>
      <c r="W234" s="220"/>
      <c r="X234" s="220"/>
      <c r="Y234" s="199"/>
      <c r="Z234" s="199"/>
      <c r="AA234" s="199"/>
      <c r="AB234" s="199"/>
      <c r="AC234" s="199"/>
      <c r="AD234" s="199"/>
      <c r="AE234" s="199"/>
      <c r="AF234" s="199"/>
      <c r="AG234" s="199" t="s">
        <v>134</v>
      </c>
      <c r="AH234" s="199"/>
      <c r="AI234" s="199"/>
      <c r="AJ234" s="199"/>
      <c r="AK234" s="199"/>
      <c r="AL234" s="199"/>
      <c r="AM234" s="199"/>
      <c r="AN234" s="199"/>
      <c r="AO234" s="199"/>
      <c r="AP234" s="199"/>
      <c r="AQ234" s="199"/>
      <c r="AR234" s="199"/>
      <c r="AS234" s="199"/>
      <c r="AT234" s="199"/>
      <c r="AU234" s="199"/>
      <c r="AV234" s="199"/>
      <c r="AW234" s="199"/>
      <c r="AX234" s="199"/>
      <c r="AY234" s="199"/>
      <c r="AZ234" s="199"/>
      <c r="BA234" s="199"/>
      <c r="BB234" s="199"/>
      <c r="BC234" s="199"/>
      <c r="BD234" s="199"/>
      <c r="BE234" s="199"/>
      <c r="BF234" s="199"/>
      <c r="BG234" s="199"/>
      <c r="BH234" s="199"/>
    </row>
    <row r="235" spans="1:60" outlineLevel="1">
      <c r="A235" s="216"/>
      <c r="B235" s="217"/>
      <c r="C235" s="246" t="s">
        <v>450</v>
      </c>
      <c r="D235" s="242"/>
      <c r="E235" s="242"/>
      <c r="F235" s="242"/>
      <c r="G235" s="242"/>
      <c r="H235" s="220"/>
      <c r="I235" s="220"/>
      <c r="J235" s="220"/>
      <c r="K235" s="220"/>
      <c r="L235" s="220"/>
      <c r="M235" s="220"/>
      <c r="N235" s="219"/>
      <c r="O235" s="219"/>
      <c r="P235" s="219"/>
      <c r="Q235" s="219"/>
      <c r="R235" s="220"/>
      <c r="S235" s="220"/>
      <c r="T235" s="220"/>
      <c r="U235" s="220"/>
      <c r="V235" s="220"/>
      <c r="W235" s="220"/>
      <c r="X235" s="220"/>
      <c r="Y235" s="199"/>
      <c r="Z235" s="199"/>
      <c r="AA235" s="199"/>
      <c r="AB235" s="199"/>
      <c r="AC235" s="199"/>
      <c r="AD235" s="199"/>
      <c r="AE235" s="199"/>
      <c r="AF235" s="199"/>
      <c r="AG235" s="199" t="s">
        <v>134</v>
      </c>
      <c r="AH235" s="199"/>
      <c r="AI235" s="199"/>
      <c r="AJ235" s="199"/>
      <c r="AK235" s="199"/>
      <c r="AL235" s="199"/>
      <c r="AM235" s="199"/>
      <c r="AN235" s="199"/>
      <c r="AO235" s="199"/>
      <c r="AP235" s="199"/>
      <c r="AQ235" s="199"/>
      <c r="AR235" s="199"/>
      <c r="AS235" s="199"/>
      <c r="AT235" s="199"/>
      <c r="AU235" s="199"/>
      <c r="AV235" s="199"/>
      <c r="AW235" s="199"/>
      <c r="AX235" s="199"/>
      <c r="AY235" s="199"/>
      <c r="AZ235" s="199"/>
      <c r="BA235" s="199"/>
      <c r="BB235" s="199"/>
      <c r="BC235" s="199"/>
      <c r="BD235" s="199"/>
      <c r="BE235" s="199"/>
      <c r="BF235" s="199"/>
      <c r="BG235" s="199"/>
      <c r="BH235" s="199"/>
    </row>
    <row r="236" spans="1:60" outlineLevel="1">
      <c r="A236" s="216"/>
      <c r="B236" s="217"/>
      <c r="C236" s="246" t="s">
        <v>436</v>
      </c>
      <c r="D236" s="242"/>
      <c r="E236" s="242"/>
      <c r="F236" s="242"/>
      <c r="G236" s="242"/>
      <c r="H236" s="220"/>
      <c r="I236" s="220"/>
      <c r="J236" s="220"/>
      <c r="K236" s="220"/>
      <c r="L236" s="220"/>
      <c r="M236" s="220"/>
      <c r="N236" s="219"/>
      <c r="O236" s="219"/>
      <c r="P236" s="219"/>
      <c r="Q236" s="219"/>
      <c r="R236" s="220"/>
      <c r="S236" s="220"/>
      <c r="T236" s="220"/>
      <c r="U236" s="220"/>
      <c r="V236" s="220"/>
      <c r="W236" s="220"/>
      <c r="X236" s="220"/>
      <c r="Y236" s="199"/>
      <c r="Z236" s="199"/>
      <c r="AA236" s="199"/>
      <c r="AB236" s="199"/>
      <c r="AC236" s="199"/>
      <c r="AD236" s="199"/>
      <c r="AE236" s="199"/>
      <c r="AF236" s="199"/>
      <c r="AG236" s="199" t="s">
        <v>134</v>
      </c>
      <c r="AH236" s="199"/>
      <c r="AI236" s="199"/>
      <c r="AJ236" s="199"/>
      <c r="AK236" s="199"/>
      <c r="AL236" s="199"/>
      <c r="AM236" s="199"/>
      <c r="AN236" s="199"/>
      <c r="AO236" s="199"/>
      <c r="AP236" s="199"/>
      <c r="AQ236" s="199"/>
      <c r="AR236" s="199"/>
      <c r="AS236" s="199"/>
      <c r="AT236" s="199"/>
      <c r="AU236" s="199"/>
      <c r="AV236" s="199"/>
      <c r="AW236" s="199"/>
      <c r="AX236" s="199"/>
      <c r="AY236" s="199"/>
      <c r="AZ236" s="199"/>
      <c r="BA236" s="199"/>
      <c r="BB236" s="199"/>
      <c r="BC236" s="199"/>
      <c r="BD236" s="199"/>
      <c r="BE236" s="199"/>
      <c r="BF236" s="199"/>
      <c r="BG236" s="199"/>
      <c r="BH236" s="199"/>
    </row>
    <row r="237" spans="1:60" outlineLevel="1">
      <c r="A237" s="216"/>
      <c r="B237" s="217"/>
      <c r="C237" s="265" t="s">
        <v>451</v>
      </c>
      <c r="D237" s="254"/>
      <c r="E237" s="255">
        <v>1.28</v>
      </c>
      <c r="F237" s="220"/>
      <c r="G237" s="220"/>
      <c r="H237" s="220"/>
      <c r="I237" s="220"/>
      <c r="J237" s="220"/>
      <c r="K237" s="220"/>
      <c r="L237" s="220"/>
      <c r="M237" s="220"/>
      <c r="N237" s="219"/>
      <c r="O237" s="219"/>
      <c r="P237" s="219"/>
      <c r="Q237" s="219"/>
      <c r="R237" s="220"/>
      <c r="S237" s="220"/>
      <c r="T237" s="220"/>
      <c r="U237" s="220"/>
      <c r="V237" s="220"/>
      <c r="W237" s="220"/>
      <c r="X237" s="220"/>
      <c r="Y237" s="199"/>
      <c r="Z237" s="199"/>
      <c r="AA237" s="199"/>
      <c r="AB237" s="199"/>
      <c r="AC237" s="199"/>
      <c r="AD237" s="199"/>
      <c r="AE237" s="199"/>
      <c r="AF237" s="199"/>
      <c r="AG237" s="199" t="s">
        <v>212</v>
      </c>
      <c r="AH237" s="199">
        <v>0</v>
      </c>
      <c r="AI237" s="199"/>
      <c r="AJ237" s="199"/>
      <c r="AK237" s="199"/>
      <c r="AL237" s="199"/>
      <c r="AM237" s="199"/>
      <c r="AN237" s="199"/>
      <c r="AO237" s="199"/>
      <c r="AP237" s="199"/>
      <c r="AQ237" s="199"/>
      <c r="AR237" s="199"/>
      <c r="AS237" s="199"/>
      <c r="AT237" s="199"/>
      <c r="AU237" s="199"/>
      <c r="AV237" s="199"/>
      <c r="AW237" s="199"/>
      <c r="AX237" s="199"/>
      <c r="AY237" s="199"/>
      <c r="AZ237" s="199"/>
      <c r="BA237" s="199"/>
      <c r="BB237" s="199"/>
      <c r="BC237" s="199"/>
      <c r="BD237" s="199"/>
      <c r="BE237" s="199"/>
      <c r="BF237" s="199"/>
      <c r="BG237" s="199"/>
      <c r="BH237" s="199"/>
    </row>
    <row r="238" spans="1:60" ht="22.5" outlineLevel="1">
      <c r="A238" s="234">
        <v>47</v>
      </c>
      <c r="B238" s="235" t="s">
        <v>452</v>
      </c>
      <c r="C238" s="244" t="s">
        <v>453</v>
      </c>
      <c r="D238" s="236" t="s">
        <v>222</v>
      </c>
      <c r="E238" s="237">
        <v>17.88</v>
      </c>
      <c r="F238" s="238"/>
      <c r="G238" s="239">
        <f>ROUND(E238*F238,2)</f>
        <v>0</v>
      </c>
      <c r="H238" s="221"/>
      <c r="I238" s="220">
        <f>ROUND(E238*H238,2)</f>
        <v>0</v>
      </c>
      <c r="J238" s="221"/>
      <c r="K238" s="220">
        <f>ROUND(E238*J238,2)</f>
        <v>0</v>
      </c>
      <c r="L238" s="220">
        <v>21</v>
      </c>
      <c r="M238" s="220">
        <f>G238*(1+L238/100)</f>
        <v>0</v>
      </c>
      <c r="N238" s="219">
        <v>8.4000000000000003E-4</v>
      </c>
      <c r="O238" s="219">
        <f>ROUND(E238*N238,2)</f>
        <v>0.02</v>
      </c>
      <c r="P238" s="219">
        <v>0</v>
      </c>
      <c r="Q238" s="219">
        <f>ROUND(E238*P238,2)</f>
        <v>0</v>
      </c>
      <c r="R238" s="220"/>
      <c r="S238" s="220" t="s">
        <v>129</v>
      </c>
      <c r="T238" s="220" t="s">
        <v>144</v>
      </c>
      <c r="U238" s="220">
        <v>0</v>
      </c>
      <c r="V238" s="220">
        <f>ROUND(E238*U238,2)</f>
        <v>0</v>
      </c>
      <c r="W238" s="220"/>
      <c r="X238" s="220" t="s">
        <v>263</v>
      </c>
      <c r="Y238" s="199"/>
      <c r="Z238" s="199"/>
      <c r="AA238" s="199"/>
      <c r="AB238" s="199"/>
      <c r="AC238" s="199"/>
      <c r="AD238" s="199"/>
      <c r="AE238" s="199"/>
      <c r="AF238" s="199"/>
      <c r="AG238" s="199" t="s">
        <v>264</v>
      </c>
      <c r="AH238" s="199"/>
      <c r="AI238" s="199"/>
      <c r="AJ238" s="199"/>
      <c r="AK238" s="199"/>
      <c r="AL238" s="199"/>
      <c r="AM238" s="199"/>
      <c r="AN238" s="199"/>
      <c r="AO238" s="199"/>
      <c r="AP238" s="199"/>
      <c r="AQ238" s="199"/>
      <c r="AR238" s="199"/>
      <c r="AS238" s="199"/>
      <c r="AT238" s="199"/>
      <c r="AU238" s="199"/>
      <c r="AV238" s="199"/>
      <c r="AW238" s="199"/>
      <c r="AX238" s="199"/>
      <c r="AY238" s="199"/>
      <c r="AZ238" s="199"/>
      <c r="BA238" s="199"/>
      <c r="BB238" s="199"/>
      <c r="BC238" s="199"/>
      <c r="BD238" s="199"/>
      <c r="BE238" s="199"/>
      <c r="BF238" s="199"/>
      <c r="BG238" s="199"/>
      <c r="BH238" s="199"/>
    </row>
    <row r="239" spans="1:60" outlineLevel="1">
      <c r="A239" s="216"/>
      <c r="B239" s="217"/>
      <c r="C239" s="245" t="s">
        <v>454</v>
      </c>
      <c r="D239" s="240"/>
      <c r="E239" s="240"/>
      <c r="F239" s="240"/>
      <c r="G239" s="240"/>
      <c r="H239" s="220"/>
      <c r="I239" s="220"/>
      <c r="J239" s="220"/>
      <c r="K239" s="220"/>
      <c r="L239" s="220"/>
      <c r="M239" s="220"/>
      <c r="N239" s="219"/>
      <c r="O239" s="219"/>
      <c r="P239" s="219"/>
      <c r="Q239" s="219"/>
      <c r="R239" s="220"/>
      <c r="S239" s="220"/>
      <c r="T239" s="220"/>
      <c r="U239" s="220"/>
      <c r="V239" s="220"/>
      <c r="W239" s="220"/>
      <c r="X239" s="220"/>
      <c r="Y239" s="199"/>
      <c r="Z239" s="199"/>
      <c r="AA239" s="199"/>
      <c r="AB239" s="199"/>
      <c r="AC239" s="199"/>
      <c r="AD239" s="199"/>
      <c r="AE239" s="199"/>
      <c r="AF239" s="199"/>
      <c r="AG239" s="199" t="s">
        <v>134</v>
      </c>
      <c r="AH239" s="199"/>
      <c r="AI239" s="199"/>
      <c r="AJ239" s="199"/>
      <c r="AK239" s="199"/>
      <c r="AL239" s="199"/>
      <c r="AM239" s="199"/>
      <c r="AN239" s="199"/>
      <c r="AO239" s="199"/>
      <c r="AP239" s="199"/>
      <c r="AQ239" s="199"/>
      <c r="AR239" s="199"/>
      <c r="AS239" s="199"/>
      <c r="AT239" s="199"/>
      <c r="AU239" s="199"/>
      <c r="AV239" s="199"/>
      <c r="AW239" s="199"/>
      <c r="AX239" s="199"/>
      <c r="AY239" s="199"/>
      <c r="AZ239" s="199"/>
      <c r="BA239" s="199"/>
      <c r="BB239" s="199"/>
      <c r="BC239" s="199"/>
      <c r="BD239" s="199"/>
      <c r="BE239" s="199"/>
      <c r="BF239" s="199"/>
      <c r="BG239" s="199"/>
      <c r="BH239" s="199"/>
    </row>
    <row r="240" spans="1:60" outlineLevel="1">
      <c r="A240" s="216"/>
      <c r="B240" s="217"/>
      <c r="C240" s="246" t="s">
        <v>455</v>
      </c>
      <c r="D240" s="242"/>
      <c r="E240" s="242"/>
      <c r="F240" s="242"/>
      <c r="G240" s="242"/>
      <c r="H240" s="220"/>
      <c r="I240" s="220"/>
      <c r="J240" s="220"/>
      <c r="K240" s="220"/>
      <c r="L240" s="220"/>
      <c r="M240" s="220"/>
      <c r="N240" s="219"/>
      <c r="O240" s="219"/>
      <c r="P240" s="219"/>
      <c r="Q240" s="219"/>
      <c r="R240" s="220"/>
      <c r="S240" s="220"/>
      <c r="T240" s="220"/>
      <c r="U240" s="220"/>
      <c r="V240" s="220"/>
      <c r="W240" s="220"/>
      <c r="X240" s="220"/>
      <c r="Y240" s="199"/>
      <c r="Z240" s="199"/>
      <c r="AA240" s="199"/>
      <c r="AB240" s="199"/>
      <c r="AC240" s="199"/>
      <c r="AD240" s="199"/>
      <c r="AE240" s="199"/>
      <c r="AF240" s="199"/>
      <c r="AG240" s="199" t="s">
        <v>134</v>
      </c>
      <c r="AH240" s="199"/>
      <c r="AI240" s="199"/>
      <c r="AJ240" s="199"/>
      <c r="AK240" s="199"/>
      <c r="AL240" s="199"/>
      <c r="AM240" s="199"/>
      <c r="AN240" s="199"/>
      <c r="AO240" s="199"/>
      <c r="AP240" s="199"/>
      <c r="AQ240" s="199"/>
      <c r="AR240" s="199"/>
      <c r="AS240" s="199"/>
      <c r="AT240" s="199"/>
      <c r="AU240" s="199"/>
      <c r="AV240" s="199"/>
      <c r="AW240" s="199"/>
      <c r="AX240" s="199"/>
      <c r="AY240" s="199"/>
      <c r="AZ240" s="199"/>
      <c r="BA240" s="199"/>
      <c r="BB240" s="199"/>
      <c r="BC240" s="199"/>
      <c r="BD240" s="199"/>
      <c r="BE240" s="199"/>
      <c r="BF240" s="199"/>
      <c r="BG240" s="199"/>
      <c r="BH240" s="199"/>
    </row>
    <row r="241" spans="1:60" ht="22.5" outlineLevel="1">
      <c r="A241" s="234">
        <v>48</v>
      </c>
      <c r="B241" s="235" t="s">
        <v>456</v>
      </c>
      <c r="C241" s="244" t="s">
        <v>457</v>
      </c>
      <c r="D241" s="236" t="s">
        <v>222</v>
      </c>
      <c r="E241" s="237">
        <v>59.5</v>
      </c>
      <c r="F241" s="238"/>
      <c r="G241" s="239">
        <f>ROUND(E241*F241,2)</f>
        <v>0</v>
      </c>
      <c r="H241" s="221"/>
      <c r="I241" s="220">
        <f>ROUND(E241*H241,2)</f>
        <v>0</v>
      </c>
      <c r="J241" s="221"/>
      <c r="K241" s="220">
        <f>ROUND(E241*J241,2)</f>
        <v>0</v>
      </c>
      <c r="L241" s="220">
        <v>21</v>
      </c>
      <c r="M241" s="220">
        <f>G241*(1+L241/100)</f>
        <v>0</v>
      </c>
      <c r="N241" s="219">
        <v>2.7100000000000002E-3</v>
      </c>
      <c r="O241" s="219">
        <f>ROUND(E241*N241,2)</f>
        <v>0.16</v>
      </c>
      <c r="P241" s="219">
        <v>0</v>
      </c>
      <c r="Q241" s="219">
        <f>ROUND(E241*P241,2)</f>
        <v>0</v>
      </c>
      <c r="R241" s="220"/>
      <c r="S241" s="220" t="s">
        <v>129</v>
      </c>
      <c r="T241" s="220" t="s">
        <v>144</v>
      </c>
      <c r="U241" s="220">
        <v>0.79</v>
      </c>
      <c r="V241" s="220">
        <f>ROUND(E241*U241,2)</f>
        <v>47.01</v>
      </c>
      <c r="W241" s="220"/>
      <c r="X241" s="220" t="s">
        <v>131</v>
      </c>
      <c r="Y241" s="199"/>
      <c r="Z241" s="199"/>
      <c r="AA241" s="199"/>
      <c r="AB241" s="199"/>
      <c r="AC241" s="199"/>
      <c r="AD241" s="199"/>
      <c r="AE241" s="199"/>
      <c r="AF241" s="199"/>
      <c r="AG241" s="199" t="s">
        <v>132</v>
      </c>
      <c r="AH241" s="199"/>
      <c r="AI241" s="199"/>
      <c r="AJ241" s="199"/>
      <c r="AK241" s="199"/>
      <c r="AL241" s="199"/>
      <c r="AM241" s="199"/>
      <c r="AN241" s="199"/>
      <c r="AO241" s="199"/>
      <c r="AP241" s="199"/>
      <c r="AQ241" s="199"/>
      <c r="AR241" s="199"/>
      <c r="AS241" s="199"/>
      <c r="AT241" s="199"/>
      <c r="AU241" s="199"/>
      <c r="AV241" s="199"/>
      <c r="AW241" s="199"/>
      <c r="AX241" s="199"/>
      <c r="AY241" s="199"/>
      <c r="AZ241" s="199"/>
      <c r="BA241" s="199"/>
      <c r="BB241" s="199"/>
      <c r="BC241" s="199"/>
      <c r="BD241" s="199"/>
      <c r="BE241" s="199"/>
      <c r="BF241" s="199"/>
      <c r="BG241" s="199"/>
      <c r="BH241" s="199"/>
    </row>
    <row r="242" spans="1:60" outlineLevel="1">
      <c r="A242" s="216"/>
      <c r="B242" s="217"/>
      <c r="C242" s="245" t="s">
        <v>454</v>
      </c>
      <c r="D242" s="240"/>
      <c r="E242" s="240"/>
      <c r="F242" s="240"/>
      <c r="G242" s="240"/>
      <c r="H242" s="220"/>
      <c r="I242" s="220"/>
      <c r="J242" s="220"/>
      <c r="K242" s="220"/>
      <c r="L242" s="220"/>
      <c r="M242" s="220"/>
      <c r="N242" s="219"/>
      <c r="O242" s="219"/>
      <c r="P242" s="219"/>
      <c r="Q242" s="219"/>
      <c r="R242" s="220"/>
      <c r="S242" s="220"/>
      <c r="T242" s="220"/>
      <c r="U242" s="220"/>
      <c r="V242" s="220"/>
      <c r="W242" s="220"/>
      <c r="X242" s="220"/>
      <c r="Y242" s="199"/>
      <c r="Z242" s="199"/>
      <c r="AA242" s="199"/>
      <c r="AB242" s="199"/>
      <c r="AC242" s="199"/>
      <c r="AD242" s="199"/>
      <c r="AE242" s="199"/>
      <c r="AF242" s="199"/>
      <c r="AG242" s="199" t="s">
        <v>134</v>
      </c>
      <c r="AH242" s="199"/>
      <c r="AI242" s="199"/>
      <c r="AJ242" s="199"/>
      <c r="AK242" s="199"/>
      <c r="AL242" s="199"/>
      <c r="AM242" s="199"/>
      <c r="AN242" s="199"/>
      <c r="AO242" s="199"/>
      <c r="AP242" s="199"/>
      <c r="AQ242" s="199"/>
      <c r="AR242" s="199"/>
      <c r="AS242" s="199"/>
      <c r="AT242" s="199"/>
      <c r="AU242" s="199"/>
      <c r="AV242" s="199"/>
      <c r="AW242" s="199"/>
      <c r="AX242" s="199"/>
      <c r="AY242" s="199"/>
      <c r="AZ242" s="199"/>
      <c r="BA242" s="199"/>
      <c r="BB242" s="199"/>
      <c r="BC242" s="199"/>
      <c r="BD242" s="199"/>
      <c r="BE242" s="199"/>
      <c r="BF242" s="199"/>
      <c r="BG242" s="199"/>
      <c r="BH242" s="199"/>
    </row>
    <row r="243" spans="1:60" outlineLevel="1">
      <c r="A243" s="216"/>
      <c r="B243" s="217"/>
      <c r="C243" s="246" t="s">
        <v>458</v>
      </c>
      <c r="D243" s="242"/>
      <c r="E243" s="242"/>
      <c r="F243" s="242"/>
      <c r="G243" s="242"/>
      <c r="H243" s="220"/>
      <c r="I243" s="220"/>
      <c r="J243" s="220"/>
      <c r="K243" s="220"/>
      <c r="L243" s="220"/>
      <c r="M243" s="220"/>
      <c r="N243" s="219"/>
      <c r="O243" s="219"/>
      <c r="P243" s="219"/>
      <c r="Q243" s="219"/>
      <c r="R243" s="220"/>
      <c r="S243" s="220"/>
      <c r="T243" s="220"/>
      <c r="U243" s="220"/>
      <c r="V243" s="220"/>
      <c r="W243" s="220"/>
      <c r="X243" s="220"/>
      <c r="Y243" s="199"/>
      <c r="Z243" s="199"/>
      <c r="AA243" s="199"/>
      <c r="AB243" s="199"/>
      <c r="AC243" s="199"/>
      <c r="AD243" s="199"/>
      <c r="AE243" s="199"/>
      <c r="AF243" s="199"/>
      <c r="AG243" s="199" t="s">
        <v>134</v>
      </c>
      <c r="AH243" s="199"/>
      <c r="AI243" s="199"/>
      <c r="AJ243" s="199"/>
      <c r="AK243" s="199"/>
      <c r="AL243" s="199"/>
      <c r="AM243" s="199"/>
      <c r="AN243" s="199"/>
      <c r="AO243" s="199"/>
      <c r="AP243" s="199"/>
      <c r="AQ243" s="199"/>
      <c r="AR243" s="199"/>
      <c r="AS243" s="199"/>
      <c r="AT243" s="199"/>
      <c r="AU243" s="199"/>
      <c r="AV243" s="199"/>
      <c r="AW243" s="199"/>
      <c r="AX243" s="199"/>
      <c r="AY243" s="199"/>
      <c r="AZ243" s="199"/>
      <c r="BA243" s="199"/>
      <c r="BB243" s="199"/>
      <c r="BC243" s="199"/>
      <c r="BD243" s="199"/>
      <c r="BE243" s="199"/>
      <c r="BF243" s="199"/>
      <c r="BG243" s="199"/>
      <c r="BH243" s="199"/>
    </row>
    <row r="244" spans="1:60" outlineLevel="1">
      <c r="A244" s="216"/>
      <c r="B244" s="217"/>
      <c r="C244" s="265" t="s">
        <v>530</v>
      </c>
      <c r="D244" s="254"/>
      <c r="E244" s="255">
        <v>14.88</v>
      </c>
      <c r="F244" s="220"/>
      <c r="G244" s="220"/>
      <c r="H244" s="220"/>
      <c r="I244" s="220"/>
      <c r="J244" s="220"/>
      <c r="K244" s="220"/>
      <c r="L244" s="220"/>
      <c r="M244" s="220"/>
      <c r="N244" s="219"/>
      <c r="O244" s="219"/>
      <c r="P244" s="219"/>
      <c r="Q244" s="219"/>
      <c r="R244" s="220"/>
      <c r="S244" s="220"/>
      <c r="T244" s="220"/>
      <c r="U244" s="220"/>
      <c r="V244" s="220"/>
      <c r="W244" s="220"/>
      <c r="X244" s="220"/>
      <c r="Y244" s="199"/>
      <c r="Z244" s="199"/>
      <c r="AA244" s="199"/>
      <c r="AB244" s="199"/>
      <c r="AC244" s="199"/>
      <c r="AD244" s="199"/>
      <c r="AE244" s="199"/>
      <c r="AF244" s="199"/>
      <c r="AG244" s="199" t="s">
        <v>212</v>
      </c>
      <c r="AH244" s="199">
        <v>0</v>
      </c>
      <c r="AI244" s="199"/>
      <c r="AJ244" s="199"/>
      <c r="AK244" s="199"/>
      <c r="AL244" s="199"/>
      <c r="AM244" s="199"/>
      <c r="AN244" s="199"/>
      <c r="AO244" s="199"/>
      <c r="AP244" s="199"/>
      <c r="AQ244" s="199"/>
      <c r="AR244" s="199"/>
      <c r="AS244" s="199"/>
      <c r="AT244" s="199"/>
      <c r="AU244" s="199"/>
      <c r="AV244" s="199"/>
      <c r="AW244" s="199"/>
      <c r="AX244" s="199"/>
      <c r="AY244" s="199"/>
      <c r="AZ244" s="199"/>
      <c r="BA244" s="199"/>
      <c r="BB244" s="199"/>
      <c r="BC244" s="199"/>
      <c r="BD244" s="199"/>
      <c r="BE244" s="199"/>
      <c r="BF244" s="199"/>
      <c r="BG244" s="199"/>
      <c r="BH244" s="199"/>
    </row>
    <row r="245" spans="1:60" outlineLevel="1">
      <c r="A245" s="216"/>
      <c r="B245" s="217"/>
      <c r="C245" s="265" t="s">
        <v>531</v>
      </c>
      <c r="D245" s="254"/>
      <c r="E245" s="255">
        <v>14.88</v>
      </c>
      <c r="F245" s="220"/>
      <c r="G245" s="220"/>
      <c r="H245" s="220"/>
      <c r="I245" s="220"/>
      <c r="J245" s="220"/>
      <c r="K245" s="220"/>
      <c r="L245" s="220"/>
      <c r="M245" s="220"/>
      <c r="N245" s="219"/>
      <c r="O245" s="219"/>
      <c r="P245" s="219"/>
      <c r="Q245" s="219"/>
      <c r="R245" s="220"/>
      <c r="S245" s="220"/>
      <c r="T245" s="220"/>
      <c r="U245" s="220"/>
      <c r="V245" s="220"/>
      <c r="W245" s="220"/>
      <c r="X245" s="220"/>
      <c r="Y245" s="199"/>
      <c r="Z245" s="199"/>
      <c r="AA245" s="199"/>
      <c r="AB245" s="199"/>
      <c r="AC245" s="199"/>
      <c r="AD245" s="199"/>
      <c r="AE245" s="199"/>
      <c r="AF245" s="199"/>
      <c r="AG245" s="199" t="s">
        <v>212</v>
      </c>
      <c r="AH245" s="199">
        <v>0</v>
      </c>
      <c r="AI245" s="199"/>
      <c r="AJ245" s="199"/>
      <c r="AK245" s="199"/>
      <c r="AL245" s="199"/>
      <c r="AM245" s="199"/>
      <c r="AN245" s="199"/>
      <c r="AO245" s="199"/>
      <c r="AP245" s="199"/>
      <c r="AQ245" s="199"/>
      <c r="AR245" s="199"/>
      <c r="AS245" s="199"/>
      <c r="AT245" s="199"/>
      <c r="AU245" s="199"/>
      <c r="AV245" s="199"/>
      <c r="AW245" s="199"/>
      <c r="AX245" s="199"/>
      <c r="AY245" s="199"/>
      <c r="AZ245" s="199"/>
      <c r="BA245" s="199"/>
      <c r="BB245" s="199"/>
      <c r="BC245" s="199"/>
      <c r="BD245" s="199"/>
      <c r="BE245" s="199"/>
      <c r="BF245" s="199"/>
      <c r="BG245" s="199"/>
      <c r="BH245" s="199"/>
    </row>
    <row r="246" spans="1:60" outlineLevel="1">
      <c r="A246" s="216"/>
      <c r="B246" s="217"/>
      <c r="C246" s="265" t="s">
        <v>532</v>
      </c>
      <c r="D246" s="254"/>
      <c r="E246" s="255">
        <v>29.74</v>
      </c>
      <c r="F246" s="220"/>
      <c r="G246" s="220"/>
      <c r="H246" s="220"/>
      <c r="I246" s="220"/>
      <c r="J246" s="220"/>
      <c r="K246" s="220"/>
      <c r="L246" s="220"/>
      <c r="M246" s="220"/>
      <c r="N246" s="219"/>
      <c r="O246" s="219"/>
      <c r="P246" s="219"/>
      <c r="Q246" s="219"/>
      <c r="R246" s="220"/>
      <c r="S246" s="220"/>
      <c r="T246" s="220"/>
      <c r="U246" s="220"/>
      <c r="V246" s="220"/>
      <c r="W246" s="220"/>
      <c r="X246" s="220"/>
      <c r="Y246" s="199"/>
      <c r="Z246" s="199"/>
      <c r="AA246" s="199"/>
      <c r="AB246" s="199"/>
      <c r="AC246" s="199"/>
      <c r="AD246" s="199"/>
      <c r="AE246" s="199"/>
      <c r="AF246" s="199"/>
      <c r="AG246" s="199" t="s">
        <v>212</v>
      </c>
      <c r="AH246" s="199">
        <v>0</v>
      </c>
      <c r="AI246" s="199"/>
      <c r="AJ246" s="199"/>
      <c r="AK246" s="199"/>
      <c r="AL246" s="199"/>
      <c r="AM246" s="199"/>
      <c r="AN246" s="199"/>
      <c r="AO246" s="199"/>
      <c r="AP246" s="199"/>
      <c r="AQ246" s="199"/>
      <c r="AR246" s="199"/>
      <c r="AS246" s="199"/>
      <c r="AT246" s="199"/>
      <c r="AU246" s="199"/>
      <c r="AV246" s="199"/>
      <c r="AW246" s="199"/>
      <c r="AX246" s="199"/>
      <c r="AY246" s="199"/>
      <c r="AZ246" s="199"/>
      <c r="BA246" s="199"/>
      <c r="BB246" s="199"/>
      <c r="BC246" s="199"/>
      <c r="BD246" s="199"/>
      <c r="BE246" s="199"/>
      <c r="BF246" s="199"/>
      <c r="BG246" s="199"/>
      <c r="BH246" s="199"/>
    </row>
    <row r="247" spans="1:60" outlineLevel="1">
      <c r="A247" s="216"/>
      <c r="B247" s="217"/>
      <c r="C247" s="266" t="s">
        <v>243</v>
      </c>
      <c r="D247" s="256"/>
      <c r="E247" s="257">
        <v>59.5</v>
      </c>
      <c r="F247" s="220"/>
      <c r="G247" s="220"/>
      <c r="H247" s="220"/>
      <c r="I247" s="220"/>
      <c r="J247" s="220"/>
      <c r="K247" s="220"/>
      <c r="L247" s="220"/>
      <c r="M247" s="220"/>
      <c r="N247" s="219"/>
      <c r="O247" s="219"/>
      <c r="P247" s="219"/>
      <c r="Q247" s="219"/>
      <c r="R247" s="220"/>
      <c r="S247" s="220"/>
      <c r="T247" s="220"/>
      <c r="U247" s="220"/>
      <c r="V247" s="220"/>
      <c r="W247" s="220"/>
      <c r="X247" s="220"/>
      <c r="Y247" s="199"/>
      <c r="Z247" s="199"/>
      <c r="AA247" s="199"/>
      <c r="AB247" s="199"/>
      <c r="AC247" s="199"/>
      <c r="AD247" s="199"/>
      <c r="AE247" s="199"/>
      <c r="AF247" s="199"/>
      <c r="AG247" s="199" t="s">
        <v>212</v>
      </c>
      <c r="AH247" s="199">
        <v>1</v>
      </c>
      <c r="AI247" s="199"/>
      <c r="AJ247" s="199"/>
      <c r="AK247" s="199"/>
      <c r="AL247" s="199"/>
      <c r="AM247" s="199"/>
      <c r="AN247" s="199"/>
      <c r="AO247" s="199"/>
      <c r="AP247" s="199"/>
      <c r="AQ247" s="199"/>
      <c r="AR247" s="199"/>
      <c r="AS247" s="199"/>
      <c r="AT247" s="199"/>
      <c r="AU247" s="199"/>
      <c r="AV247" s="199"/>
      <c r="AW247" s="199"/>
      <c r="AX247" s="199"/>
      <c r="AY247" s="199"/>
      <c r="AZ247" s="199"/>
      <c r="BA247" s="199"/>
      <c r="BB247" s="199"/>
      <c r="BC247" s="199"/>
      <c r="BD247" s="199"/>
      <c r="BE247" s="199"/>
      <c r="BF247" s="199"/>
      <c r="BG247" s="199"/>
      <c r="BH247" s="199"/>
    </row>
    <row r="248" spans="1:60" ht="22.5" outlineLevel="1">
      <c r="A248" s="234">
        <v>49</v>
      </c>
      <c r="B248" s="235" t="s">
        <v>462</v>
      </c>
      <c r="C248" s="244" t="s">
        <v>463</v>
      </c>
      <c r="D248" s="236" t="s">
        <v>253</v>
      </c>
      <c r="E248" s="237">
        <v>60</v>
      </c>
      <c r="F248" s="238"/>
      <c r="G248" s="239">
        <f>ROUND(E248*F248,2)</f>
        <v>0</v>
      </c>
      <c r="H248" s="221"/>
      <c r="I248" s="220">
        <f>ROUND(E248*H248,2)</f>
        <v>0</v>
      </c>
      <c r="J248" s="221"/>
      <c r="K248" s="220">
        <f>ROUND(E248*J248,2)</f>
        <v>0</v>
      </c>
      <c r="L248" s="220">
        <v>21</v>
      </c>
      <c r="M248" s="220">
        <f>G248*(1+L248/100)</f>
        <v>0</v>
      </c>
      <c r="N248" s="219">
        <v>2.0000000000000001E-4</v>
      </c>
      <c r="O248" s="219">
        <f>ROUND(E248*N248,2)</f>
        <v>0.01</v>
      </c>
      <c r="P248" s="219">
        <v>0</v>
      </c>
      <c r="Q248" s="219">
        <f>ROUND(E248*P248,2)</f>
        <v>0</v>
      </c>
      <c r="R248" s="220"/>
      <c r="S248" s="220" t="s">
        <v>209</v>
      </c>
      <c r="T248" s="220" t="s">
        <v>209</v>
      </c>
      <c r="U248" s="220">
        <v>0.12</v>
      </c>
      <c r="V248" s="220">
        <f>ROUND(E248*U248,2)</f>
        <v>7.2</v>
      </c>
      <c r="W248" s="220"/>
      <c r="X248" s="220" t="s">
        <v>131</v>
      </c>
      <c r="Y248" s="199"/>
      <c r="Z248" s="199"/>
      <c r="AA248" s="199"/>
      <c r="AB248" s="199"/>
      <c r="AC248" s="199"/>
      <c r="AD248" s="199"/>
      <c r="AE248" s="199"/>
      <c r="AF248" s="199"/>
      <c r="AG248" s="199" t="s">
        <v>132</v>
      </c>
      <c r="AH248" s="199"/>
      <c r="AI248" s="199"/>
      <c r="AJ248" s="199"/>
      <c r="AK248" s="199"/>
      <c r="AL248" s="199"/>
      <c r="AM248" s="199"/>
      <c r="AN248" s="199"/>
      <c r="AO248" s="199"/>
      <c r="AP248" s="199"/>
      <c r="AQ248" s="199"/>
      <c r="AR248" s="199"/>
      <c r="AS248" s="199"/>
      <c r="AT248" s="199"/>
      <c r="AU248" s="199"/>
      <c r="AV248" s="199"/>
      <c r="AW248" s="199"/>
      <c r="AX248" s="199"/>
      <c r="AY248" s="199"/>
      <c r="AZ248" s="199"/>
      <c r="BA248" s="199"/>
      <c r="BB248" s="199"/>
      <c r="BC248" s="199"/>
      <c r="BD248" s="199"/>
      <c r="BE248" s="199"/>
      <c r="BF248" s="199"/>
      <c r="BG248" s="199"/>
      <c r="BH248" s="199"/>
    </row>
    <row r="249" spans="1:60" outlineLevel="1">
      <c r="A249" s="216"/>
      <c r="B249" s="217"/>
      <c r="C249" s="265" t="s">
        <v>533</v>
      </c>
      <c r="D249" s="254"/>
      <c r="E249" s="255">
        <v>60</v>
      </c>
      <c r="F249" s="220"/>
      <c r="G249" s="220"/>
      <c r="H249" s="220"/>
      <c r="I249" s="220"/>
      <c r="J249" s="220"/>
      <c r="K249" s="220"/>
      <c r="L249" s="220"/>
      <c r="M249" s="220"/>
      <c r="N249" s="219"/>
      <c r="O249" s="219"/>
      <c r="P249" s="219"/>
      <c r="Q249" s="219"/>
      <c r="R249" s="220"/>
      <c r="S249" s="220"/>
      <c r="T249" s="220"/>
      <c r="U249" s="220"/>
      <c r="V249" s="220"/>
      <c r="W249" s="220"/>
      <c r="X249" s="220"/>
      <c r="Y249" s="199"/>
      <c r="Z249" s="199"/>
      <c r="AA249" s="199"/>
      <c r="AB249" s="199"/>
      <c r="AC249" s="199"/>
      <c r="AD249" s="199"/>
      <c r="AE249" s="199"/>
      <c r="AF249" s="199"/>
      <c r="AG249" s="199" t="s">
        <v>212</v>
      </c>
      <c r="AH249" s="199">
        <v>0</v>
      </c>
      <c r="AI249" s="199"/>
      <c r="AJ249" s="199"/>
      <c r="AK249" s="199"/>
      <c r="AL249" s="199"/>
      <c r="AM249" s="199"/>
      <c r="AN249" s="199"/>
      <c r="AO249" s="199"/>
      <c r="AP249" s="199"/>
      <c r="AQ249" s="199"/>
      <c r="AR249" s="199"/>
      <c r="AS249" s="199"/>
      <c r="AT249" s="199"/>
      <c r="AU249" s="199"/>
      <c r="AV249" s="199"/>
      <c r="AW249" s="199"/>
      <c r="AX249" s="199"/>
      <c r="AY249" s="199"/>
      <c r="AZ249" s="199"/>
      <c r="BA249" s="199"/>
      <c r="BB249" s="199"/>
      <c r="BC249" s="199"/>
      <c r="BD249" s="199"/>
      <c r="BE249" s="199"/>
      <c r="BF249" s="199"/>
      <c r="BG249" s="199"/>
      <c r="BH249" s="199"/>
    </row>
    <row r="250" spans="1:60" outlineLevel="1">
      <c r="A250" s="234">
        <v>50</v>
      </c>
      <c r="B250" s="235" t="s">
        <v>465</v>
      </c>
      <c r="C250" s="244" t="s">
        <v>466</v>
      </c>
      <c r="D250" s="236" t="s">
        <v>467</v>
      </c>
      <c r="E250" s="237">
        <v>0.6</v>
      </c>
      <c r="F250" s="238"/>
      <c r="G250" s="239">
        <f>ROUND(E250*F250,2)</f>
        <v>0</v>
      </c>
      <c r="H250" s="221"/>
      <c r="I250" s="220">
        <f>ROUND(E250*H250,2)</f>
        <v>0</v>
      </c>
      <c r="J250" s="221"/>
      <c r="K250" s="220">
        <f>ROUND(E250*J250,2)</f>
        <v>0</v>
      </c>
      <c r="L250" s="220">
        <v>21</v>
      </c>
      <c r="M250" s="220">
        <f>G250*(1+L250/100)</f>
        <v>0</v>
      </c>
      <c r="N250" s="219">
        <v>3.0999999999999999E-3</v>
      </c>
      <c r="O250" s="219">
        <f>ROUND(E250*N250,2)</f>
        <v>0</v>
      </c>
      <c r="P250" s="219">
        <v>0</v>
      </c>
      <c r="Q250" s="219">
        <f>ROUND(E250*P250,2)</f>
        <v>0</v>
      </c>
      <c r="R250" s="220" t="s">
        <v>262</v>
      </c>
      <c r="S250" s="220" t="s">
        <v>209</v>
      </c>
      <c r="T250" s="220" t="s">
        <v>209</v>
      </c>
      <c r="U250" s="220">
        <v>0</v>
      </c>
      <c r="V250" s="220">
        <f>ROUND(E250*U250,2)</f>
        <v>0</v>
      </c>
      <c r="W250" s="220"/>
      <c r="X250" s="220" t="s">
        <v>263</v>
      </c>
      <c r="Y250" s="199"/>
      <c r="Z250" s="199"/>
      <c r="AA250" s="199"/>
      <c r="AB250" s="199"/>
      <c r="AC250" s="199"/>
      <c r="AD250" s="199"/>
      <c r="AE250" s="199"/>
      <c r="AF250" s="199"/>
      <c r="AG250" s="199" t="s">
        <v>264</v>
      </c>
      <c r="AH250" s="199"/>
      <c r="AI250" s="199"/>
      <c r="AJ250" s="199"/>
      <c r="AK250" s="199"/>
      <c r="AL250" s="199"/>
      <c r="AM250" s="199"/>
      <c r="AN250" s="199"/>
      <c r="AO250" s="199"/>
      <c r="AP250" s="199"/>
      <c r="AQ250" s="199"/>
      <c r="AR250" s="199"/>
      <c r="AS250" s="199"/>
      <c r="AT250" s="199"/>
      <c r="AU250" s="199"/>
      <c r="AV250" s="199"/>
      <c r="AW250" s="199"/>
      <c r="AX250" s="199"/>
      <c r="AY250" s="199"/>
      <c r="AZ250" s="199"/>
      <c r="BA250" s="199"/>
      <c r="BB250" s="199"/>
      <c r="BC250" s="199"/>
      <c r="BD250" s="199"/>
      <c r="BE250" s="199"/>
      <c r="BF250" s="199"/>
      <c r="BG250" s="199"/>
      <c r="BH250" s="199"/>
    </row>
    <row r="251" spans="1:60" outlineLevel="1">
      <c r="A251" s="216"/>
      <c r="B251" s="217"/>
      <c r="C251" s="245" t="s">
        <v>303</v>
      </c>
      <c r="D251" s="240"/>
      <c r="E251" s="240"/>
      <c r="F251" s="240"/>
      <c r="G251" s="240"/>
      <c r="H251" s="220"/>
      <c r="I251" s="220"/>
      <c r="J251" s="220"/>
      <c r="K251" s="220"/>
      <c r="L251" s="220"/>
      <c r="M251" s="220"/>
      <c r="N251" s="219"/>
      <c r="O251" s="219"/>
      <c r="P251" s="219"/>
      <c r="Q251" s="219"/>
      <c r="R251" s="220"/>
      <c r="S251" s="220"/>
      <c r="T251" s="220"/>
      <c r="U251" s="220"/>
      <c r="V251" s="220"/>
      <c r="W251" s="220"/>
      <c r="X251" s="220"/>
      <c r="Y251" s="199"/>
      <c r="Z251" s="199"/>
      <c r="AA251" s="199"/>
      <c r="AB251" s="199"/>
      <c r="AC251" s="199"/>
      <c r="AD251" s="199"/>
      <c r="AE251" s="199"/>
      <c r="AF251" s="199"/>
      <c r="AG251" s="199" t="s">
        <v>134</v>
      </c>
      <c r="AH251" s="199"/>
      <c r="AI251" s="199"/>
      <c r="AJ251" s="199"/>
      <c r="AK251" s="199"/>
      <c r="AL251" s="199"/>
      <c r="AM251" s="199"/>
      <c r="AN251" s="199"/>
      <c r="AO251" s="199"/>
      <c r="AP251" s="199"/>
      <c r="AQ251" s="199"/>
      <c r="AR251" s="199"/>
      <c r="AS251" s="199"/>
      <c r="AT251" s="199"/>
      <c r="AU251" s="199"/>
      <c r="AV251" s="199"/>
      <c r="AW251" s="199"/>
      <c r="AX251" s="199"/>
      <c r="AY251" s="199"/>
      <c r="AZ251" s="199"/>
      <c r="BA251" s="199"/>
      <c r="BB251" s="199"/>
      <c r="BC251" s="199"/>
      <c r="BD251" s="199"/>
      <c r="BE251" s="199"/>
      <c r="BF251" s="199"/>
      <c r="BG251" s="199"/>
      <c r="BH251" s="199"/>
    </row>
    <row r="252" spans="1:60" outlineLevel="1">
      <c r="A252" s="216"/>
      <c r="B252" s="217"/>
      <c r="C252" s="246" t="s">
        <v>468</v>
      </c>
      <c r="D252" s="242"/>
      <c r="E252" s="242"/>
      <c r="F252" s="242"/>
      <c r="G252" s="242"/>
      <c r="H252" s="220"/>
      <c r="I252" s="220"/>
      <c r="J252" s="220"/>
      <c r="K252" s="220"/>
      <c r="L252" s="220"/>
      <c r="M252" s="220"/>
      <c r="N252" s="219"/>
      <c r="O252" s="219"/>
      <c r="P252" s="219"/>
      <c r="Q252" s="219"/>
      <c r="R252" s="220"/>
      <c r="S252" s="220"/>
      <c r="T252" s="220"/>
      <c r="U252" s="220"/>
      <c r="V252" s="220"/>
      <c r="W252" s="220"/>
      <c r="X252" s="220"/>
      <c r="Y252" s="199"/>
      <c r="Z252" s="199"/>
      <c r="AA252" s="199"/>
      <c r="AB252" s="199"/>
      <c r="AC252" s="199"/>
      <c r="AD252" s="199"/>
      <c r="AE252" s="199"/>
      <c r="AF252" s="199"/>
      <c r="AG252" s="199" t="s">
        <v>134</v>
      </c>
      <c r="AH252" s="199"/>
      <c r="AI252" s="199"/>
      <c r="AJ252" s="199"/>
      <c r="AK252" s="199"/>
      <c r="AL252" s="199"/>
      <c r="AM252" s="199"/>
      <c r="AN252" s="199"/>
      <c r="AO252" s="199"/>
      <c r="AP252" s="199"/>
      <c r="AQ252" s="199"/>
      <c r="AR252" s="199"/>
      <c r="AS252" s="199"/>
      <c r="AT252" s="199"/>
      <c r="AU252" s="199"/>
      <c r="AV252" s="199"/>
      <c r="AW252" s="199"/>
      <c r="AX252" s="199"/>
      <c r="AY252" s="199"/>
      <c r="AZ252" s="199"/>
      <c r="BA252" s="199"/>
      <c r="BB252" s="199"/>
      <c r="BC252" s="199"/>
      <c r="BD252" s="199"/>
      <c r="BE252" s="199"/>
      <c r="BF252" s="199"/>
      <c r="BG252" s="199"/>
      <c r="BH252" s="199"/>
    </row>
    <row r="253" spans="1:60" outlineLevel="1">
      <c r="A253" s="216"/>
      <c r="B253" s="217"/>
      <c r="C253" s="265" t="s">
        <v>534</v>
      </c>
      <c r="D253" s="254"/>
      <c r="E253" s="255"/>
      <c r="F253" s="220"/>
      <c r="G253" s="220"/>
      <c r="H253" s="220"/>
      <c r="I253" s="220"/>
      <c r="J253" s="220"/>
      <c r="K253" s="220"/>
      <c r="L253" s="220"/>
      <c r="M253" s="220"/>
      <c r="N253" s="219"/>
      <c r="O253" s="219"/>
      <c r="P253" s="219"/>
      <c r="Q253" s="219"/>
      <c r="R253" s="220"/>
      <c r="S253" s="220"/>
      <c r="T253" s="220"/>
      <c r="U253" s="220"/>
      <c r="V253" s="220"/>
      <c r="W253" s="220"/>
      <c r="X253" s="220"/>
      <c r="Y253" s="199"/>
      <c r="Z253" s="199"/>
      <c r="AA253" s="199"/>
      <c r="AB253" s="199"/>
      <c r="AC253" s="199"/>
      <c r="AD253" s="199"/>
      <c r="AE253" s="199"/>
      <c r="AF253" s="199"/>
      <c r="AG253" s="199" t="s">
        <v>212</v>
      </c>
      <c r="AH253" s="199">
        <v>0</v>
      </c>
      <c r="AI253" s="199"/>
      <c r="AJ253" s="199"/>
      <c r="AK253" s="199"/>
      <c r="AL253" s="199"/>
      <c r="AM253" s="199"/>
      <c r="AN253" s="199"/>
      <c r="AO253" s="199"/>
      <c r="AP253" s="199"/>
      <c r="AQ253" s="199"/>
      <c r="AR253" s="199"/>
      <c r="AS253" s="199"/>
      <c r="AT253" s="199"/>
      <c r="AU253" s="199"/>
      <c r="AV253" s="199"/>
      <c r="AW253" s="199"/>
      <c r="AX253" s="199"/>
      <c r="AY253" s="199"/>
      <c r="AZ253" s="199"/>
      <c r="BA253" s="199"/>
      <c r="BB253" s="199"/>
      <c r="BC253" s="199"/>
      <c r="BD253" s="199"/>
      <c r="BE253" s="199"/>
      <c r="BF253" s="199"/>
      <c r="BG253" s="199"/>
      <c r="BH253" s="199"/>
    </row>
    <row r="254" spans="1:60" outlineLevel="1">
      <c r="A254" s="216"/>
      <c r="B254" s="217"/>
      <c r="C254" s="265" t="s">
        <v>535</v>
      </c>
      <c r="D254" s="254"/>
      <c r="E254" s="255">
        <v>0.6</v>
      </c>
      <c r="F254" s="220"/>
      <c r="G254" s="220"/>
      <c r="H254" s="220"/>
      <c r="I254" s="220"/>
      <c r="J254" s="220"/>
      <c r="K254" s="220"/>
      <c r="L254" s="220"/>
      <c r="M254" s="220"/>
      <c r="N254" s="219"/>
      <c r="O254" s="219"/>
      <c r="P254" s="219"/>
      <c r="Q254" s="219"/>
      <c r="R254" s="220"/>
      <c r="S254" s="220"/>
      <c r="T254" s="220"/>
      <c r="U254" s="220"/>
      <c r="V254" s="220"/>
      <c r="W254" s="220"/>
      <c r="X254" s="220"/>
      <c r="Y254" s="199"/>
      <c r="Z254" s="199"/>
      <c r="AA254" s="199"/>
      <c r="AB254" s="199"/>
      <c r="AC254" s="199"/>
      <c r="AD254" s="199"/>
      <c r="AE254" s="199"/>
      <c r="AF254" s="199"/>
      <c r="AG254" s="199" t="s">
        <v>212</v>
      </c>
      <c r="AH254" s="199">
        <v>0</v>
      </c>
      <c r="AI254" s="199"/>
      <c r="AJ254" s="199"/>
      <c r="AK254" s="199"/>
      <c r="AL254" s="199"/>
      <c r="AM254" s="199"/>
      <c r="AN254" s="199"/>
      <c r="AO254" s="199"/>
      <c r="AP254" s="199"/>
      <c r="AQ254" s="199"/>
      <c r="AR254" s="199"/>
      <c r="AS254" s="199"/>
      <c r="AT254" s="199"/>
      <c r="AU254" s="199"/>
      <c r="AV254" s="199"/>
      <c r="AW254" s="199"/>
      <c r="AX254" s="199"/>
      <c r="AY254" s="199"/>
      <c r="AZ254" s="199"/>
      <c r="BA254" s="199"/>
      <c r="BB254" s="199"/>
      <c r="BC254" s="199"/>
      <c r="BD254" s="199"/>
      <c r="BE254" s="199"/>
      <c r="BF254" s="199"/>
      <c r="BG254" s="199"/>
      <c r="BH254" s="199"/>
    </row>
    <row r="255" spans="1:60" outlineLevel="1">
      <c r="A255" s="216">
        <v>51</v>
      </c>
      <c r="B255" s="217" t="s">
        <v>471</v>
      </c>
      <c r="C255" s="267" t="s">
        <v>472</v>
      </c>
      <c r="D255" s="218" t="s">
        <v>0</v>
      </c>
      <c r="E255" s="258"/>
      <c r="F255" s="221"/>
      <c r="G255" s="220">
        <f>ROUND(E255*F255,2)</f>
        <v>0</v>
      </c>
      <c r="H255" s="221"/>
      <c r="I255" s="220">
        <f>ROUND(E255*H255,2)</f>
        <v>0</v>
      </c>
      <c r="J255" s="221"/>
      <c r="K255" s="220">
        <f>ROUND(E255*J255,2)</f>
        <v>0</v>
      </c>
      <c r="L255" s="220">
        <v>21</v>
      </c>
      <c r="M255" s="220">
        <f>G255*(1+L255/100)</f>
        <v>0</v>
      </c>
      <c r="N255" s="219">
        <v>0</v>
      </c>
      <c r="O255" s="219">
        <f>ROUND(E255*N255,2)</f>
        <v>0</v>
      </c>
      <c r="P255" s="219">
        <v>0</v>
      </c>
      <c r="Q255" s="219">
        <f>ROUND(E255*P255,2)</f>
        <v>0</v>
      </c>
      <c r="R255" s="220"/>
      <c r="S255" s="220" t="s">
        <v>209</v>
      </c>
      <c r="T255" s="220" t="s">
        <v>209</v>
      </c>
      <c r="U255" s="220">
        <v>0</v>
      </c>
      <c r="V255" s="220">
        <f>ROUND(E255*U255,2)</f>
        <v>0</v>
      </c>
      <c r="W255" s="220"/>
      <c r="X255" s="220" t="s">
        <v>247</v>
      </c>
      <c r="Y255" s="199"/>
      <c r="Z255" s="199"/>
      <c r="AA255" s="199"/>
      <c r="AB255" s="199"/>
      <c r="AC255" s="199"/>
      <c r="AD255" s="199"/>
      <c r="AE255" s="199"/>
      <c r="AF255" s="199"/>
      <c r="AG255" s="199" t="s">
        <v>248</v>
      </c>
      <c r="AH255" s="199"/>
      <c r="AI255" s="199"/>
      <c r="AJ255" s="199"/>
      <c r="AK255" s="199"/>
      <c r="AL255" s="199"/>
      <c r="AM255" s="199"/>
      <c r="AN255" s="199"/>
      <c r="AO255" s="199"/>
      <c r="AP255" s="199"/>
      <c r="AQ255" s="199"/>
      <c r="AR255" s="199"/>
      <c r="AS255" s="199"/>
      <c r="AT255" s="199"/>
      <c r="AU255" s="199"/>
      <c r="AV255" s="199"/>
      <c r="AW255" s="199"/>
      <c r="AX255" s="199"/>
      <c r="AY255" s="199"/>
      <c r="AZ255" s="199"/>
      <c r="BA255" s="199"/>
      <c r="BB255" s="199"/>
      <c r="BC255" s="199"/>
      <c r="BD255" s="199"/>
      <c r="BE255" s="199"/>
      <c r="BF255" s="199"/>
      <c r="BG255" s="199"/>
      <c r="BH255" s="199"/>
    </row>
    <row r="256" spans="1:60">
      <c r="A256" s="227" t="s">
        <v>127</v>
      </c>
      <c r="B256" s="228" t="s">
        <v>93</v>
      </c>
      <c r="C256" s="243" t="s">
        <v>94</v>
      </c>
      <c r="D256" s="229"/>
      <c r="E256" s="230"/>
      <c r="F256" s="231"/>
      <c r="G256" s="232">
        <f>SUMIF(AG257:AG260,"&lt;&gt;NOR",G257:G260)</f>
        <v>0</v>
      </c>
      <c r="H256" s="226"/>
      <c r="I256" s="226">
        <f>SUM(I257:I260)</f>
        <v>0</v>
      </c>
      <c r="J256" s="226"/>
      <c r="K256" s="226">
        <f>SUM(K257:K260)</f>
        <v>0</v>
      </c>
      <c r="L256" s="226"/>
      <c r="M256" s="226">
        <f>SUM(M257:M260)</f>
        <v>0</v>
      </c>
      <c r="N256" s="225"/>
      <c r="O256" s="225">
        <f>SUM(O257:O260)</f>
        <v>0</v>
      </c>
      <c r="P256" s="225"/>
      <c r="Q256" s="225">
        <f>SUM(Q257:Q260)</f>
        <v>0</v>
      </c>
      <c r="R256" s="226"/>
      <c r="S256" s="226"/>
      <c r="T256" s="226"/>
      <c r="U256" s="226"/>
      <c r="V256" s="226">
        <f>SUM(V257:V260)</f>
        <v>0</v>
      </c>
      <c r="W256" s="226"/>
      <c r="X256" s="226"/>
      <c r="AG256" t="s">
        <v>128</v>
      </c>
    </row>
    <row r="257" spans="1:60" ht="33.75" outlineLevel="1">
      <c r="A257" s="234">
        <v>52</v>
      </c>
      <c r="B257" s="235" t="s">
        <v>536</v>
      </c>
      <c r="C257" s="244" t="s">
        <v>537</v>
      </c>
      <c r="D257" s="236" t="s">
        <v>300</v>
      </c>
      <c r="E257" s="237">
        <v>1</v>
      </c>
      <c r="F257" s="238"/>
      <c r="G257" s="239">
        <f>ROUND(E257*F257,2)</f>
        <v>0</v>
      </c>
      <c r="H257" s="221"/>
      <c r="I257" s="220">
        <f>ROUND(E257*H257,2)</f>
        <v>0</v>
      </c>
      <c r="J257" s="221"/>
      <c r="K257" s="220">
        <f>ROUND(E257*J257,2)</f>
        <v>0</v>
      </c>
      <c r="L257" s="220">
        <v>21</v>
      </c>
      <c r="M257" s="220">
        <f>G257*(1+L257/100)</f>
        <v>0</v>
      </c>
      <c r="N257" s="219">
        <v>0</v>
      </c>
      <c r="O257" s="219">
        <f>ROUND(E257*N257,2)</f>
        <v>0</v>
      </c>
      <c r="P257" s="219">
        <v>0</v>
      </c>
      <c r="Q257" s="219">
        <f>ROUND(E257*P257,2)</f>
        <v>0</v>
      </c>
      <c r="R257" s="220"/>
      <c r="S257" s="220" t="s">
        <v>129</v>
      </c>
      <c r="T257" s="220" t="s">
        <v>144</v>
      </c>
      <c r="U257" s="220">
        <v>0</v>
      </c>
      <c r="V257" s="220">
        <f>ROUND(E257*U257,2)</f>
        <v>0</v>
      </c>
      <c r="W257" s="220"/>
      <c r="X257" s="220" t="s">
        <v>131</v>
      </c>
      <c r="Y257" s="199"/>
      <c r="Z257" s="199"/>
      <c r="AA257" s="199"/>
      <c r="AB257" s="199"/>
      <c r="AC257" s="199"/>
      <c r="AD257" s="199"/>
      <c r="AE257" s="199"/>
      <c r="AF257" s="199"/>
      <c r="AG257" s="199" t="s">
        <v>132</v>
      </c>
      <c r="AH257" s="199"/>
      <c r="AI257" s="199"/>
      <c r="AJ257" s="199"/>
      <c r="AK257" s="199"/>
      <c r="AL257" s="199"/>
      <c r="AM257" s="199"/>
      <c r="AN257" s="199"/>
      <c r="AO257" s="199"/>
      <c r="AP257" s="199"/>
      <c r="AQ257" s="199"/>
      <c r="AR257" s="199"/>
      <c r="AS257" s="199"/>
      <c r="AT257" s="199"/>
      <c r="AU257" s="199"/>
      <c r="AV257" s="199"/>
      <c r="AW257" s="199"/>
      <c r="AX257" s="199"/>
      <c r="AY257" s="199"/>
      <c r="AZ257" s="199"/>
      <c r="BA257" s="199"/>
      <c r="BB257" s="199"/>
      <c r="BC257" s="199"/>
      <c r="BD257" s="199"/>
      <c r="BE257" s="199"/>
      <c r="BF257" s="199"/>
      <c r="BG257" s="199"/>
      <c r="BH257" s="199"/>
    </row>
    <row r="258" spans="1:60" outlineLevel="1">
      <c r="A258" s="216"/>
      <c r="B258" s="217"/>
      <c r="C258" s="245" t="s">
        <v>303</v>
      </c>
      <c r="D258" s="240"/>
      <c r="E258" s="240"/>
      <c r="F258" s="240"/>
      <c r="G258" s="240"/>
      <c r="H258" s="220"/>
      <c r="I258" s="220"/>
      <c r="J258" s="220"/>
      <c r="K258" s="220"/>
      <c r="L258" s="220"/>
      <c r="M258" s="220"/>
      <c r="N258" s="219"/>
      <c r="O258" s="219"/>
      <c r="P258" s="219"/>
      <c r="Q258" s="219"/>
      <c r="R258" s="220"/>
      <c r="S258" s="220"/>
      <c r="T258" s="220"/>
      <c r="U258" s="220"/>
      <c r="V258" s="220"/>
      <c r="W258" s="220"/>
      <c r="X258" s="220"/>
      <c r="Y258" s="199"/>
      <c r="Z258" s="199"/>
      <c r="AA258" s="199"/>
      <c r="AB258" s="199"/>
      <c r="AC258" s="199"/>
      <c r="AD258" s="199"/>
      <c r="AE258" s="199"/>
      <c r="AF258" s="199"/>
      <c r="AG258" s="199" t="s">
        <v>134</v>
      </c>
      <c r="AH258" s="199"/>
      <c r="AI258" s="199"/>
      <c r="AJ258" s="199"/>
      <c r="AK258" s="199"/>
      <c r="AL258" s="199"/>
      <c r="AM258" s="199"/>
      <c r="AN258" s="199"/>
      <c r="AO258" s="199"/>
      <c r="AP258" s="199"/>
      <c r="AQ258" s="199"/>
      <c r="AR258" s="199"/>
      <c r="AS258" s="199"/>
      <c r="AT258" s="199"/>
      <c r="AU258" s="199"/>
      <c r="AV258" s="199"/>
      <c r="AW258" s="199"/>
      <c r="AX258" s="199"/>
      <c r="AY258" s="199"/>
      <c r="AZ258" s="199"/>
      <c r="BA258" s="199"/>
      <c r="BB258" s="199"/>
      <c r="BC258" s="199"/>
      <c r="BD258" s="199"/>
      <c r="BE258" s="199"/>
      <c r="BF258" s="199"/>
      <c r="BG258" s="199"/>
      <c r="BH258" s="199"/>
    </row>
    <row r="259" spans="1:60" outlineLevel="1">
      <c r="A259" s="216"/>
      <c r="B259" s="217"/>
      <c r="C259" s="246" t="s">
        <v>475</v>
      </c>
      <c r="D259" s="242"/>
      <c r="E259" s="242"/>
      <c r="F259" s="242"/>
      <c r="G259" s="242"/>
      <c r="H259" s="220"/>
      <c r="I259" s="220"/>
      <c r="J259" s="220"/>
      <c r="K259" s="220"/>
      <c r="L259" s="220"/>
      <c r="M259" s="220"/>
      <c r="N259" s="219"/>
      <c r="O259" s="219"/>
      <c r="P259" s="219"/>
      <c r="Q259" s="219"/>
      <c r="R259" s="220"/>
      <c r="S259" s="220"/>
      <c r="T259" s="220"/>
      <c r="U259" s="220"/>
      <c r="V259" s="220"/>
      <c r="W259" s="220"/>
      <c r="X259" s="220"/>
      <c r="Y259" s="199"/>
      <c r="Z259" s="199"/>
      <c r="AA259" s="199"/>
      <c r="AB259" s="199"/>
      <c r="AC259" s="199"/>
      <c r="AD259" s="199"/>
      <c r="AE259" s="199"/>
      <c r="AF259" s="199"/>
      <c r="AG259" s="199" t="s">
        <v>134</v>
      </c>
      <c r="AH259" s="199"/>
      <c r="AI259" s="199"/>
      <c r="AJ259" s="199"/>
      <c r="AK259" s="199"/>
      <c r="AL259" s="199"/>
      <c r="AM259" s="199"/>
      <c r="AN259" s="199"/>
      <c r="AO259" s="199"/>
      <c r="AP259" s="199"/>
      <c r="AQ259" s="199"/>
      <c r="AR259" s="199"/>
      <c r="AS259" s="199"/>
      <c r="AT259" s="199"/>
      <c r="AU259" s="199"/>
      <c r="AV259" s="199"/>
      <c r="AW259" s="199"/>
      <c r="AX259" s="199"/>
      <c r="AY259" s="199"/>
      <c r="AZ259" s="199"/>
      <c r="BA259" s="199"/>
      <c r="BB259" s="199"/>
      <c r="BC259" s="199"/>
      <c r="BD259" s="199"/>
      <c r="BE259" s="199"/>
      <c r="BF259" s="199"/>
      <c r="BG259" s="199"/>
      <c r="BH259" s="199"/>
    </row>
    <row r="260" spans="1:60" outlineLevel="1">
      <c r="A260" s="216">
        <v>53</v>
      </c>
      <c r="B260" s="217" t="s">
        <v>479</v>
      </c>
      <c r="C260" s="267" t="s">
        <v>480</v>
      </c>
      <c r="D260" s="218" t="s">
        <v>0</v>
      </c>
      <c r="E260" s="258"/>
      <c r="F260" s="221"/>
      <c r="G260" s="220">
        <f>ROUND(E260*F260,2)</f>
        <v>0</v>
      </c>
      <c r="H260" s="221"/>
      <c r="I260" s="220">
        <f>ROUND(E260*H260,2)</f>
        <v>0</v>
      </c>
      <c r="J260" s="221"/>
      <c r="K260" s="220">
        <f>ROUND(E260*J260,2)</f>
        <v>0</v>
      </c>
      <c r="L260" s="220">
        <v>21</v>
      </c>
      <c r="M260" s="220">
        <f>G260*(1+L260/100)</f>
        <v>0</v>
      </c>
      <c r="N260" s="219">
        <v>0</v>
      </c>
      <c r="O260" s="219">
        <f>ROUND(E260*N260,2)</f>
        <v>0</v>
      </c>
      <c r="P260" s="219">
        <v>0</v>
      </c>
      <c r="Q260" s="219">
        <f>ROUND(E260*P260,2)</f>
        <v>0</v>
      </c>
      <c r="R260" s="220"/>
      <c r="S260" s="220" t="s">
        <v>209</v>
      </c>
      <c r="T260" s="220" t="s">
        <v>209</v>
      </c>
      <c r="U260" s="220">
        <v>0</v>
      </c>
      <c r="V260" s="220">
        <f>ROUND(E260*U260,2)</f>
        <v>0</v>
      </c>
      <c r="W260" s="220"/>
      <c r="X260" s="220" t="s">
        <v>247</v>
      </c>
      <c r="Y260" s="199"/>
      <c r="Z260" s="199"/>
      <c r="AA260" s="199"/>
      <c r="AB260" s="199"/>
      <c r="AC260" s="199"/>
      <c r="AD260" s="199"/>
      <c r="AE260" s="199"/>
      <c r="AF260" s="199"/>
      <c r="AG260" s="199" t="s">
        <v>248</v>
      </c>
      <c r="AH260" s="199"/>
      <c r="AI260" s="199"/>
      <c r="AJ260" s="199"/>
      <c r="AK260" s="199"/>
      <c r="AL260" s="199"/>
      <c r="AM260" s="199"/>
      <c r="AN260" s="199"/>
      <c r="AO260" s="199"/>
      <c r="AP260" s="199"/>
      <c r="AQ260" s="199"/>
      <c r="AR260" s="199"/>
      <c r="AS260" s="199"/>
      <c r="AT260" s="199"/>
      <c r="AU260" s="199"/>
      <c r="AV260" s="199"/>
      <c r="AW260" s="199"/>
      <c r="AX260" s="199"/>
      <c r="AY260" s="199"/>
      <c r="AZ260" s="199"/>
      <c r="BA260" s="199"/>
      <c r="BB260" s="199"/>
      <c r="BC260" s="199"/>
      <c r="BD260" s="199"/>
      <c r="BE260" s="199"/>
      <c r="BF260" s="199"/>
      <c r="BG260" s="199"/>
      <c r="BH260" s="199"/>
    </row>
    <row r="261" spans="1:60">
      <c r="A261" s="227" t="s">
        <v>127</v>
      </c>
      <c r="B261" s="228" t="s">
        <v>95</v>
      </c>
      <c r="C261" s="243" t="s">
        <v>96</v>
      </c>
      <c r="D261" s="229"/>
      <c r="E261" s="230"/>
      <c r="F261" s="231"/>
      <c r="G261" s="232">
        <f>SUMIF(AG262:AG262,"&lt;&gt;NOR",G262:G262)</f>
        <v>0</v>
      </c>
      <c r="H261" s="226"/>
      <c r="I261" s="226">
        <f>SUM(I262:I262)</f>
        <v>0</v>
      </c>
      <c r="J261" s="226"/>
      <c r="K261" s="226">
        <f>SUM(K262:K262)</f>
        <v>0</v>
      </c>
      <c r="L261" s="226"/>
      <c r="M261" s="226">
        <f>SUM(M262:M262)</f>
        <v>0</v>
      </c>
      <c r="N261" s="225"/>
      <c r="O261" s="225">
        <f>SUM(O262:O262)</f>
        <v>0</v>
      </c>
      <c r="P261" s="225"/>
      <c r="Q261" s="225">
        <f>SUM(Q262:Q262)</f>
        <v>0</v>
      </c>
      <c r="R261" s="226"/>
      <c r="S261" s="226"/>
      <c r="T261" s="226"/>
      <c r="U261" s="226"/>
      <c r="V261" s="226">
        <f>SUM(V262:V262)</f>
        <v>0</v>
      </c>
      <c r="W261" s="226"/>
      <c r="X261" s="226"/>
      <c r="AG261" t="s">
        <v>128</v>
      </c>
    </row>
    <row r="262" spans="1:60" outlineLevel="1">
      <c r="A262" s="259">
        <v>54</v>
      </c>
      <c r="B262" s="260" t="s">
        <v>481</v>
      </c>
      <c r="C262" s="268" t="s">
        <v>482</v>
      </c>
      <c r="D262" s="261" t="s">
        <v>300</v>
      </c>
      <c r="E262" s="262">
        <v>4</v>
      </c>
      <c r="F262" s="263"/>
      <c r="G262" s="264">
        <f>ROUND(E262*F262,2)</f>
        <v>0</v>
      </c>
      <c r="H262" s="221"/>
      <c r="I262" s="220">
        <f>ROUND(E262*H262,2)</f>
        <v>0</v>
      </c>
      <c r="J262" s="221"/>
      <c r="K262" s="220">
        <f>ROUND(E262*J262,2)</f>
        <v>0</v>
      </c>
      <c r="L262" s="220">
        <v>21</v>
      </c>
      <c r="M262" s="220">
        <f>G262*(1+L262/100)</f>
        <v>0</v>
      </c>
      <c r="N262" s="219">
        <v>0</v>
      </c>
      <c r="O262" s="219">
        <f>ROUND(E262*N262,2)</f>
        <v>0</v>
      </c>
      <c r="P262" s="219">
        <v>0</v>
      </c>
      <c r="Q262" s="219">
        <f>ROUND(E262*P262,2)</f>
        <v>0</v>
      </c>
      <c r="R262" s="220"/>
      <c r="S262" s="220" t="s">
        <v>129</v>
      </c>
      <c r="T262" s="220" t="s">
        <v>144</v>
      </c>
      <c r="U262" s="220">
        <v>0</v>
      </c>
      <c r="V262" s="220">
        <f>ROUND(E262*U262,2)</f>
        <v>0</v>
      </c>
      <c r="W262" s="220"/>
      <c r="X262" s="220" t="s">
        <v>131</v>
      </c>
      <c r="Y262" s="199"/>
      <c r="Z262" s="199"/>
      <c r="AA262" s="199"/>
      <c r="AB262" s="199"/>
      <c r="AC262" s="199"/>
      <c r="AD262" s="199"/>
      <c r="AE262" s="199"/>
      <c r="AF262" s="199"/>
      <c r="AG262" s="199" t="s">
        <v>132</v>
      </c>
      <c r="AH262" s="199"/>
      <c r="AI262" s="199"/>
      <c r="AJ262" s="199"/>
      <c r="AK262" s="199"/>
      <c r="AL262" s="199"/>
      <c r="AM262" s="199"/>
      <c r="AN262" s="199"/>
      <c r="AO262" s="199"/>
      <c r="AP262" s="199"/>
      <c r="AQ262" s="199"/>
      <c r="AR262" s="199"/>
      <c r="AS262" s="199"/>
      <c r="AT262" s="199"/>
      <c r="AU262" s="199"/>
      <c r="AV262" s="199"/>
      <c r="AW262" s="199"/>
      <c r="AX262" s="199"/>
      <c r="AY262" s="199"/>
      <c r="AZ262" s="199"/>
      <c r="BA262" s="199"/>
      <c r="BB262" s="199"/>
      <c r="BC262" s="199"/>
      <c r="BD262" s="199"/>
      <c r="BE262" s="199"/>
      <c r="BF262" s="199"/>
      <c r="BG262" s="199"/>
      <c r="BH262" s="199"/>
    </row>
    <row r="263" spans="1:60">
      <c r="A263" s="227" t="s">
        <v>127</v>
      </c>
      <c r="B263" s="228" t="s">
        <v>97</v>
      </c>
      <c r="C263" s="243" t="s">
        <v>98</v>
      </c>
      <c r="D263" s="229"/>
      <c r="E263" s="230"/>
      <c r="F263" s="231"/>
      <c r="G263" s="232">
        <f>SUMIF(AG264:AG273,"&lt;&gt;NOR",G264:G273)</f>
        <v>0</v>
      </c>
      <c r="H263" s="226"/>
      <c r="I263" s="226">
        <f>SUM(I264:I273)</f>
        <v>0</v>
      </c>
      <c r="J263" s="226"/>
      <c r="K263" s="226">
        <f>SUM(K264:K273)</f>
        <v>0</v>
      </c>
      <c r="L263" s="226"/>
      <c r="M263" s="226">
        <f>SUM(M264:M273)</f>
        <v>0</v>
      </c>
      <c r="N263" s="225"/>
      <c r="O263" s="225">
        <f>SUM(O264:O273)</f>
        <v>0</v>
      </c>
      <c r="P263" s="225"/>
      <c r="Q263" s="225">
        <f>SUM(Q264:Q273)</f>
        <v>0</v>
      </c>
      <c r="R263" s="226"/>
      <c r="S263" s="226"/>
      <c r="T263" s="226"/>
      <c r="U263" s="226"/>
      <c r="V263" s="226">
        <f>SUM(V264:V273)</f>
        <v>85.28</v>
      </c>
      <c r="W263" s="226"/>
      <c r="X263" s="226"/>
      <c r="AG263" t="s">
        <v>128</v>
      </c>
    </row>
    <row r="264" spans="1:60" outlineLevel="1">
      <c r="A264" s="259">
        <v>55</v>
      </c>
      <c r="B264" s="260" t="s">
        <v>269</v>
      </c>
      <c r="C264" s="268" t="s">
        <v>270</v>
      </c>
      <c r="D264" s="261" t="s">
        <v>246</v>
      </c>
      <c r="E264" s="262">
        <v>16.18261</v>
      </c>
      <c r="F264" s="263"/>
      <c r="G264" s="264">
        <f>ROUND(E264*F264,2)</f>
        <v>0</v>
      </c>
      <c r="H264" s="221"/>
      <c r="I264" s="220">
        <f>ROUND(E264*H264,2)</f>
        <v>0</v>
      </c>
      <c r="J264" s="221"/>
      <c r="K264" s="220">
        <f>ROUND(E264*J264,2)</f>
        <v>0</v>
      </c>
      <c r="L264" s="220">
        <v>21</v>
      </c>
      <c r="M264" s="220">
        <f>G264*(1+L264/100)</f>
        <v>0</v>
      </c>
      <c r="N264" s="219">
        <v>0</v>
      </c>
      <c r="O264" s="219">
        <f>ROUND(E264*N264,2)</f>
        <v>0</v>
      </c>
      <c r="P264" s="219">
        <v>0</v>
      </c>
      <c r="Q264" s="219">
        <f>ROUND(E264*P264,2)</f>
        <v>0</v>
      </c>
      <c r="R264" s="220"/>
      <c r="S264" s="220" t="s">
        <v>209</v>
      </c>
      <c r="T264" s="220" t="s">
        <v>209</v>
      </c>
      <c r="U264" s="220">
        <v>0.94</v>
      </c>
      <c r="V264" s="220">
        <f>ROUND(E264*U264,2)</f>
        <v>15.21</v>
      </c>
      <c r="W264" s="220"/>
      <c r="X264" s="220" t="s">
        <v>271</v>
      </c>
      <c r="Y264" s="199"/>
      <c r="Z264" s="199"/>
      <c r="AA264" s="199"/>
      <c r="AB264" s="199"/>
      <c r="AC264" s="199"/>
      <c r="AD264" s="199"/>
      <c r="AE264" s="199"/>
      <c r="AF264" s="199"/>
      <c r="AG264" s="199" t="s">
        <v>272</v>
      </c>
      <c r="AH264" s="199"/>
      <c r="AI264" s="199"/>
      <c r="AJ264" s="199"/>
      <c r="AK264" s="199"/>
      <c r="AL264" s="199"/>
      <c r="AM264" s="199"/>
      <c r="AN264" s="199"/>
      <c r="AO264" s="199"/>
      <c r="AP264" s="199"/>
      <c r="AQ264" s="199"/>
      <c r="AR264" s="199"/>
      <c r="AS264" s="199"/>
      <c r="AT264" s="199"/>
      <c r="AU264" s="199"/>
      <c r="AV264" s="199"/>
      <c r="AW264" s="199"/>
      <c r="AX264" s="199"/>
      <c r="AY264" s="199"/>
      <c r="AZ264" s="199"/>
      <c r="BA264" s="199"/>
      <c r="BB264" s="199"/>
      <c r="BC264" s="199"/>
      <c r="BD264" s="199"/>
      <c r="BE264" s="199"/>
      <c r="BF264" s="199"/>
      <c r="BG264" s="199"/>
      <c r="BH264" s="199"/>
    </row>
    <row r="265" spans="1:60" outlineLevel="1">
      <c r="A265" s="234">
        <v>56</v>
      </c>
      <c r="B265" s="235" t="s">
        <v>273</v>
      </c>
      <c r="C265" s="244" t="s">
        <v>274</v>
      </c>
      <c r="D265" s="236" t="s">
        <v>246</v>
      </c>
      <c r="E265" s="237">
        <v>469.29568999999998</v>
      </c>
      <c r="F265" s="238"/>
      <c r="G265" s="239">
        <f>ROUND(E265*F265,2)</f>
        <v>0</v>
      </c>
      <c r="H265" s="221"/>
      <c r="I265" s="220">
        <f>ROUND(E265*H265,2)</f>
        <v>0</v>
      </c>
      <c r="J265" s="221"/>
      <c r="K265" s="220">
        <f>ROUND(E265*J265,2)</f>
        <v>0</v>
      </c>
      <c r="L265" s="220">
        <v>21</v>
      </c>
      <c r="M265" s="220">
        <f>G265*(1+L265/100)</f>
        <v>0</v>
      </c>
      <c r="N265" s="219">
        <v>0</v>
      </c>
      <c r="O265" s="219">
        <f>ROUND(E265*N265,2)</f>
        <v>0</v>
      </c>
      <c r="P265" s="219">
        <v>0</v>
      </c>
      <c r="Q265" s="219">
        <f>ROUND(E265*P265,2)</f>
        <v>0</v>
      </c>
      <c r="R265" s="220"/>
      <c r="S265" s="220" t="s">
        <v>209</v>
      </c>
      <c r="T265" s="220" t="s">
        <v>209</v>
      </c>
      <c r="U265" s="220">
        <v>0.11</v>
      </c>
      <c r="V265" s="220">
        <f>ROUND(E265*U265,2)</f>
        <v>51.62</v>
      </c>
      <c r="W265" s="220"/>
      <c r="X265" s="220" t="s">
        <v>131</v>
      </c>
      <c r="Y265" s="199"/>
      <c r="Z265" s="199"/>
      <c r="AA265" s="199"/>
      <c r="AB265" s="199"/>
      <c r="AC265" s="199"/>
      <c r="AD265" s="199"/>
      <c r="AE265" s="199"/>
      <c r="AF265" s="199"/>
      <c r="AG265" s="199" t="s">
        <v>132</v>
      </c>
      <c r="AH265" s="199"/>
      <c r="AI265" s="199"/>
      <c r="AJ265" s="199"/>
      <c r="AK265" s="199"/>
      <c r="AL265" s="199"/>
      <c r="AM265" s="199"/>
      <c r="AN265" s="199"/>
      <c r="AO265" s="199"/>
      <c r="AP265" s="199"/>
      <c r="AQ265" s="199"/>
      <c r="AR265" s="199"/>
      <c r="AS265" s="199"/>
      <c r="AT265" s="199"/>
      <c r="AU265" s="199"/>
      <c r="AV265" s="199"/>
      <c r="AW265" s="199"/>
      <c r="AX265" s="199"/>
      <c r="AY265" s="199"/>
      <c r="AZ265" s="199"/>
      <c r="BA265" s="199"/>
      <c r="BB265" s="199"/>
      <c r="BC265" s="199"/>
      <c r="BD265" s="199"/>
      <c r="BE265" s="199"/>
      <c r="BF265" s="199"/>
      <c r="BG265" s="199"/>
      <c r="BH265" s="199"/>
    </row>
    <row r="266" spans="1:60" outlineLevel="1">
      <c r="A266" s="216"/>
      <c r="B266" s="217"/>
      <c r="C266" s="265" t="s">
        <v>538</v>
      </c>
      <c r="D266" s="254"/>
      <c r="E266" s="255">
        <v>469.29568999999998</v>
      </c>
      <c r="F266" s="220"/>
      <c r="G266" s="220"/>
      <c r="H266" s="220"/>
      <c r="I266" s="220"/>
      <c r="J266" s="220"/>
      <c r="K266" s="220"/>
      <c r="L266" s="220"/>
      <c r="M266" s="220"/>
      <c r="N266" s="219"/>
      <c r="O266" s="219"/>
      <c r="P266" s="219"/>
      <c r="Q266" s="219"/>
      <c r="R266" s="220"/>
      <c r="S266" s="220"/>
      <c r="T266" s="220"/>
      <c r="U266" s="220"/>
      <c r="V266" s="220"/>
      <c r="W266" s="220"/>
      <c r="X266" s="220"/>
      <c r="Y266" s="199"/>
      <c r="Z266" s="199"/>
      <c r="AA266" s="199"/>
      <c r="AB266" s="199"/>
      <c r="AC266" s="199"/>
      <c r="AD266" s="199"/>
      <c r="AE266" s="199"/>
      <c r="AF266" s="199"/>
      <c r="AG266" s="199" t="s">
        <v>212</v>
      </c>
      <c r="AH266" s="199">
        <v>0</v>
      </c>
      <c r="AI266" s="199"/>
      <c r="AJ266" s="199"/>
      <c r="AK266" s="199"/>
      <c r="AL266" s="199"/>
      <c r="AM266" s="199"/>
      <c r="AN266" s="199"/>
      <c r="AO266" s="199"/>
      <c r="AP266" s="199"/>
      <c r="AQ266" s="199"/>
      <c r="AR266" s="199"/>
      <c r="AS266" s="199"/>
      <c r="AT266" s="199"/>
      <c r="AU266" s="199"/>
      <c r="AV266" s="199"/>
      <c r="AW266" s="199"/>
      <c r="AX266" s="199"/>
      <c r="AY266" s="199"/>
      <c r="AZ266" s="199"/>
      <c r="BA266" s="199"/>
      <c r="BB266" s="199"/>
      <c r="BC266" s="199"/>
      <c r="BD266" s="199"/>
      <c r="BE266" s="199"/>
      <c r="BF266" s="199"/>
      <c r="BG266" s="199"/>
      <c r="BH266" s="199"/>
    </row>
    <row r="267" spans="1:60" ht="22.5" outlineLevel="1">
      <c r="A267" s="259">
        <v>57</v>
      </c>
      <c r="B267" s="260" t="s">
        <v>276</v>
      </c>
      <c r="C267" s="268" t="s">
        <v>277</v>
      </c>
      <c r="D267" s="261" t="s">
        <v>246</v>
      </c>
      <c r="E267" s="262">
        <v>16.18261</v>
      </c>
      <c r="F267" s="263"/>
      <c r="G267" s="264">
        <f>ROUND(E267*F267,2)</f>
        <v>0</v>
      </c>
      <c r="H267" s="221"/>
      <c r="I267" s="220">
        <f>ROUND(E267*H267,2)</f>
        <v>0</v>
      </c>
      <c r="J267" s="221"/>
      <c r="K267" s="220">
        <f>ROUND(E267*J267,2)</f>
        <v>0</v>
      </c>
      <c r="L267" s="220">
        <v>21</v>
      </c>
      <c r="M267" s="220">
        <f>G267*(1+L267/100)</f>
        <v>0</v>
      </c>
      <c r="N267" s="219">
        <v>0</v>
      </c>
      <c r="O267" s="219">
        <f>ROUND(E267*N267,2)</f>
        <v>0</v>
      </c>
      <c r="P267" s="219">
        <v>0</v>
      </c>
      <c r="Q267" s="219">
        <f>ROUND(E267*P267,2)</f>
        <v>0</v>
      </c>
      <c r="R267" s="220"/>
      <c r="S267" s="220" t="s">
        <v>129</v>
      </c>
      <c r="T267" s="220" t="s">
        <v>144</v>
      </c>
      <c r="U267" s="220">
        <v>0.55000000000000004</v>
      </c>
      <c r="V267" s="220">
        <f>ROUND(E267*U267,2)</f>
        <v>8.9</v>
      </c>
      <c r="W267" s="220"/>
      <c r="X267" s="220" t="s">
        <v>131</v>
      </c>
      <c r="Y267" s="199"/>
      <c r="Z267" s="199"/>
      <c r="AA267" s="199"/>
      <c r="AB267" s="199"/>
      <c r="AC267" s="199"/>
      <c r="AD267" s="199"/>
      <c r="AE267" s="199"/>
      <c r="AF267" s="199"/>
      <c r="AG267" s="199" t="s">
        <v>132</v>
      </c>
      <c r="AH267" s="199"/>
      <c r="AI267" s="199"/>
      <c r="AJ267" s="199"/>
      <c r="AK267" s="199"/>
      <c r="AL267" s="199"/>
      <c r="AM267" s="199"/>
      <c r="AN267" s="199"/>
      <c r="AO267" s="199"/>
      <c r="AP267" s="199"/>
      <c r="AQ267" s="199"/>
      <c r="AR267" s="199"/>
      <c r="AS267" s="199"/>
      <c r="AT267" s="199"/>
      <c r="AU267" s="199"/>
      <c r="AV267" s="199"/>
      <c r="AW267" s="199"/>
      <c r="AX267" s="199"/>
      <c r="AY267" s="199"/>
      <c r="AZ267" s="199"/>
      <c r="BA267" s="199"/>
      <c r="BB267" s="199"/>
      <c r="BC267" s="199"/>
      <c r="BD267" s="199"/>
      <c r="BE267" s="199"/>
      <c r="BF267" s="199"/>
      <c r="BG267" s="199"/>
      <c r="BH267" s="199"/>
    </row>
    <row r="268" spans="1:60" outlineLevel="1">
      <c r="A268" s="259">
        <v>58</v>
      </c>
      <c r="B268" s="260" t="s">
        <v>278</v>
      </c>
      <c r="C268" s="268" t="s">
        <v>279</v>
      </c>
      <c r="D268" s="261" t="s">
        <v>246</v>
      </c>
      <c r="E268" s="262">
        <v>16.18261</v>
      </c>
      <c r="F268" s="263"/>
      <c r="G268" s="264">
        <f>ROUND(E268*F268,2)</f>
        <v>0</v>
      </c>
      <c r="H268" s="221"/>
      <c r="I268" s="220">
        <f>ROUND(E268*H268,2)</f>
        <v>0</v>
      </c>
      <c r="J268" s="221"/>
      <c r="K268" s="220">
        <f>ROUND(E268*J268,2)</f>
        <v>0</v>
      </c>
      <c r="L268" s="220">
        <v>21</v>
      </c>
      <c r="M268" s="220">
        <f>G268*(1+L268/100)</f>
        <v>0</v>
      </c>
      <c r="N268" s="219">
        <v>0</v>
      </c>
      <c r="O268" s="219">
        <f>ROUND(E268*N268,2)</f>
        <v>0</v>
      </c>
      <c r="P268" s="219">
        <v>0</v>
      </c>
      <c r="Q268" s="219">
        <f>ROUND(E268*P268,2)</f>
        <v>0</v>
      </c>
      <c r="R268" s="220"/>
      <c r="S268" s="220" t="s">
        <v>209</v>
      </c>
      <c r="T268" s="220" t="s">
        <v>209</v>
      </c>
      <c r="U268" s="220">
        <v>0.1</v>
      </c>
      <c r="V268" s="220">
        <f>ROUND(E268*U268,2)</f>
        <v>1.62</v>
      </c>
      <c r="W268" s="220"/>
      <c r="X268" s="220" t="s">
        <v>131</v>
      </c>
      <c r="Y268" s="199"/>
      <c r="Z268" s="199"/>
      <c r="AA268" s="199"/>
      <c r="AB268" s="199"/>
      <c r="AC268" s="199"/>
      <c r="AD268" s="199"/>
      <c r="AE268" s="199"/>
      <c r="AF268" s="199"/>
      <c r="AG268" s="199" t="s">
        <v>132</v>
      </c>
      <c r="AH268" s="199"/>
      <c r="AI268" s="199"/>
      <c r="AJ268" s="199"/>
      <c r="AK268" s="199"/>
      <c r="AL268" s="199"/>
      <c r="AM268" s="199"/>
      <c r="AN268" s="199"/>
      <c r="AO268" s="199"/>
      <c r="AP268" s="199"/>
      <c r="AQ268" s="199"/>
      <c r="AR268" s="199"/>
      <c r="AS268" s="199"/>
      <c r="AT268" s="199"/>
      <c r="AU268" s="199"/>
      <c r="AV268" s="199"/>
      <c r="AW268" s="199"/>
      <c r="AX268" s="199"/>
      <c r="AY268" s="199"/>
      <c r="AZ268" s="199"/>
      <c r="BA268" s="199"/>
      <c r="BB268" s="199"/>
      <c r="BC268" s="199"/>
      <c r="BD268" s="199"/>
      <c r="BE268" s="199"/>
      <c r="BF268" s="199"/>
      <c r="BG268" s="199"/>
      <c r="BH268" s="199"/>
    </row>
    <row r="269" spans="1:60" outlineLevel="1">
      <c r="A269" s="259">
        <v>59</v>
      </c>
      <c r="B269" s="260" t="s">
        <v>280</v>
      </c>
      <c r="C269" s="268" t="s">
        <v>281</v>
      </c>
      <c r="D269" s="261" t="s">
        <v>282</v>
      </c>
      <c r="E269" s="262">
        <v>30</v>
      </c>
      <c r="F269" s="263"/>
      <c r="G269" s="264">
        <f>ROUND(E269*F269,2)</f>
        <v>0</v>
      </c>
      <c r="H269" s="221"/>
      <c r="I269" s="220">
        <f>ROUND(E269*H269,2)</f>
        <v>0</v>
      </c>
      <c r="J269" s="221"/>
      <c r="K269" s="220">
        <f>ROUND(E269*J269,2)</f>
        <v>0</v>
      </c>
      <c r="L269" s="220">
        <v>21</v>
      </c>
      <c r="M269" s="220">
        <f>G269*(1+L269/100)</f>
        <v>0</v>
      </c>
      <c r="N269" s="219">
        <v>0</v>
      </c>
      <c r="O269" s="219">
        <f>ROUND(E269*N269,2)</f>
        <v>0</v>
      </c>
      <c r="P269" s="219">
        <v>0</v>
      </c>
      <c r="Q269" s="219">
        <f>ROUND(E269*P269,2)</f>
        <v>0</v>
      </c>
      <c r="R269" s="220"/>
      <c r="S269" s="220" t="s">
        <v>209</v>
      </c>
      <c r="T269" s="220" t="s">
        <v>209</v>
      </c>
      <c r="U269" s="220">
        <v>0</v>
      </c>
      <c r="V269" s="220">
        <f>ROUND(E269*U269,2)</f>
        <v>0</v>
      </c>
      <c r="W269" s="220"/>
      <c r="X269" s="220" t="s">
        <v>131</v>
      </c>
      <c r="Y269" s="199"/>
      <c r="Z269" s="199"/>
      <c r="AA269" s="199"/>
      <c r="AB269" s="199"/>
      <c r="AC269" s="199"/>
      <c r="AD269" s="199"/>
      <c r="AE269" s="199"/>
      <c r="AF269" s="199"/>
      <c r="AG269" s="199" t="s">
        <v>132</v>
      </c>
      <c r="AH269" s="199"/>
      <c r="AI269" s="199"/>
      <c r="AJ269" s="199"/>
      <c r="AK269" s="199"/>
      <c r="AL269" s="199"/>
      <c r="AM269" s="199"/>
      <c r="AN269" s="199"/>
      <c r="AO269" s="199"/>
      <c r="AP269" s="199"/>
      <c r="AQ269" s="199"/>
      <c r="AR269" s="199"/>
      <c r="AS269" s="199"/>
      <c r="AT269" s="199"/>
      <c r="AU269" s="199"/>
      <c r="AV269" s="199"/>
      <c r="AW269" s="199"/>
      <c r="AX269" s="199"/>
      <c r="AY269" s="199"/>
      <c r="AZ269" s="199"/>
      <c r="BA269" s="199"/>
      <c r="BB269" s="199"/>
      <c r="BC269" s="199"/>
      <c r="BD269" s="199"/>
      <c r="BE269" s="199"/>
      <c r="BF269" s="199"/>
      <c r="BG269" s="199"/>
      <c r="BH269" s="199"/>
    </row>
    <row r="270" spans="1:60" ht="22.5" outlineLevel="1">
      <c r="A270" s="259">
        <v>60</v>
      </c>
      <c r="B270" s="260" t="s">
        <v>283</v>
      </c>
      <c r="C270" s="268" t="s">
        <v>284</v>
      </c>
      <c r="D270" s="261" t="s">
        <v>246</v>
      </c>
      <c r="E270" s="262">
        <v>16.18261</v>
      </c>
      <c r="F270" s="263"/>
      <c r="G270" s="264">
        <f>ROUND(E270*F270,2)</f>
        <v>0</v>
      </c>
      <c r="H270" s="221"/>
      <c r="I270" s="220">
        <f>ROUND(E270*H270,2)</f>
        <v>0</v>
      </c>
      <c r="J270" s="221"/>
      <c r="K270" s="220">
        <f>ROUND(E270*J270,2)</f>
        <v>0</v>
      </c>
      <c r="L270" s="220">
        <v>21</v>
      </c>
      <c r="M270" s="220">
        <f>G270*(1+L270/100)</f>
        <v>0</v>
      </c>
      <c r="N270" s="219">
        <v>0</v>
      </c>
      <c r="O270" s="219">
        <f>ROUND(E270*N270,2)</f>
        <v>0</v>
      </c>
      <c r="P270" s="219">
        <v>0</v>
      </c>
      <c r="Q270" s="219">
        <f>ROUND(E270*P270,2)</f>
        <v>0</v>
      </c>
      <c r="R270" s="220"/>
      <c r="S270" s="220" t="s">
        <v>209</v>
      </c>
      <c r="T270" s="220" t="s">
        <v>209</v>
      </c>
      <c r="U270" s="220">
        <v>0.49</v>
      </c>
      <c r="V270" s="220">
        <f>ROUND(E270*U270,2)</f>
        <v>7.93</v>
      </c>
      <c r="W270" s="220"/>
      <c r="X270" s="220" t="s">
        <v>131</v>
      </c>
      <c r="Y270" s="199"/>
      <c r="Z270" s="199"/>
      <c r="AA270" s="199"/>
      <c r="AB270" s="199"/>
      <c r="AC270" s="199"/>
      <c r="AD270" s="199"/>
      <c r="AE270" s="199"/>
      <c r="AF270" s="199"/>
      <c r="AG270" s="199" t="s">
        <v>132</v>
      </c>
      <c r="AH270" s="199"/>
      <c r="AI270" s="199"/>
      <c r="AJ270" s="199"/>
      <c r="AK270" s="199"/>
      <c r="AL270" s="199"/>
      <c r="AM270" s="199"/>
      <c r="AN270" s="199"/>
      <c r="AO270" s="199"/>
      <c r="AP270" s="199"/>
      <c r="AQ270" s="199"/>
      <c r="AR270" s="199"/>
      <c r="AS270" s="199"/>
      <c r="AT270" s="199"/>
      <c r="AU270" s="199"/>
      <c r="AV270" s="199"/>
      <c r="AW270" s="199"/>
      <c r="AX270" s="199"/>
      <c r="AY270" s="199"/>
      <c r="AZ270" s="199"/>
      <c r="BA270" s="199"/>
      <c r="BB270" s="199"/>
      <c r="BC270" s="199"/>
      <c r="BD270" s="199"/>
      <c r="BE270" s="199"/>
      <c r="BF270" s="199"/>
      <c r="BG270" s="199"/>
      <c r="BH270" s="199"/>
    </row>
    <row r="271" spans="1:60" ht="22.5" outlineLevel="1">
      <c r="A271" s="234">
        <v>61</v>
      </c>
      <c r="B271" s="235" t="s">
        <v>285</v>
      </c>
      <c r="C271" s="244" t="s">
        <v>286</v>
      </c>
      <c r="D271" s="236" t="s">
        <v>246</v>
      </c>
      <c r="E271" s="237">
        <v>80.913049999999998</v>
      </c>
      <c r="F271" s="238"/>
      <c r="G271" s="239">
        <f>ROUND(E271*F271,2)</f>
        <v>0</v>
      </c>
      <c r="H271" s="221"/>
      <c r="I271" s="220">
        <f>ROUND(E271*H271,2)</f>
        <v>0</v>
      </c>
      <c r="J271" s="221"/>
      <c r="K271" s="220">
        <f>ROUND(E271*J271,2)</f>
        <v>0</v>
      </c>
      <c r="L271" s="220">
        <v>21</v>
      </c>
      <c r="M271" s="220">
        <f>G271*(1+L271/100)</f>
        <v>0</v>
      </c>
      <c r="N271" s="219">
        <v>0</v>
      </c>
      <c r="O271" s="219">
        <f>ROUND(E271*N271,2)</f>
        <v>0</v>
      </c>
      <c r="P271" s="219">
        <v>0</v>
      </c>
      <c r="Q271" s="219">
        <f>ROUND(E271*P271,2)</f>
        <v>0</v>
      </c>
      <c r="R271" s="220"/>
      <c r="S271" s="220" t="s">
        <v>209</v>
      </c>
      <c r="T271" s="220" t="s">
        <v>209</v>
      </c>
      <c r="U271" s="220">
        <v>0</v>
      </c>
      <c r="V271" s="220">
        <f>ROUND(E271*U271,2)</f>
        <v>0</v>
      </c>
      <c r="W271" s="220"/>
      <c r="X271" s="220" t="s">
        <v>131</v>
      </c>
      <c r="Y271" s="199"/>
      <c r="Z271" s="199"/>
      <c r="AA271" s="199"/>
      <c r="AB271" s="199"/>
      <c r="AC271" s="199"/>
      <c r="AD271" s="199"/>
      <c r="AE271" s="199"/>
      <c r="AF271" s="199"/>
      <c r="AG271" s="199" t="s">
        <v>132</v>
      </c>
      <c r="AH271" s="199"/>
      <c r="AI271" s="199"/>
      <c r="AJ271" s="199"/>
      <c r="AK271" s="199"/>
      <c r="AL271" s="199"/>
      <c r="AM271" s="199"/>
      <c r="AN271" s="199"/>
      <c r="AO271" s="199"/>
      <c r="AP271" s="199"/>
      <c r="AQ271" s="199"/>
      <c r="AR271" s="199"/>
      <c r="AS271" s="199"/>
      <c r="AT271" s="199"/>
      <c r="AU271" s="199"/>
      <c r="AV271" s="199"/>
      <c r="AW271" s="199"/>
      <c r="AX271" s="199"/>
      <c r="AY271" s="199"/>
      <c r="AZ271" s="199"/>
      <c r="BA271" s="199"/>
      <c r="BB271" s="199"/>
      <c r="BC271" s="199"/>
      <c r="BD271" s="199"/>
      <c r="BE271" s="199"/>
      <c r="BF271" s="199"/>
      <c r="BG271" s="199"/>
      <c r="BH271" s="199"/>
    </row>
    <row r="272" spans="1:60" outlineLevel="1">
      <c r="A272" s="216"/>
      <c r="B272" s="217"/>
      <c r="C272" s="265" t="s">
        <v>539</v>
      </c>
      <c r="D272" s="254"/>
      <c r="E272" s="255">
        <v>80.913049999999998</v>
      </c>
      <c r="F272" s="220"/>
      <c r="G272" s="220"/>
      <c r="H272" s="220"/>
      <c r="I272" s="220"/>
      <c r="J272" s="220"/>
      <c r="K272" s="220"/>
      <c r="L272" s="220"/>
      <c r="M272" s="220"/>
      <c r="N272" s="219"/>
      <c r="O272" s="219"/>
      <c r="P272" s="219"/>
      <c r="Q272" s="219"/>
      <c r="R272" s="220"/>
      <c r="S272" s="220"/>
      <c r="T272" s="220"/>
      <c r="U272" s="220"/>
      <c r="V272" s="220"/>
      <c r="W272" s="220"/>
      <c r="X272" s="220"/>
      <c r="Y272" s="199"/>
      <c r="Z272" s="199"/>
      <c r="AA272" s="199"/>
      <c r="AB272" s="199"/>
      <c r="AC272" s="199"/>
      <c r="AD272" s="199"/>
      <c r="AE272" s="199"/>
      <c r="AF272" s="199"/>
      <c r="AG272" s="199" t="s">
        <v>212</v>
      </c>
      <c r="AH272" s="199">
        <v>0</v>
      </c>
      <c r="AI272" s="199"/>
      <c r="AJ272" s="199"/>
      <c r="AK272" s="199"/>
      <c r="AL272" s="199"/>
      <c r="AM272" s="199"/>
      <c r="AN272" s="199"/>
      <c r="AO272" s="199"/>
      <c r="AP272" s="199"/>
      <c r="AQ272" s="199"/>
      <c r="AR272" s="199"/>
      <c r="AS272" s="199"/>
      <c r="AT272" s="199"/>
      <c r="AU272" s="199"/>
      <c r="AV272" s="199"/>
      <c r="AW272" s="199"/>
      <c r="AX272" s="199"/>
      <c r="AY272" s="199"/>
      <c r="AZ272" s="199"/>
      <c r="BA272" s="199"/>
      <c r="BB272" s="199"/>
      <c r="BC272" s="199"/>
      <c r="BD272" s="199"/>
      <c r="BE272" s="199"/>
      <c r="BF272" s="199"/>
      <c r="BG272" s="199"/>
      <c r="BH272" s="199"/>
    </row>
    <row r="273" spans="1:60" outlineLevel="1">
      <c r="A273" s="234">
        <v>62</v>
      </c>
      <c r="B273" s="235" t="s">
        <v>288</v>
      </c>
      <c r="C273" s="244" t="s">
        <v>289</v>
      </c>
      <c r="D273" s="236" t="s">
        <v>246</v>
      </c>
      <c r="E273" s="237">
        <v>16.18261</v>
      </c>
      <c r="F273" s="238"/>
      <c r="G273" s="239">
        <f>ROUND(E273*F273,2)</f>
        <v>0</v>
      </c>
      <c r="H273" s="221"/>
      <c r="I273" s="220">
        <f>ROUND(E273*H273,2)</f>
        <v>0</v>
      </c>
      <c r="J273" s="221"/>
      <c r="K273" s="220">
        <f>ROUND(E273*J273,2)</f>
        <v>0</v>
      </c>
      <c r="L273" s="220">
        <v>21</v>
      </c>
      <c r="M273" s="220">
        <f>G273*(1+L273/100)</f>
        <v>0</v>
      </c>
      <c r="N273" s="219">
        <v>0</v>
      </c>
      <c r="O273" s="219">
        <f>ROUND(E273*N273,2)</f>
        <v>0</v>
      </c>
      <c r="P273" s="219">
        <v>0</v>
      </c>
      <c r="Q273" s="219">
        <f>ROUND(E273*P273,2)</f>
        <v>0</v>
      </c>
      <c r="R273" s="220"/>
      <c r="S273" s="220" t="s">
        <v>209</v>
      </c>
      <c r="T273" s="220" t="s">
        <v>209</v>
      </c>
      <c r="U273" s="220">
        <v>0</v>
      </c>
      <c r="V273" s="220">
        <f>ROUND(E273*U273,2)</f>
        <v>0</v>
      </c>
      <c r="W273" s="220"/>
      <c r="X273" s="220" t="s">
        <v>131</v>
      </c>
      <c r="Y273" s="199"/>
      <c r="Z273" s="199"/>
      <c r="AA273" s="199"/>
      <c r="AB273" s="199"/>
      <c r="AC273" s="199"/>
      <c r="AD273" s="199"/>
      <c r="AE273" s="199"/>
      <c r="AF273" s="199"/>
      <c r="AG273" s="199" t="s">
        <v>132</v>
      </c>
      <c r="AH273" s="199"/>
      <c r="AI273" s="199"/>
      <c r="AJ273" s="199"/>
      <c r="AK273" s="199"/>
      <c r="AL273" s="199"/>
      <c r="AM273" s="199"/>
      <c r="AN273" s="199"/>
      <c r="AO273" s="199"/>
      <c r="AP273" s="199"/>
      <c r="AQ273" s="199"/>
      <c r="AR273" s="199"/>
      <c r="AS273" s="199"/>
      <c r="AT273" s="199"/>
      <c r="AU273" s="199"/>
      <c r="AV273" s="199"/>
      <c r="AW273" s="199"/>
      <c r="AX273" s="199"/>
      <c r="AY273" s="199"/>
      <c r="AZ273" s="199"/>
      <c r="BA273" s="199"/>
      <c r="BB273" s="199"/>
      <c r="BC273" s="199"/>
      <c r="BD273" s="199"/>
      <c r="BE273" s="199"/>
      <c r="BF273" s="199"/>
      <c r="BG273" s="199"/>
      <c r="BH273" s="199"/>
    </row>
    <row r="274" spans="1:60">
      <c r="A274" s="3"/>
      <c r="B274" s="4"/>
      <c r="C274" s="247"/>
      <c r="D274" s="6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AE274">
        <v>15</v>
      </c>
      <c r="AF274">
        <v>21</v>
      </c>
      <c r="AG274" t="s">
        <v>114</v>
      </c>
    </row>
    <row r="275" spans="1:60">
      <c r="A275" s="202"/>
      <c r="B275" s="203" t="s">
        <v>30</v>
      </c>
      <c r="C275" s="248"/>
      <c r="D275" s="204"/>
      <c r="E275" s="205"/>
      <c r="F275" s="205"/>
      <c r="G275" s="233">
        <f>G8+G75+G94+G121+G123+G177+G183+G212+G256+G261+G263</f>
        <v>0</v>
      </c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AE275">
        <f>SUMIF(L7:L273,AE274,G7:G273)</f>
        <v>0</v>
      </c>
      <c r="AF275">
        <f>SUMIF(L7:L273,AF274,G7:G273)</f>
        <v>0</v>
      </c>
      <c r="AG275" t="s">
        <v>197</v>
      </c>
    </row>
    <row r="276" spans="1:60">
      <c r="A276" s="3"/>
      <c r="B276" s="4"/>
      <c r="C276" s="247"/>
      <c r="D276" s="6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60">
      <c r="A277" s="3"/>
      <c r="B277" s="4"/>
      <c r="C277" s="247"/>
      <c r="D277" s="6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60">
      <c r="A278" s="206" t="s">
        <v>198</v>
      </c>
      <c r="B278" s="206"/>
      <c r="C278" s="249"/>
      <c r="D278" s="6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60">
      <c r="A279" s="207"/>
      <c r="B279" s="208"/>
      <c r="C279" s="250"/>
      <c r="D279" s="208"/>
      <c r="E279" s="208"/>
      <c r="F279" s="208"/>
      <c r="G279" s="209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AG279" t="s">
        <v>199</v>
      </c>
    </row>
    <row r="280" spans="1:60">
      <c r="A280" s="210"/>
      <c r="B280" s="211"/>
      <c r="C280" s="251"/>
      <c r="D280" s="211"/>
      <c r="E280" s="211"/>
      <c r="F280" s="211"/>
      <c r="G280" s="21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60">
      <c r="A281" s="210"/>
      <c r="B281" s="211"/>
      <c r="C281" s="251"/>
      <c r="D281" s="211"/>
      <c r="E281" s="211"/>
      <c r="F281" s="211"/>
      <c r="G281" s="21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60">
      <c r="A282" s="210"/>
      <c r="B282" s="211"/>
      <c r="C282" s="251"/>
      <c r="D282" s="211"/>
      <c r="E282" s="211"/>
      <c r="F282" s="211"/>
      <c r="G282" s="21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60">
      <c r="A283" s="213"/>
      <c r="B283" s="214"/>
      <c r="C283" s="252"/>
      <c r="D283" s="214"/>
      <c r="E283" s="214"/>
      <c r="F283" s="214"/>
      <c r="G283" s="215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60">
      <c r="A284" s="3"/>
      <c r="B284" s="4"/>
      <c r="C284" s="247"/>
      <c r="D284" s="6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60">
      <c r="C285" s="253"/>
      <c r="D285" s="10"/>
      <c r="AG285" t="s">
        <v>205</v>
      </c>
    </row>
    <row r="286" spans="1:60">
      <c r="D286" s="10"/>
    </row>
    <row r="287" spans="1:60">
      <c r="D287" s="10"/>
    </row>
    <row r="288" spans="1:60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C613" sheet="1" objects="1" scenarios="1"/>
  <mergeCells count="93">
    <mergeCell ref="C243:G243"/>
    <mergeCell ref="C251:G251"/>
    <mergeCell ref="C252:G252"/>
    <mergeCell ref="C258:G258"/>
    <mergeCell ref="C259:G259"/>
    <mergeCell ref="C234:G234"/>
    <mergeCell ref="C235:G235"/>
    <mergeCell ref="C236:G236"/>
    <mergeCell ref="C239:G239"/>
    <mergeCell ref="C240:G240"/>
    <mergeCell ref="C242:G242"/>
    <mergeCell ref="C224:G224"/>
    <mergeCell ref="C225:G225"/>
    <mergeCell ref="C226:G226"/>
    <mergeCell ref="C229:G229"/>
    <mergeCell ref="C230:G230"/>
    <mergeCell ref="C231:G231"/>
    <mergeCell ref="C214:G214"/>
    <mergeCell ref="C215:G215"/>
    <mergeCell ref="C216:G216"/>
    <mergeCell ref="C219:G219"/>
    <mergeCell ref="C220:G220"/>
    <mergeCell ref="C221:G221"/>
    <mergeCell ref="C182:G182"/>
    <mergeCell ref="C185:G185"/>
    <mergeCell ref="C202:G202"/>
    <mergeCell ref="C204:G204"/>
    <mergeCell ref="C206:G206"/>
    <mergeCell ref="C209:G209"/>
    <mergeCell ref="C142:G142"/>
    <mergeCell ref="C150:G150"/>
    <mergeCell ref="C153:G153"/>
    <mergeCell ref="C179:G179"/>
    <mergeCell ref="C180:G180"/>
    <mergeCell ref="C181:G181"/>
    <mergeCell ref="C96:G96"/>
    <mergeCell ref="C97:G97"/>
    <mergeCell ref="C98:G98"/>
    <mergeCell ref="C125:G125"/>
    <mergeCell ref="C126:G126"/>
    <mergeCell ref="C141:G141"/>
    <mergeCell ref="C72:G72"/>
    <mergeCell ref="C73:G73"/>
    <mergeCell ref="C77:G77"/>
    <mergeCell ref="C78:G78"/>
    <mergeCell ref="C83:G83"/>
    <mergeCell ref="C84:G84"/>
    <mergeCell ref="C63:G63"/>
    <mergeCell ref="C64:G64"/>
    <mergeCell ref="C65:G65"/>
    <mergeCell ref="C66:G66"/>
    <mergeCell ref="C69:G69"/>
    <mergeCell ref="C70:G70"/>
    <mergeCell ref="C54:G54"/>
    <mergeCell ref="C55:G55"/>
    <mergeCell ref="C56:G56"/>
    <mergeCell ref="C57:G57"/>
    <mergeCell ref="C60:G60"/>
    <mergeCell ref="C61:G61"/>
    <mergeCell ref="C45:G45"/>
    <mergeCell ref="C46:G46"/>
    <mergeCell ref="C49:G49"/>
    <mergeCell ref="C50:G50"/>
    <mergeCell ref="C52:G52"/>
    <mergeCell ref="C53:G53"/>
    <mergeCell ref="C38:G38"/>
    <mergeCell ref="C39:G39"/>
    <mergeCell ref="C41:G41"/>
    <mergeCell ref="C42:G42"/>
    <mergeCell ref="C43:G43"/>
    <mergeCell ref="C44:G44"/>
    <mergeCell ref="C30:G30"/>
    <mergeCell ref="C31:G31"/>
    <mergeCell ref="C32:G32"/>
    <mergeCell ref="C33:G33"/>
    <mergeCell ref="C34:G34"/>
    <mergeCell ref="C35:G35"/>
    <mergeCell ref="C21:G21"/>
    <mergeCell ref="C22:G22"/>
    <mergeCell ref="C23:G23"/>
    <mergeCell ref="C24:G24"/>
    <mergeCell ref="C27:G27"/>
    <mergeCell ref="C28:G28"/>
    <mergeCell ref="A1:G1"/>
    <mergeCell ref="C2:G2"/>
    <mergeCell ref="C3:G3"/>
    <mergeCell ref="C4:G4"/>
    <mergeCell ref="A278:C278"/>
    <mergeCell ref="A279:G283"/>
    <mergeCell ref="C16:G16"/>
    <mergeCell ref="C17:G17"/>
    <mergeCell ref="C19:G19"/>
    <mergeCell ref="C20:G2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64" customWidth="1"/>
    <col min="3" max="3" width="38.28515625" style="16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184" t="s">
        <v>7</v>
      </c>
      <c r="B1" s="184"/>
      <c r="C1" s="184"/>
      <c r="D1" s="184"/>
      <c r="E1" s="184"/>
      <c r="F1" s="184"/>
      <c r="G1" s="184"/>
      <c r="AG1" t="s">
        <v>102</v>
      </c>
    </row>
    <row r="2" spans="1:60" ht="24.95" customHeight="1">
      <c r="A2" s="185" t="s">
        <v>8</v>
      </c>
      <c r="B2" s="49" t="s">
        <v>43</v>
      </c>
      <c r="C2" s="188" t="s">
        <v>44</v>
      </c>
      <c r="D2" s="186"/>
      <c r="E2" s="186"/>
      <c r="F2" s="186"/>
      <c r="G2" s="187"/>
      <c r="AG2" t="s">
        <v>103</v>
      </c>
    </row>
    <row r="3" spans="1:60" ht="24.95" customHeight="1">
      <c r="A3" s="185" t="s">
        <v>9</v>
      </c>
      <c r="B3" s="49" t="s">
        <v>53</v>
      </c>
      <c r="C3" s="188" t="s">
        <v>54</v>
      </c>
      <c r="D3" s="186"/>
      <c r="E3" s="186"/>
      <c r="F3" s="186"/>
      <c r="G3" s="187"/>
      <c r="AC3" s="164" t="s">
        <v>103</v>
      </c>
      <c r="AG3" t="s">
        <v>104</v>
      </c>
    </row>
    <row r="4" spans="1:60" ht="24.95" customHeight="1">
      <c r="A4" s="189" t="s">
        <v>10</v>
      </c>
      <c r="B4" s="190" t="s">
        <v>51</v>
      </c>
      <c r="C4" s="191" t="s">
        <v>52</v>
      </c>
      <c r="D4" s="192"/>
      <c r="E4" s="192"/>
      <c r="F4" s="192"/>
      <c r="G4" s="193"/>
      <c r="AG4" t="s">
        <v>105</v>
      </c>
    </row>
    <row r="5" spans="1:60">
      <c r="D5" s="10"/>
    </row>
    <row r="6" spans="1:60" ht="38.25">
      <c r="A6" s="195" t="s">
        <v>106</v>
      </c>
      <c r="B6" s="197" t="s">
        <v>107</v>
      </c>
      <c r="C6" s="197" t="s">
        <v>108</v>
      </c>
      <c r="D6" s="196" t="s">
        <v>109</v>
      </c>
      <c r="E6" s="195" t="s">
        <v>110</v>
      </c>
      <c r="F6" s="194" t="s">
        <v>111</v>
      </c>
      <c r="G6" s="195" t="s">
        <v>30</v>
      </c>
      <c r="H6" s="198" t="s">
        <v>31</v>
      </c>
      <c r="I6" s="198" t="s">
        <v>112</v>
      </c>
      <c r="J6" s="198" t="s">
        <v>32</v>
      </c>
      <c r="K6" s="198" t="s">
        <v>113</v>
      </c>
      <c r="L6" s="198" t="s">
        <v>114</v>
      </c>
      <c r="M6" s="198" t="s">
        <v>115</v>
      </c>
      <c r="N6" s="198" t="s">
        <v>116</v>
      </c>
      <c r="O6" s="198" t="s">
        <v>117</v>
      </c>
      <c r="P6" s="198" t="s">
        <v>118</v>
      </c>
      <c r="Q6" s="198" t="s">
        <v>119</v>
      </c>
      <c r="R6" s="198" t="s">
        <v>120</v>
      </c>
      <c r="S6" s="198" t="s">
        <v>121</v>
      </c>
      <c r="T6" s="198" t="s">
        <v>122</v>
      </c>
      <c r="U6" s="198" t="s">
        <v>123</v>
      </c>
      <c r="V6" s="198" t="s">
        <v>124</v>
      </c>
      <c r="W6" s="198" t="s">
        <v>125</v>
      </c>
      <c r="X6" s="198" t="s">
        <v>126</v>
      </c>
    </row>
    <row r="7" spans="1:60" hidden="1">
      <c r="A7" s="3"/>
      <c r="B7" s="4"/>
      <c r="C7" s="4"/>
      <c r="D7" s="6"/>
      <c r="E7" s="200"/>
      <c r="F7" s="201"/>
      <c r="G7" s="201"/>
      <c r="H7" s="201"/>
      <c r="I7" s="201"/>
      <c r="J7" s="201"/>
      <c r="K7" s="201"/>
      <c r="L7" s="201"/>
      <c r="M7" s="201"/>
      <c r="N7" s="200"/>
      <c r="O7" s="200"/>
      <c r="P7" s="200"/>
      <c r="Q7" s="200"/>
      <c r="R7" s="201"/>
      <c r="S7" s="201"/>
      <c r="T7" s="201"/>
      <c r="U7" s="201"/>
      <c r="V7" s="201"/>
      <c r="W7" s="201"/>
      <c r="X7" s="201"/>
    </row>
    <row r="8" spans="1:60">
      <c r="A8" s="227" t="s">
        <v>127</v>
      </c>
      <c r="B8" s="228" t="s">
        <v>75</v>
      </c>
      <c r="C8" s="243" t="s">
        <v>76</v>
      </c>
      <c r="D8" s="229"/>
      <c r="E8" s="230"/>
      <c r="F8" s="231"/>
      <c r="G8" s="232">
        <f>SUMIF(AG9:AG74,"&lt;&gt;NOR",G9:G74)</f>
        <v>0</v>
      </c>
      <c r="H8" s="226"/>
      <c r="I8" s="226">
        <f>SUM(I9:I74)</f>
        <v>0</v>
      </c>
      <c r="J8" s="226"/>
      <c r="K8" s="226">
        <f>SUM(K9:K74)</f>
        <v>0</v>
      </c>
      <c r="L8" s="226"/>
      <c r="M8" s="226">
        <f>SUM(M9:M74)</f>
        <v>0</v>
      </c>
      <c r="N8" s="225"/>
      <c r="O8" s="225">
        <f>SUM(O9:O74)</f>
        <v>28.489999999999995</v>
      </c>
      <c r="P8" s="225"/>
      <c r="Q8" s="225">
        <f>SUM(Q9:Q74)</f>
        <v>0</v>
      </c>
      <c r="R8" s="226"/>
      <c r="S8" s="226"/>
      <c r="T8" s="226"/>
      <c r="U8" s="226"/>
      <c r="V8" s="226">
        <f>SUM(V9:V74)</f>
        <v>14.97</v>
      </c>
      <c r="W8" s="226"/>
      <c r="X8" s="226"/>
      <c r="AG8" t="s">
        <v>128</v>
      </c>
    </row>
    <row r="9" spans="1:60" outlineLevel="1">
      <c r="A9" s="234">
        <v>1</v>
      </c>
      <c r="B9" s="235" t="s">
        <v>292</v>
      </c>
      <c r="C9" s="244" t="s">
        <v>293</v>
      </c>
      <c r="D9" s="236" t="s">
        <v>208</v>
      </c>
      <c r="E9" s="237">
        <v>36.500900000000001</v>
      </c>
      <c r="F9" s="238"/>
      <c r="G9" s="239">
        <f>ROUND(E9*F9,2)</f>
        <v>0</v>
      </c>
      <c r="H9" s="221"/>
      <c r="I9" s="220">
        <f>ROUND(E9*H9,2)</f>
        <v>0</v>
      </c>
      <c r="J9" s="221"/>
      <c r="K9" s="220">
        <f>ROUND(E9*J9,2)</f>
        <v>0</v>
      </c>
      <c r="L9" s="220">
        <v>21</v>
      </c>
      <c r="M9" s="220">
        <f>G9*(1+L9/100)</f>
        <v>0</v>
      </c>
      <c r="N9" s="219">
        <v>3.7670000000000002E-2</v>
      </c>
      <c r="O9" s="219">
        <f>ROUND(E9*N9,2)</f>
        <v>1.37</v>
      </c>
      <c r="P9" s="219">
        <v>0</v>
      </c>
      <c r="Q9" s="219">
        <f>ROUND(E9*P9,2)</f>
        <v>0</v>
      </c>
      <c r="R9" s="220"/>
      <c r="S9" s="220" t="s">
        <v>209</v>
      </c>
      <c r="T9" s="220" t="s">
        <v>209</v>
      </c>
      <c r="U9" s="220">
        <v>0.41</v>
      </c>
      <c r="V9" s="220">
        <f>ROUND(E9*U9,2)</f>
        <v>14.97</v>
      </c>
      <c r="W9" s="220"/>
      <c r="X9" s="220" t="s">
        <v>131</v>
      </c>
      <c r="Y9" s="199"/>
      <c r="Z9" s="199"/>
      <c r="AA9" s="199"/>
      <c r="AB9" s="199"/>
      <c r="AC9" s="199"/>
      <c r="AD9" s="199"/>
      <c r="AE9" s="199"/>
      <c r="AF9" s="199"/>
      <c r="AG9" s="199" t="s">
        <v>132</v>
      </c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</row>
    <row r="10" spans="1:60" outlineLevel="1">
      <c r="A10" s="216"/>
      <c r="B10" s="217"/>
      <c r="C10" s="265" t="s">
        <v>294</v>
      </c>
      <c r="D10" s="254"/>
      <c r="E10" s="255"/>
      <c r="F10" s="220"/>
      <c r="G10" s="220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199"/>
      <c r="Z10" s="199"/>
      <c r="AA10" s="199"/>
      <c r="AB10" s="199"/>
      <c r="AC10" s="199"/>
      <c r="AD10" s="199"/>
      <c r="AE10" s="199"/>
      <c r="AF10" s="199"/>
      <c r="AG10" s="199" t="s">
        <v>212</v>
      </c>
      <c r="AH10" s="199">
        <v>0</v>
      </c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</row>
    <row r="11" spans="1:60" ht="22.5" outlineLevel="1">
      <c r="A11" s="216"/>
      <c r="B11" s="217"/>
      <c r="C11" s="265" t="s">
        <v>540</v>
      </c>
      <c r="D11" s="254"/>
      <c r="E11" s="255">
        <v>5.2896000000000001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199"/>
      <c r="Z11" s="199"/>
      <c r="AA11" s="199"/>
      <c r="AB11" s="199"/>
      <c r="AC11" s="199"/>
      <c r="AD11" s="199"/>
      <c r="AE11" s="199"/>
      <c r="AF11" s="199"/>
      <c r="AG11" s="199" t="s">
        <v>212</v>
      </c>
      <c r="AH11" s="199">
        <v>0</v>
      </c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</row>
    <row r="12" spans="1:60" ht="22.5" outlineLevel="1">
      <c r="A12" s="216"/>
      <c r="B12" s="217"/>
      <c r="C12" s="265" t="s">
        <v>541</v>
      </c>
      <c r="D12" s="254"/>
      <c r="E12" s="255">
        <v>12.122</v>
      </c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199"/>
      <c r="Z12" s="199"/>
      <c r="AA12" s="199"/>
      <c r="AB12" s="199"/>
      <c r="AC12" s="199"/>
      <c r="AD12" s="199"/>
      <c r="AE12" s="199"/>
      <c r="AF12" s="199"/>
      <c r="AG12" s="199" t="s">
        <v>212</v>
      </c>
      <c r="AH12" s="199">
        <v>0</v>
      </c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</row>
    <row r="13" spans="1:60" ht="33.75" outlineLevel="1">
      <c r="A13" s="216"/>
      <c r="B13" s="217"/>
      <c r="C13" s="265" t="s">
        <v>542</v>
      </c>
      <c r="D13" s="254"/>
      <c r="E13" s="255">
        <v>19.089300000000001</v>
      </c>
      <c r="F13" s="220"/>
      <c r="G13" s="220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199"/>
      <c r="Z13" s="199"/>
      <c r="AA13" s="199"/>
      <c r="AB13" s="199"/>
      <c r="AC13" s="199"/>
      <c r="AD13" s="199"/>
      <c r="AE13" s="199"/>
      <c r="AF13" s="199"/>
      <c r="AG13" s="199" t="s">
        <v>212</v>
      </c>
      <c r="AH13" s="199">
        <v>0</v>
      </c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</row>
    <row r="14" spans="1:60" outlineLevel="1">
      <c r="A14" s="216"/>
      <c r="B14" s="217"/>
      <c r="C14" s="266" t="s">
        <v>243</v>
      </c>
      <c r="D14" s="256"/>
      <c r="E14" s="257">
        <v>36.500900000000001</v>
      </c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199"/>
      <c r="Z14" s="199"/>
      <c r="AA14" s="199"/>
      <c r="AB14" s="199"/>
      <c r="AC14" s="199"/>
      <c r="AD14" s="199"/>
      <c r="AE14" s="199"/>
      <c r="AF14" s="199"/>
      <c r="AG14" s="199" t="s">
        <v>212</v>
      </c>
      <c r="AH14" s="199">
        <v>1</v>
      </c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</row>
    <row r="15" spans="1:60" ht="22.5" outlineLevel="1">
      <c r="A15" s="234">
        <v>2</v>
      </c>
      <c r="B15" s="235" t="s">
        <v>298</v>
      </c>
      <c r="C15" s="244" t="s">
        <v>299</v>
      </c>
      <c r="D15" s="236" t="s">
        <v>300</v>
      </c>
      <c r="E15" s="237">
        <v>8</v>
      </c>
      <c r="F15" s="238"/>
      <c r="G15" s="239">
        <f>ROUND(E15*F15,2)</f>
        <v>0</v>
      </c>
      <c r="H15" s="221"/>
      <c r="I15" s="220">
        <f>ROUND(E15*H15,2)</f>
        <v>0</v>
      </c>
      <c r="J15" s="221"/>
      <c r="K15" s="220">
        <f>ROUND(E15*J15,2)</f>
        <v>0</v>
      </c>
      <c r="L15" s="220">
        <v>21</v>
      </c>
      <c r="M15" s="220">
        <f>G15*(1+L15/100)</f>
        <v>0</v>
      </c>
      <c r="N15" s="219">
        <v>0.35</v>
      </c>
      <c r="O15" s="219">
        <f>ROUND(E15*N15,2)</f>
        <v>2.8</v>
      </c>
      <c r="P15" s="219">
        <v>0</v>
      </c>
      <c r="Q15" s="219">
        <f>ROUND(E15*P15,2)</f>
        <v>0</v>
      </c>
      <c r="R15" s="220"/>
      <c r="S15" s="220" t="s">
        <v>129</v>
      </c>
      <c r="T15" s="220" t="s">
        <v>144</v>
      </c>
      <c r="U15" s="220">
        <v>0</v>
      </c>
      <c r="V15" s="220">
        <f>ROUND(E15*U15,2)</f>
        <v>0</v>
      </c>
      <c r="W15" s="220"/>
      <c r="X15" s="220" t="s">
        <v>131</v>
      </c>
      <c r="Y15" s="199"/>
      <c r="Z15" s="199"/>
      <c r="AA15" s="199"/>
      <c r="AB15" s="199"/>
      <c r="AC15" s="199"/>
      <c r="AD15" s="199"/>
      <c r="AE15" s="199"/>
      <c r="AF15" s="199"/>
      <c r="AG15" s="199" t="s">
        <v>132</v>
      </c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</row>
    <row r="16" spans="1:60" outlineLevel="1">
      <c r="A16" s="216"/>
      <c r="B16" s="217"/>
      <c r="C16" s="245" t="s">
        <v>301</v>
      </c>
      <c r="D16" s="240"/>
      <c r="E16" s="240"/>
      <c r="F16" s="240"/>
      <c r="G16" s="24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199"/>
      <c r="Z16" s="199"/>
      <c r="AA16" s="199"/>
      <c r="AB16" s="199"/>
      <c r="AC16" s="199"/>
      <c r="AD16" s="199"/>
      <c r="AE16" s="199"/>
      <c r="AF16" s="199"/>
      <c r="AG16" s="199" t="s">
        <v>134</v>
      </c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</row>
    <row r="17" spans="1:60" outlineLevel="1">
      <c r="A17" s="216"/>
      <c r="B17" s="217"/>
      <c r="C17" s="246" t="s">
        <v>485</v>
      </c>
      <c r="D17" s="242"/>
      <c r="E17" s="242"/>
      <c r="F17" s="242"/>
      <c r="G17" s="242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199"/>
      <c r="Z17" s="199"/>
      <c r="AA17" s="199"/>
      <c r="AB17" s="199"/>
      <c r="AC17" s="199"/>
      <c r="AD17" s="199"/>
      <c r="AE17" s="199"/>
      <c r="AF17" s="199"/>
      <c r="AG17" s="199" t="s">
        <v>134</v>
      </c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</row>
    <row r="18" spans="1:60" outlineLevel="1">
      <c r="A18" s="216"/>
      <c r="B18" s="217"/>
      <c r="C18" s="269" t="s">
        <v>302</v>
      </c>
      <c r="D18" s="222"/>
      <c r="E18" s="223"/>
      <c r="F18" s="224"/>
      <c r="G18" s="224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199"/>
      <c r="Z18" s="199"/>
      <c r="AA18" s="199"/>
      <c r="AB18" s="199"/>
      <c r="AC18" s="199"/>
      <c r="AD18" s="199"/>
      <c r="AE18" s="199"/>
      <c r="AF18" s="199"/>
      <c r="AG18" s="199" t="s">
        <v>134</v>
      </c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</row>
    <row r="19" spans="1:60" outlineLevel="1">
      <c r="A19" s="216"/>
      <c r="B19" s="217"/>
      <c r="C19" s="246" t="s">
        <v>303</v>
      </c>
      <c r="D19" s="242"/>
      <c r="E19" s="242"/>
      <c r="F19" s="242"/>
      <c r="G19" s="242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199"/>
      <c r="Z19" s="199"/>
      <c r="AA19" s="199"/>
      <c r="AB19" s="199"/>
      <c r="AC19" s="199"/>
      <c r="AD19" s="199"/>
      <c r="AE19" s="199"/>
      <c r="AF19" s="199"/>
      <c r="AG19" s="199" t="s">
        <v>134</v>
      </c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</row>
    <row r="20" spans="1:60" outlineLevel="1">
      <c r="A20" s="216"/>
      <c r="B20" s="217"/>
      <c r="C20" s="246" t="s">
        <v>304</v>
      </c>
      <c r="D20" s="242"/>
      <c r="E20" s="242"/>
      <c r="F20" s="242"/>
      <c r="G20" s="242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199"/>
      <c r="Z20" s="199"/>
      <c r="AA20" s="199"/>
      <c r="AB20" s="199"/>
      <c r="AC20" s="199"/>
      <c r="AD20" s="199"/>
      <c r="AE20" s="199"/>
      <c r="AF20" s="199"/>
      <c r="AG20" s="199" t="s">
        <v>134</v>
      </c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</row>
    <row r="21" spans="1:60" ht="22.5" outlineLevel="1">
      <c r="A21" s="216"/>
      <c r="B21" s="217"/>
      <c r="C21" s="246" t="s">
        <v>305</v>
      </c>
      <c r="D21" s="242"/>
      <c r="E21" s="242"/>
      <c r="F21" s="242"/>
      <c r="G21" s="242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199"/>
      <c r="Z21" s="199"/>
      <c r="AA21" s="199"/>
      <c r="AB21" s="199"/>
      <c r="AC21" s="199"/>
      <c r="AD21" s="199"/>
      <c r="AE21" s="199"/>
      <c r="AF21" s="199"/>
      <c r="AG21" s="199" t="s">
        <v>134</v>
      </c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241" t="str">
        <f>C21</f>
        <v>- materiál umělého kamene výdusku na bázi křemičitého písku, bílého cementu a opatřen silikátovým nátěrem;</v>
      </c>
      <c r="BB21" s="199"/>
      <c r="BC21" s="199"/>
      <c r="BD21" s="199"/>
      <c r="BE21" s="199"/>
      <c r="BF21" s="199"/>
      <c r="BG21" s="199"/>
      <c r="BH21" s="199"/>
    </row>
    <row r="22" spans="1:60" outlineLevel="1">
      <c r="A22" s="216"/>
      <c r="B22" s="217"/>
      <c r="C22" s="246" t="s">
        <v>306</v>
      </c>
      <c r="D22" s="242"/>
      <c r="E22" s="242"/>
      <c r="F22" s="242"/>
      <c r="G22" s="242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199"/>
      <c r="Z22" s="199"/>
      <c r="AA22" s="199"/>
      <c r="AB22" s="199"/>
      <c r="AC22" s="199"/>
      <c r="AD22" s="199"/>
      <c r="AE22" s="199"/>
      <c r="AF22" s="199"/>
      <c r="AG22" s="199" t="s">
        <v>134</v>
      </c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</row>
    <row r="23" spans="1:60" outlineLevel="1">
      <c r="A23" s="216"/>
      <c r="B23" s="217"/>
      <c r="C23" s="246" t="s">
        <v>307</v>
      </c>
      <c r="D23" s="242"/>
      <c r="E23" s="242"/>
      <c r="F23" s="242"/>
      <c r="G23" s="242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199"/>
      <c r="Z23" s="199"/>
      <c r="AA23" s="199"/>
      <c r="AB23" s="199"/>
      <c r="AC23" s="199"/>
      <c r="AD23" s="199"/>
      <c r="AE23" s="199"/>
      <c r="AF23" s="199"/>
      <c r="AG23" s="199" t="s">
        <v>134</v>
      </c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</row>
    <row r="24" spans="1:60" ht="22.5" outlineLevel="1">
      <c r="A24" s="216"/>
      <c r="B24" s="217"/>
      <c r="C24" s="246" t="s">
        <v>543</v>
      </c>
      <c r="D24" s="242"/>
      <c r="E24" s="242"/>
      <c r="F24" s="242"/>
      <c r="G24" s="242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199"/>
      <c r="Z24" s="199"/>
      <c r="AA24" s="199"/>
      <c r="AB24" s="199"/>
      <c r="AC24" s="199"/>
      <c r="AD24" s="199"/>
      <c r="AE24" s="199"/>
      <c r="AF24" s="199"/>
      <c r="AG24" s="199" t="s">
        <v>134</v>
      </c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241" t="str">
        <f>C24</f>
        <v>- do dutiny vůdusků budou vloženy ocelové trny pro armování věžičky (viz.dokument autorizované vyjádření statika);</v>
      </c>
      <c r="BB24" s="199"/>
      <c r="BC24" s="199"/>
      <c r="BD24" s="199"/>
      <c r="BE24" s="199"/>
      <c r="BF24" s="199"/>
      <c r="BG24" s="199"/>
      <c r="BH24" s="199"/>
    </row>
    <row r="25" spans="1:60" outlineLevel="1">
      <c r="A25" s="216"/>
      <c r="B25" s="217"/>
      <c r="C25" s="265" t="s">
        <v>544</v>
      </c>
      <c r="D25" s="254"/>
      <c r="E25" s="255">
        <v>8</v>
      </c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199"/>
      <c r="Z25" s="199"/>
      <c r="AA25" s="199"/>
      <c r="AB25" s="199"/>
      <c r="AC25" s="199"/>
      <c r="AD25" s="199"/>
      <c r="AE25" s="199"/>
      <c r="AF25" s="199"/>
      <c r="AG25" s="199" t="s">
        <v>212</v>
      </c>
      <c r="AH25" s="199">
        <v>0</v>
      </c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</row>
    <row r="26" spans="1:60" ht="22.5" outlineLevel="1">
      <c r="A26" s="234">
        <v>3</v>
      </c>
      <c r="B26" s="235" t="s">
        <v>310</v>
      </c>
      <c r="C26" s="244" t="s">
        <v>311</v>
      </c>
      <c r="D26" s="236" t="s">
        <v>300</v>
      </c>
      <c r="E26" s="237">
        <v>8</v>
      </c>
      <c r="F26" s="238"/>
      <c r="G26" s="239">
        <f>ROUND(E26*F26,2)</f>
        <v>0</v>
      </c>
      <c r="H26" s="221"/>
      <c r="I26" s="220">
        <f>ROUND(E26*H26,2)</f>
        <v>0</v>
      </c>
      <c r="J26" s="221"/>
      <c r="K26" s="220">
        <f>ROUND(E26*J26,2)</f>
        <v>0</v>
      </c>
      <c r="L26" s="220">
        <v>21</v>
      </c>
      <c r="M26" s="220">
        <f>G26*(1+L26/100)</f>
        <v>0</v>
      </c>
      <c r="N26" s="219">
        <v>0.45</v>
      </c>
      <c r="O26" s="219">
        <f>ROUND(E26*N26,2)</f>
        <v>3.6</v>
      </c>
      <c r="P26" s="219">
        <v>0</v>
      </c>
      <c r="Q26" s="219">
        <f>ROUND(E26*P26,2)</f>
        <v>0</v>
      </c>
      <c r="R26" s="220"/>
      <c r="S26" s="220" t="s">
        <v>129</v>
      </c>
      <c r="T26" s="220" t="s">
        <v>144</v>
      </c>
      <c r="U26" s="220">
        <v>0</v>
      </c>
      <c r="V26" s="220">
        <f>ROUND(E26*U26,2)</f>
        <v>0</v>
      </c>
      <c r="W26" s="220"/>
      <c r="X26" s="220" t="s">
        <v>131</v>
      </c>
      <c r="Y26" s="199"/>
      <c r="Z26" s="199"/>
      <c r="AA26" s="199"/>
      <c r="AB26" s="199"/>
      <c r="AC26" s="199"/>
      <c r="AD26" s="199"/>
      <c r="AE26" s="199"/>
      <c r="AF26" s="199"/>
      <c r="AG26" s="199" t="s">
        <v>132</v>
      </c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</row>
    <row r="27" spans="1:60" outlineLevel="1">
      <c r="A27" s="216"/>
      <c r="B27" s="217"/>
      <c r="C27" s="245" t="s">
        <v>301</v>
      </c>
      <c r="D27" s="240"/>
      <c r="E27" s="240"/>
      <c r="F27" s="240"/>
      <c r="G27" s="24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199"/>
      <c r="Z27" s="199"/>
      <c r="AA27" s="199"/>
      <c r="AB27" s="199"/>
      <c r="AC27" s="199"/>
      <c r="AD27" s="199"/>
      <c r="AE27" s="199"/>
      <c r="AF27" s="199"/>
      <c r="AG27" s="199" t="s">
        <v>134</v>
      </c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</row>
    <row r="28" spans="1:60" outlineLevel="1">
      <c r="A28" s="216"/>
      <c r="B28" s="217"/>
      <c r="C28" s="246" t="s">
        <v>486</v>
      </c>
      <c r="D28" s="242"/>
      <c r="E28" s="242"/>
      <c r="F28" s="242"/>
      <c r="G28" s="242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199"/>
      <c r="Z28" s="199"/>
      <c r="AA28" s="199"/>
      <c r="AB28" s="199"/>
      <c r="AC28" s="199"/>
      <c r="AD28" s="199"/>
      <c r="AE28" s="199"/>
      <c r="AF28" s="199"/>
      <c r="AG28" s="199" t="s">
        <v>134</v>
      </c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</row>
    <row r="29" spans="1:60" outlineLevel="1">
      <c r="A29" s="216"/>
      <c r="B29" s="217"/>
      <c r="C29" s="269" t="s">
        <v>302</v>
      </c>
      <c r="D29" s="222"/>
      <c r="E29" s="223"/>
      <c r="F29" s="224"/>
      <c r="G29" s="224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199"/>
      <c r="Z29" s="199"/>
      <c r="AA29" s="199"/>
      <c r="AB29" s="199"/>
      <c r="AC29" s="199"/>
      <c r="AD29" s="199"/>
      <c r="AE29" s="199"/>
      <c r="AF29" s="199"/>
      <c r="AG29" s="199" t="s">
        <v>134</v>
      </c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</row>
    <row r="30" spans="1:60" outlineLevel="1">
      <c r="A30" s="216"/>
      <c r="B30" s="217"/>
      <c r="C30" s="246" t="s">
        <v>303</v>
      </c>
      <c r="D30" s="242"/>
      <c r="E30" s="242"/>
      <c r="F30" s="242"/>
      <c r="G30" s="242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199"/>
      <c r="Z30" s="199"/>
      <c r="AA30" s="199"/>
      <c r="AB30" s="199"/>
      <c r="AC30" s="199"/>
      <c r="AD30" s="199"/>
      <c r="AE30" s="199"/>
      <c r="AF30" s="199"/>
      <c r="AG30" s="199" t="s">
        <v>134</v>
      </c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</row>
    <row r="31" spans="1:60" outlineLevel="1">
      <c r="A31" s="216"/>
      <c r="B31" s="217"/>
      <c r="C31" s="246" t="s">
        <v>312</v>
      </c>
      <c r="D31" s="242"/>
      <c r="E31" s="242"/>
      <c r="F31" s="242"/>
      <c r="G31" s="242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199"/>
      <c r="Z31" s="199"/>
      <c r="AA31" s="199"/>
      <c r="AB31" s="199"/>
      <c r="AC31" s="199"/>
      <c r="AD31" s="199"/>
      <c r="AE31" s="199"/>
      <c r="AF31" s="199"/>
      <c r="AG31" s="199" t="s">
        <v>134</v>
      </c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</row>
    <row r="32" spans="1:60" ht="22.5" outlineLevel="1">
      <c r="A32" s="216"/>
      <c r="B32" s="217"/>
      <c r="C32" s="246" t="s">
        <v>305</v>
      </c>
      <c r="D32" s="242"/>
      <c r="E32" s="242"/>
      <c r="F32" s="242"/>
      <c r="G32" s="242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199"/>
      <c r="Z32" s="199"/>
      <c r="AA32" s="199"/>
      <c r="AB32" s="199"/>
      <c r="AC32" s="199"/>
      <c r="AD32" s="199"/>
      <c r="AE32" s="199"/>
      <c r="AF32" s="199"/>
      <c r="AG32" s="199" t="s">
        <v>134</v>
      </c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241" t="str">
        <f>C32</f>
        <v>- materiál umělého kamene výdusku na bázi křemičitého písku, bílého cementu a opatřen silikátovým nátěrem;</v>
      </c>
      <c r="BB32" s="199"/>
      <c r="BC32" s="199"/>
      <c r="BD32" s="199"/>
      <c r="BE32" s="199"/>
      <c r="BF32" s="199"/>
      <c r="BG32" s="199"/>
      <c r="BH32" s="199"/>
    </row>
    <row r="33" spans="1:60" outlineLevel="1">
      <c r="A33" s="216"/>
      <c r="B33" s="217"/>
      <c r="C33" s="246" t="s">
        <v>306</v>
      </c>
      <c r="D33" s="242"/>
      <c r="E33" s="242"/>
      <c r="F33" s="242"/>
      <c r="G33" s="242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199"/>
      <c r="Z33" s="199"/>
      <c r="AA33" s="199"/>
      <c r="AB33" s="199"/>
      <c r="AC33" s="199"/>
      <c r="AD33" s="199"/>
      <c r="AE33" s="199"/>
      <c r="AF33" s="199"/>
      <c r="AG33" s="199" t="s">
        <v>134</v>
      </c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</row>
    <row r="34" spans="1:60" outlineLevel="1">
      <c r="A34" s="216"/>
      <c r="B34" s="217"/>
      <c r="C34" s="246" t="s">
        <v>307</v>
      </c>
      <c r="D34" s="242"/>
      <c r="E34" s="242"/>
      <c r="F34" s="242"/>
      <c r="G34" s="242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199"/>
      <c r="Z34" s="199"/>
      <c r="AA34" s="199"/>
      <c r="AB34" s="199"/>
      <c r="AC34" s="199"/>
      <c r="AD34" s="199"/>
      <c r="AE34" s="199"/>
      <c r="AF34" s="199"/>
      <c r="AG34" s="199" t="s">
        <v>134</v>
      </c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</row>
    <row r="35" spans="1:60" ht="22.5" outlineLevel="1">
      <c r="A35" s="216"/>
      <c r="B35" s="217"/>
      <c r="C35" s="246" t="s">
        <v>308</v>
      </c>
      <c r="D35" s="242"/>
      <c r="E35" s="242"/>
      <c r="F35" s="242"/>
      <c r="G35" s="242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199"/>
      <c r="Z35" s="199"/>
      <c r="AA35" s="199"/>
      <c r="AB35" s="199"/>
      <c r="AC35" s="199"/>
      <c r="AD35" s="199"/>
      <c r="AE35" s="199"/>
      <c r="AF35" s="199"/>
      <c r="AG35" s="199" t="s">
        <v>134</v>
      </c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241" t="str">
        <f>C35</f>
        <v>- do dutiny vůdusků budou vloženy ocelové trny pro armování věžičky (viz.dokument autorizované vyjádření statika).</v>
      </c>
      <c r="BB35" s="199"/>
      <c r="BC35" s="199"/>
      <c r="BD35" s="199"/>
      <c r="BE35" s="199"/>
      <c r="BF35" s="199"/>
      <c r="BG35" s="199"/>
      <c r="BH35" s="199"/>
    </row>
    <row r="36" spans="1:60" outlineLevel="1">
      <c r="A36" s="216"/>
      <c r="B36" s="217"/>
      <c r="C36" s="265" t="s">
        <v>544</v>
      </c>
      <c r="D36" s="254"/>
      <c r="E36" s="255">
        <v>8</v>
      </c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199"/>
      <c r="Z36" s="199"/>
      <c r="AA36" s="199"/>
      <c r="AB36" s="199"/>
      <c r="AC36" s="199"/>
      <c r="AD36" s="199"/>
      <c r="AE36" s="199"/>
      <c r="AF36" s="199"/>
      <c r="AG36" s="199" t="s">
        <v>212</v>
      </c>
      <c r="AH36" s="199">
        <v>0</v>
      </c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</row>
    <row r="37" spans="1:60" ht="22.5" outlineLevel="1">
      <c r="A37" s="234">
        <v>4</v>
      </c>
      <c r="B37" s="235" t="s">
        <v>313</v>
      </c>
      <c r="C37" s="244" t="s">
        <v>314</v>
      </c>
      <c r="D37" s="236" t="s">
        <v>300</v>
      </c>
      <c r="E37" s="237">
        <v>8</v>
      </c>
      <c r="F37" s="238"/>
      <c r="G37" s="239">
        <f>ROUND(E37*F37,2)</f>
        <v>0</v>
      </c>
      <c r="H37" s="221"/>
      <c r="I37" s="220">
        <f>ROUND(E37*H37,2)</f>
        <v>0</v>
      </c>
      <c r="J37" s="221"/>
      <c r="K37" s="220">
        <f>ROUND(E37*J37,2)</f>
        <v>0</v>
      </c>
      <c r="L37" s="220">
        <v>21</v>
      </c>
      <c r="M37" s="220">
        <f>G37*(1+L37/100)</f>
        <v>0</v>
      </c>
      <c r="N37" s="219">
        <v>0.1</v>
      </c>
      <c r="O37" s="219">
        <f>ROUND(E37*N37,2)</f>
        <v>0.8</v>
      </c>
      <c r="P37" s="219">
        <v>0</v>
      </c>
      <c r="Q37" s="219">
        <f>ROUND(E37*P37,2)</f>
        <v>0</v>
      </c>
      <c r="R37" s="220"/>
      <c r="S37" s="220" t="s">
        <v>129</v>
      </c>
      <c r="T37" s="220" t="s">
        <v>144</v>
      </c>
      <c r="U37" s="220">
        <v>0</v>
      </c>
      <c r="V37" s="220">
        <f>ROUND(E37*U37,2)</f>
        <v>0</v>
      </c>
      <c r="W37" s="220"/>
      <c r="X37" s="220" t="s">
        <v>131</v>
      </c>
      <c r="Y37" s="199"/>
      <c r="Z37" s="199"/>
      <c r="AA37" s="199"/>
      <c r="AB37" s="199"/>
      <c r="AC37" s="199"/>
      <c r="AD37" s="199"/>
      <c r="AE37" s="199"/>
      <c r="AF37" s="199"/>
      <c r="AG37" s="199" t="s">
        <v>132</v>
      </c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</row>
    <row r="38" spans="1:60" outlineLevel="1">
      <c r="A38" s="216"/>
      <c r="B38" s="217"/>
      <c r="C38" s="245" t="s">
        <v>301</v>
      </c>
      <c r="D38" s="240"/>
      <c r="E38" s="240"/>
      <c r="F38" s="240"/>
      <c r="G38" s="24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199"/>
      <c r="Z38" s="199"/>
      <c r="AA38" s="199"/>
      <c r="AB38" s="199"/>
      <c r="AC38" s="199"/>
      <c r="AD38" s="199"/>
      <c r="AE38" s="199"/>
      <c r="AF38" s="199"/>
      <c r="AG38" s="199" t="s">
        <v>134</v>
      </c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</row>
    <row r="39" spans="1:60" outlineLevel="1">
      <c r="A39" s="216"/>
      <c r="B39" s="217"/>
      <c r="C39" s="246" t="s">
        <v>487</v>
      </c>
      <c r="D39" s="242"/>
      <c r="E39" s="242"/>
      <c r="F39" s="242"/>
      <c r="G39" s="242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199"/>
      <c r="Z39" s="199"/>
      <c r="AA39" s="199"/>
      <c r="AB39" s="199"/>
      <c r="AC39" s="199"/>
      <c r="AD39" s="199"/>
      <c r="AE39" s="199"/>
      <c r="AF39" s="199"/>
      <c r="AG39" s="199" t="s">
        <v>134</v>
      </c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</row>
    <row r="40" spans="1:60" outlineLevel="1">
      <c r="A40" s="216"/>
      <c r="B40" s="217"/>
      <c r="C40" s="269" t="s">
        <v>302</v>
      </c>
      <c r="D40" s="222"/>
      <c r="E40" s="223"/>
      <c r="F40" s="224"/>
      <c r="G40" s="224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199"/>
      <c r="Z40" s="199"/>
      <c r="AA40" s="199"/>
      <c r="AB40" s="199"/>
      <c r="AC40" s="199"/>
      <c r="AD40" s="199"/>
      <c r="AE40" s="199"/>
      <c r="AF40" s="199"/>
      <c r="AG40" s="199" t="s">
        <v>134</v>
      </c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</row>
    <row r="41" spans="1:60" outlineLevel="1">
      <c r="A41" s="216"/>
      <c r="B41" s="217"/>
      <c r="C41" s="246" t="s">
        <v>303</v>
      </c>
      <c r="D41" s="242"/>
      <c r="E41" s="242"/>
      <c r="F41" s="242"/>
      <c r="G41" s="242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199"/>
      <c r="Z41" s="199"/>
      <c r="AA41" s="199"/>
      <c r="AB41" s="199"/>
      <c r="AC41" s="199"/>
      <c r="AD41" s="199"/>
      <c r="AE41" s="199"/>
      <c r="AF41" s="199"/>
      <c r="AG41" s="199" t="s">
        <v>134</v>
      </c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</row>
    <row r="42" spans="1:60" outlineLevel="1">
      <c r="A42" s="216"/>
      <c r="B42" s="217"/>
      <c r="C42" s="246" t="s">
        <v>315</v>
      </c>
      <c r="D42" s="242"/>
      <c r="E42" s="242"/>
      <c r="F42" s="242"/>
      <c r="G42" s="242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199"/>
      <c r="Z42" s="199"/>
      <c r="AA42" s="199"/>
      <c r="AB42" s="199"/>
      <c r="AC42" s="199"/>
      <c r="AD42" s="199"/>
      <c r="AE42" s="199"/>
      <c r="AF42" s="199"/>
      <c r="AG42" s="199" t="s">
        <v>134</v>
      </c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</row>
    <row r="43" spans="1:60" ht="22.5" outlineLevel="1">
      <c r="A43" s="216"/>
      <c r="B43" s="217"/>
      <c r="C43" s="246" t="s">
        <v>305</v>
      </c>
      <c r="D43" s="242"/>
      <c r="E43" s="242"/>
      <c r="F43" s="242"/>
      <c r="G43" s="242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199"/>
      <c r="Z43" s="199"/>
      <c r="AA43" s="199"/>
      <c r="AB43" s="199"/>
      <c r="AC43" s="199"/>
      <c r="AD43" s="199"/>
      <c r="AE43" s="199"/>
      <c r="AF43" s="199"/>
      <c r="AG43" s="199" t="s">
        <v>134</v>
      </c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241" t="str">
        <f>C43</f>
        <v>- materiál umělého kamene výdusku na bázi křemičitého písku, bílého cementu a opatřen silikátovým nátěrem;</v>
      </c>
      <c r="BB43" s="199"/>
      <c r="BC43" s="199"/>
      <c r="BD43" s="199"/>
      <c r="BE43" s="199"/>
      <c r="BF43" s="199"/>
      <c r="BG43" s="199"/>
      <c r="BH43" s="199"/>
    </row>
    <row r="44" spans="1:60" outlineLevel="1">
      <c r="A44" s="216"/>
      <c r="B44" s="217"/>
      <c r="C44" s="246" t="s">
        <v>306</v>
      </c>
      <c r="D44" s="242"/>
      <c r="E44" s="242"/>
      <c r="F44" s="242"/>
      <c r="G44" s="242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199"/>
      <c r="Z44" s="199"/>
      <c r="AA44" s="199"/>
      <c r="AB44" s="199"/>
      <c r="AC44" s="199"/>
      <c r="AD44" s="199"/>
      <c r="AE44" s="199"/>
      <c r="AF44" s="199"/>
      <c r="AG44" s="199" t="s">
        <v>134</v>
      </c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</row>
    <row r="45" spans="1:60" outlineLevel="1">
      <c r="A45" s="216"/>
      <c r="B45" s="217"/>
      <c r="C45" s="246" t="s">
        <v>307</v>
      </c>
      <c r="D45" s="242"/>
      <c r="E45" s="242"/>
      <c r="F45" s="242"/>
      <c r="G45" s="242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199"/>
      <c r="Z45" s="199"/>
      <c r="AA45" s="199"/>
      <c r="AB45" s="199"/>
      <c r="AC45" s="199"/>
      <c r="AD45" s="199"/>
      <c r="AE45" s="199"/>
      <c r="AF45" s="199"/>
      <c r="AG45" s="199" t="s">
        <v>134</v>
      </c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</row>
    <row r="46" spans="1:60" ht="22.5" outlineLevel="1">
      <c r="A46" s="216"/>
      <c r="B46" s="217"/>
      <c r="C46" s="246" t="s">
        <v>308</v>
      </c>
      <c r="D46" s="242"/>
      <c r="E46" s="242"/>
      <c r="F46" s="242"/>
      <c r="G46" s="242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199"/>
      <c r="Z46" s="199"/>
      <c r="AA46" s="199"/>
      <c r="AB46" s="199"/>
      <c r="AC46" s="199"/>
      <c r="AD46" s="199"/>
      <c r="AE46" s="199"/>
      <c r="AF46" s="199"/>
      <c r="AG46" s="199" t="s">
        <v>134</v>
      </c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241" t="str">
        <f>C46</f>
        <v>- do dutiny vůdusků budou vloženy ocelové trny pro armování věžičky (viz.dokument autorizované vyjádření statika).</v>
      </c>
      <c r="BB46" s="199"/>
      <c r="BC46" s="199"/>
      <c r="BD46" s="199"/>
      <c r="BE46" s="199"/>
      <c r="BF46" s="199"/>
      <c r="BG46" s="199"/>
      <c r="BH46" s="199"/>
    </row>
    <row r="47" spans="1:60" outlineLevel="1">
      <c r="A47" s="216"/>
      <c r="B47" s="217"/>
      <c r="C47" s="265" t="s">
        <v>544</v>
      </c>
      <c r="D47" s="254"/>
      <c r="E47" s="255">
        <v>8</v>
      </c>
      <c r="F47" s="220"/>
      <c r="G47" s="22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199"/>
      <c r="Z47" s="199"/>
      <c r="AA47" s="199"/>
      <c r="AB47" s="199"/>
      <c r="AC47" s="199"/>
      <c r="AD47" s="199"/>
      <c r="AE47" s="199"/>
      <c r="AF47" s="199"/>
      <c r="AG47" s="199" t="s">
        <v>212</v>
      </c>
      <c r="AH47" s="199">
        <v>0</v>
      </c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</row>
    <row r="48" spans="1:60" ht="22.5" outlineLevel="1">
      <c r="A48" s="234">
        <v>5</v>
      </c>
      <c r="B48" s="235" t="s">
        <v>316</v>
      </c>
      <c r="C48" s="244" t="s">
        <v>317</v>
      </c>
      <c r="D48" s="236" t="s">
        <v>300</v>
      </c>
      <c r="E48" s="237">
        <v>8</v>
      </c>
      <c r="F48" s="238"/>
      <c r="G48" s="239">
        <f>ROUND(E48*F48,2)</f>
        <v>0</v>
      </c>
      <c r="H48" s="221"/>
      <c r="I48" s="220">
        <f>ROUND(E48*H48,2)</f>
        <v>0</v>
      </c>
      <c r="J48" s="221"/>
      <c r="K48" s="220">
        <f>ROUND(E48*J48,2)</f>
        <v>0</v>
      </c>
      <c r="L48" s="220">
        <v>21</v>
      </c>
      <c r="M48" s="220">
        <f>G48*(1+L48/100)</f>
        <v>0</v>
      </c>
      <c r="N48" s="219">
        <v>1.8</v>
      </c>
      <c r="O48" s="219">
        <f>ROUND(E48*N48,2)</f>
        <v>14.4</v>
      </c>
      <c r="P48" s="219">
        <v>0</v>
      </c>
      <c r="Q48" s="219">
        <f>ROUND(E48*P48,2)</f>
        <v>0</v>
      </c>
      <c r="R48" s="220"/>
      <c r="S48" s="220" t="s">
        <v>129</v>
      </c>
      <c r="T48" s="220" t="s">
        <v>144</v>
      </c>
      <c r="U48" s="220">
        <v>0</v>
      </c>
      <c r="V48" s="220">
        <f>ROUND(E48*U48,2)</f>
        <v>0</v>
      </c>
      <c r="W48" s="220"/>
      <c r="X48" s="220" t="s">
        <v>131</v>
      </c>
      <c r="Y48" s="199"/>
      <c r="Z48" s="199"/>
      <c r="AA48" s="199"/>
      <c r="AB48" s="199"/>
      <c r="AC48" s="199"/>
      <c r="AD48" s="199"/>
      <c r="AE48" s="199"/>
      <c r="AF48" s="199"/>
      <c r="AG48" s="199" t="s">
        <v>132</v>
      </c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</row>
    <row r="49" spans="1:60" outlineLevel="1">
      <c r="A49" s="216"/>
      <c r="B49" s="217"/>
      <c r="C49" s="245" t="s">
        <v>301</v>
      </c>
      <c r="D49" s="240"/>
      <c r="E49" s="240"/>
      <c r="F49" s="240"/>
      <c r="G49" s="24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199"/>
      <c r="Z49" s="199"/>
      <c r="AA49" s="199"/>
      <c r="AB49" s="199"/>
      <c r="AC49" s="199"/>
      <c r="AD49" s="199"/>
      <c r="AE49" s="199"/>
      <c r="AF49" s="199"/>
      <c r="AG49" s="199" t="s">
        <v>134</v>
      </c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</row>
    <row r="50" spans="1:60" outlineLevel="1">
      <c r="A50" s="216"/>
      <c r="B50" s="217"/>
      <c r="C50" s="246" t="s">
        <v>488</v>
      </c>
      <c r="D50" s="242"/>
      <c r="E50" s="242"/>
      <c r="F50" s="242"/>
      <c r="G50" s="242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199"/>
      <c r="Z50" s="199"/>
      <c r="AA50" s="199"/>
      <c r="AB50" s="199"/>
      <c r="AC50" s="199"/>
      <c r="AD50" s="199"/>
      <c r="AE50" s="199"/>
      <c r="AF50" s="199"/>
      <c r="AG50" s="199" t="s">
        <v>134</v>
      </c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</row>
    <row r="51" spans="1:60" outlineLevel="1">
      <c r="A51" s="216"/>
      <c r="B51" s="217"/>
      <c r="C51" s="269" t="s">
        <v>302</v>
      </c>
      <c r="D51" s="222"/>
      <c r="E51" s="223"/>
      <c r="F51" s="224"/>
      <c r="G51" s="224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199"/>
      <c r="Z51" s="199"/>
      <c r="AA51" s="199"/>
      <c r="AB51" s="199"/>
      <c r="AC51" s="199"/>
      <c r="AD51" s="199"/>
      <c r="AE51" s="199"/>
      <c r="AF51" s="199"/>
      <c r="AG51" s="199" t="s">
        <v>134</v>
      </c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</row>
    <row r="52" spans="1:60" outlineLevel="1">
      <c r="A52" s="216"/>
      <c r="B52" s="217"/>
      <c r="C52" s="246" t="s">
        <v>303</v>
      </c>
      <c r="D52" s="242"/>
      <c r="E52" s="242"/>
      <c r="F52" s="242"/>
      <c r="G52" s="242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199"/>
      <c r="Z52" s="199"/>
      <c r="AA52" s="199"/>
      <c r="AB52" s="199"/>
      <c r="AC52" s="199"/>
      <c r="AD52" s="199"/>
      <c r="AE52" s="199"/>
      <c r="AF52" s="199"/>
      <c r="AG52" s="199" t="s">
        <v>134</v>
      </c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</row>
    <row r="53" spans="1:60" outlineLevel="1">
      <c r="A53" s="216"/>
      <c r="B53" s="217"/>
      <c r="C53" s="246" t="s">
        <v>318</v>
      </c>
      <c r="D53" s="242"/>
      <c r="E53" s="242"/>
      <c r="F53" s="242"/>
      <c r="G53" s="242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199"/>
      <c r="Z53" s="199"/>
      <c r="AA53" s="199"/>
      <c r="AB53" s="199"/>
      <c r="AC53" s="199"/>
      <c r="AD53" s="199"/>
      <c r="AE53" s="199"/>
      <c r="AF53" s="199"/>
      <c r="AG53" s="199" t="s">
        <v>134</v>
      </c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</row>
    <row r="54" spans="1:60" ht="22.5" outlineLevel="1">
      <c r="A54" s="216"/>
      <c r="B54" s="217"/>
      <c r="C54" s="246" t="s">
        <v>305</v>
      </c>
      <c r="D54" s="242"/>
      <c r="E54" s="242"/>
      <c r="F54" s="242"/>
      <c r="G54" s="242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199"/>
      <c r="Z54" s="199"/>
      <c r="AA54" s="199"/>
      <c r="AB54" s="199"/>
      <c r="AC54" s="199"/>
      <c r="AD54" s="199"/>
      <c r="AE54" s="199"/>
      <c r="AF54" s="199"/>
      <c r="AG54" s="199" t="s">
        <v>134</v>
      </c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241" t="str">
        <f>C54</f>
        <v>- materiál umělého kamene výdusku na bázi křemičitého písku, bílého cementu a opatřen silikátovým nátěrem;</v>
      </c>
      <c r="BB54" s="199"/>
      <c r="BC54" s="199"/>
      <c r="BD54" s="199"/>
      <c r="BE54" s="199"/>
      <c r="BF54" s="199"/>
      <c r="BG54" s="199"/>
      <c r="BH54" s="199"/>
    </row>
    <row r="55" spans="1:60" outlineLevel="1">
      <c r="A55" s="216"/>
      <c r="B55" s="217"/>
      <c r="C55" s="246" t="s">
        <v>306</v>
      </c>
      <c r="D55" s="242"/>
      <c r="E55" s="242"/>
      <c r="F55" s="242"/>
      <c r="G55" s="242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199"/>
      <c r="Z55" s="199"/>
      <c r="AA55" s="199"/>
      <c r="AB55" s="199"/>
      <c r="AC55" s="199"/>
      <c r="AD55" s="199"/>
      <c r="AE55" s="199"/>
      <c r="AF55" s="199"/>
      <c r="AG55" s="199" t="s">
        <v>134</v>
      </c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</row>
    <row r="56" spans="1:60" outlineLevel="1">
      <c r="A56" s="216"/>
      <c r="B56" s="217"/>
      <c r="C56" s="246" t="s">
        <v>307</v>
      </c>
      <c r="D56" s="242"/>
      <c r="E56" s="242"/>
      <c r="F56" s="242"/>
      <c r="G56" s="242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199"/>
      <c r="Z56" s="199"/>
      <c r="AA56" s="199"/>
      <c r="AB56" s="199"/>
      <c r="AC56" s="199"/>
      <c r="AD56" s="199"/>
      <c r="AE56" s="199"/>
      <c r="AF56" s="199"/>
      <c r="AG56" s="199" t="s">
        <v>134</v>
      </c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</row>
    <row r="57" spans="1:60" ht="22.5" outlineLevel="1">
      <c r="A57" s="216"/>
      <c r="B57" s="217"/>
      <c r="C57" s="246" t="s">
        <v>308</v>
      </c>
      <c r="D57" s="242"/>
      <c r="E57" s="242"/>
      <c r="F57" s="242"/>
      <c r="G57" s="242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199"/>
      <c r="Z57" s="199"/>
      <c r="AA57" s="199"/>
      <c r="AB57" s="199"/>
      <c r="AC57" s="199"/>
      <c r="AD57" s="199"/>
      <c r="AE57" s="199"/>
      <c r="AF57" s="199"/>
      <c r="AG57" s="199" t="s">
        <v>134</v>
      </c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241" t="str">
        <f>C57</f>
        <v>- do dutiny vůdusků budou vloženy ocelové trny pro armování věžičky (viz.dokument autorizované vyjádření statika).</v>
      </c>
      <c r="BB57" s="199"/>
      <c r="BC57" s="199"/>
      <c r="BD57" s="199"/>
      <c r="BE57" s="199"/>
      <c r="BF57" s="199"/>
      <c r="BG57" s="199"/>
      <c r="BH57" s="199"/>
    </row>
    <row r="58" spans="1:60" outlineLevel="1">
      <c r="A58" s="216"/>
      <c r="B58" s="217"/>
      <c r="C58" s="265" t="s">
        <v>544</v>
      </c>
      <c r="D58" s="254"/>
      <c r="E58" s="255">
        <v>8</v>
      </c>
      <c r="F58" s="220"/>
      <c r="G58" s="22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199"/>
      <c r="Z58" s="199"/>
      <c r="AA58" s="199"/>
      <c r="AB58" s="199"/>
      <c r="AC58" s="199"/>
      <c r="AD58" s="199"/>
      <c r="AE58" s="199"/>
      <c r="AF58" s="199"/>
      <c r="AG58" s="199" t="s">
        <v>212</v>
      </c>
      <c r="AH58" s="199">
        <v>0</v>
      </c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</row>
    <row r="59" spans="1:60" ht="22.5" outlineLevel="1">
      <c r="A59" s="234">
        <v>6</v>
      </c>
      <c r="B59" s="235" t="s">
        <v>319</v>
      </c>
      <c r="C59" s="244" t="s">
        <v>320</v>
      </c>
      <c r="D59" s="236" t="s">
        <v>222</v>
      </c>
      <c r="E59" s="237">
        <v>22.04</v>
      </c>
      <c r="F59" s="238"/>
      <c r="G59" s="239">
        <f>ROUND(E59*F59,2)</f>
        <v>0</v>
      </c>
      <c r="H59" s="221"/>
      <c r="I59" s="220">
        <f>ROUND(E59*H59,2)</f>
        <v>0</v>
      </c>
      <c r="J59" s="221"/>
      <c r="K59" s="220">
        <f>ROUND(E59*J59,2)</f>
        <v>0</v>
      </c>
      <c r="L59" s="220">
        <v>21</v>
      </c>
      <c r="M59" s="220">
        <f>G59*(1+L59/100)</f>
        <v>0</v>
      </c>
      <c r="N59" s="219">
        <v>0.125</v>
      </c>
      <c r="O59" s="219">
        <f>ROUND(E59*N59,2)</f>
        <v>2.76</v>
      </c>
      <c r="P59" s="219">
        <v>0</v>
      </c>
      <c r="Q59" s="219">
        <f>ROUND(E59*P59,2)</f>
        <v>0</v>
      </c>
      <c r="R59" s="220"/>
      <c r="S59" s="220" t="s">
        <v>129</v>
      </c>
      <c r="T59" s="220" t="s">
        <v>144</v>
      </c>
      <c r="U59" s="220">
        <v>0</v>
      </c>
      <c r="V59" s="220">
        <f>ROUND(E59*U59,2)</f>
        <v>0</v>
      </c>
      <c r="W59" s="220"/>
      <c r="X59" s="220" t="s">
        <v>131</v>
      </c>
      <c r="Y59" s="199"/>
      <c r="Z59" s="199"/>
      <c r="AA59" s="199"/>
      <c r="AB59" s="199"/>
      <c r="AC59" s="199"/>
      <c r="AD59" s="199"/>
      <c r="AE59" s="199"/>
      <c r="AF59" s="199"/>
      <c r="AG59" s="199" t="s">
        <v>132</v>
      </c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</row>
    <row r="60" spans="1:60" outlineLevel="1">
      <c r="A60" s="216"/>
      <c r="B60" s="217"/>
      <c r="C60" s="245" t="s">
        <v>301</v>
      </c>
      <c r="D60" s="240"/>
      <c r="E60" s="240"/>
      <c r="F60" s="240"/>
      <c r="G60" s="24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199"/>
      <c r="Z60" s="199"/>
      <c r="AA60" s="199"/>
      <c r="AB60" s="199"/>
      <c r="AC60" s="199"/>
      <c r="AD60" s="199"/>
      <c r="AE60" s="199"/>
      <c r="AF60" s="199"/>
      <c r="AG60" s="199" t="s">
        <v>134</v>
      </c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</row>
    <row r="61" spans="1:60" outlineLevel="1">
      <c r="A61" s="216"/>
      <c r="B61" s="217"/>
      <c r="C61" s="246" t="s">
        <v>489</v>
      </c>
      <c r="D61" s="242"/>
      <c r="E61" s="242"/>
      <c r="F61" s="242"/>
      <c r="G61" s="242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199"/>
      <c r="Z61" s="199"/>
      <c r="AA61" s="199"/>
      <c r="AB61" s="199"/>
      <c r="AC61" s="199"/>
      <c r="AD61" s="199"/>
      <c r="AE61" s="199"/>
      <c r="AF61" s="199"/>
      <c r="AG61" s="199" t="s">
        <v>134</v>
      </c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</row>
    <row r="62" spans="1:60" outlineLevel="1">
      <c r="A62" s="216"/>
      <c r="B62" s="217"/>
      <c r="C62" s="269" t="s">
        <v>302</v>
      </c>
      <c r="D62" s="222"/>
      <c r="E62" s="223"/>
      <c r="F62" s="224"/>
      <c r="G62" s="224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199"/>
      <c r="Z62" s="199"/>
      <c r="AA62" s="199"/>
      <c r="AB62" s="199"/>
      <c r="AC62" s="199"/>
      <c r="AD62" s="199"/>
      <c r="AE62" s="199"/>
      <c r="AF62" s="199"/>
      <c r="AG62" s="199" t="s">
        <v>134</v>
      </c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</row>
    <row r="63" spans="1:60" outlineLevel="1">
      <c r="A63" s="216"/>
      <c r="B63" s="217"/>
      <c r="C63" s="246" t="s">
        <v>303</v>
      </c>
      <c r="D63" s="242"/>
      <c r="E63" s="242"/>
      <c r="F63" s="242"/>
      <c r="G63" s="242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199"/>
      <c r="Z63" s="199"/>
      <c r="AA63" s="199"/>
      <c r="AB63" s="199"/>
      <c r="AC63" s="199"/>
      <c r="AD63" s="199"/>
      <c r="AE63" s="199"/>
      <c r="AF63" s="199"/>
      <c r="AG63" s="199" t="s">
        <v>134</v>
      </c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</row>
    <row r="64" spans="1:60" ht="22.5" outlineLevel="1">
      <c r="A64" s="216"/>
      <c r="B64" s="217"/>
      <c r="C64" s="246" t="s">
        <v>305</v>
      </c>
      <c r="D64" s="242"/>
      <c r="E64" s="242"/>
      <c r="F64" s="242"/>
      <c r="G64" s="242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199"/>
      <c r="Z64" s="199"/>
      <c r="AA64" s="199"/>
      <c r="AB64" s="199"/>
      <c r="AC64" s="199"/>
      <c r="AD64" s="199"/>
      <c r="AE64" s="199"/>
      <c r="AF64" s="199"/>
      <c r="AG64" s="199" t="s">
        <v>134</v>
      </c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241" t="str">
        <f>C64</f>
        <v>- materiál umělého kamene výdusku na bázi křemičitého písku, bílého cementu a opatřen silikátovým nátěrem;</v>
      </c>
      <c r="BB64" s="199"/>
      <c r="BC64" s="199"/>
      <c r="BD64" s="199"/>
      <c r="BE64" s="199"/>
      <c r="BF64" s="199"/>
      <c r="BG64" s="199"/>
      <c r="BH64" s="199"/>
    </row>
    <row r="65" spans="1:60" outlineLevel="1">
      <c r="A65" s="216"/>
      <c r="B65" s="217"/>
      <c r="C65" s="246" t="s">
        <v>306</v>
      </c>
      <c r="D65" s="242"/>
      <c r="E65" s="242"/>
      <c r="F65" s="242"/>
      <c r="G65" s="242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199"/>
      <c r="Z65" s="199"/>
      <c r="AA65" s="199"/>
      <c r="AB65" s="199"/>
      <c r="AC65" s="199"/>
      <c r="AD65" s="199"/>
      <c r="AE65" s="199"/>
      <c r="AF65" s="199"/>
      <c r="AG65" s="199" t="s">
        <v>134</v>
      </c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</row>
    <row r="66" spans="1:60" outlineLevel="1">
      <c r="A66" s="216"/>
      <c r="B66" s="217"/>
      <c r="C66" s="246" t="s">
        <v>321</v>
      </c>
      <c r="D66" s="242"/>
      <c r="E66" s="242"/>
      <c r="F66" s="242"/>
      <c r="G66" s="242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199"/>
      <c r="Z66" s="199"/>
      <c r="AA66" s="199"/>
      <c r="AB66" s="199"/>
      <c r="AC66" s="199"/>
      <c r="AD66" s="199"/>
      <c r="AE66" s="199"/>
      <c r="AF66" s="199"/>
      <c r="AG66" s="199" t="s">
        <v>134</v>
      </c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</row>
    <row r="67" spans="1:60" outlineLevel="1">
      <c r="A67" s="216"/>
      <c r="B67" s="217"/>
      <c r="C67" s="265" t="s">
        <v>545</v>
      </c>
      <c r="D67" s="254"/>
      <c r="E67" s="255">
        <v>22.04</v>
      </c>
      <c r="F67" s="220"/>
      <c r="G67" s="22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199"/>
      <c r="Z67" s="199"/>
      <c r="AA67" s="199"/>
      <c r="AB67" s="199"/>
      <c r="AC67" s="199"/>
      <c r="AD67" s="199"/>
      <c r="AE67" s="199"/>
      <c r="AF67" s="199"/>
      <c r="AG67" s="199" t="s">
        <v>212</v>
      </c>
      <c r="AH67" s="199">
        <v>0</v>
      </c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</row>
    <row r="68" spans="1:60" outlineLevel="1">
      <c r="A68" s="234">
        <v>7</v>
      </c>
      <c r="B68" s="235" t="s">
        <v>323</v>
      </c>
      <c r="C68" s="244" t="s">
        <v>324</v>
      </c>
      <c r="D68" s="236" t="s">
        <v>222</v>
      </c>
      <c r="E68" s="237">
        <v>22.04</v>
      </c>
      <c r="F68" s="238"/>
      <c r="G68" s="239">
        <f>ROUND(E68*F68,2)</f>
        <v>0</v>
      </c>
      <c r="H68" s="221"/>
      <c r="I68" s="220">
        <f>ROUND(E68*H68,2)</f>
        <v>0</v>
      </c>
      <c r="J68" s="221"/>
      <c r="K68" s="220">
        <f>ROUND(E68*J68,2)</f>
        <v>0</v>
      </c>
      <c r="L68" s="220">
        <v>21</v>
      </c>
      <c r="M68" s="220">
        <f>G68*(1+L68/100)</f>
        <v>0</v>
      </c>
      <c r="N68" s="219">
        <v>0.125</v>
      </c>
      <c r="O68" s="219">
        <f>ROUND(E68*N68,2)</f>
        <v>2.76</v>
      </c>
      <c r="P68" s="219">
        <v>0</v>
      </c>
      <c r="Q68" s="219">
        <f>ROUND(E68*P68,2)</f>
        <v>0</v>
      </c>
      <c r="R68" s="220"/>
      <c r="S68" s="220" t="s">
        <v>129</v>
      </c>
      <c r="T68" s="220" t="s">
        <v>144</v>
      </c>
      <c r="U68" s="220">
        <v>0</v>
      </c>
      <c r="V68" s="220">
        <f>ROUND(E68*U68,2)</f>
        <v>0</v>
      </c>
      <c r="W68" s="220"/>
      <c r="X68" s="220" t="s">
        <v>131</v>
      </c>
      <c r="Y68" s="199"/>
      <c r="Z68" s="199"/>
      <c r="AA68" s="199"/>
      <c r="AB68" s="199"/>
      <c r="AC68" s="199"/>
      <c r="AD68" s="199"/>
      <c r="AE68" s="199"/>
      <c r="AF68" s="199"/>
      <c r="AG68" s="199" t="s">
        <v>132</v>
      </c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</row>
    <row r="69" spans="1:60" outlineLevel="1">
      <c r="A69" s="216"/>
      <c r="B69" s="217"/>
      <c r="C69" s="245" t="s">
        <v>301</v>
      </c>
      <c r="D69" s="240"/>
      <c r="E69" s="240"/>
      <c r="F69" s="240"/>
      <c r="G69" s="240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199"/>
      <c r="Z69" s="199"/>
      <c r="AA69" s="199"/>
      <c r="AB69" s="199"/>
      <c r="AC69" s="199"/>
      <c r="AD69" s="199"/>
      <c r="AE69" s="199"/>
      <c r="AF69" s="199"/>
      <c r="AG69" s="199" t="s">
        <v>134</v>
      </c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</row>
    <row r="70" spans="1:60" outlineLevel="1">
      <c r="A70" s="216"/>
      <c r="B70" s="217"/>
      <c r="C70" s="246" t="s">
        <v>490</v>
      </c>
      <c r="D70" s="242"/>
      <c r="E70" s="242"/>
      <c r="F70" s="242"/>
      <c r="G70" s="242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199"/>
      <c r="Z70" s="199"/>
      <c r="AA70" s="199"/>
      <c r="AB70" s="199"/>
      <c r="AC70" s="199"/>
      <c r="AD70" s="199"/>
      <c r="AE70" s="199"/>
      <c r="AF70" s="199"/>
      <c r="AG70" s="199" t="s">
        <v>134</v>
      </c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</row>
    <row r="71" spans="1:60" outlineLevel="1">
      <c r="A71" s="216"/>
      <c r="B71" s="217"/>
      <c r="C71" s="269" t="s">
        <v>302</v>
      </c>
      <c r="D71" s="222"/>
      <c r="E71" s="223"/>
      <c r="F71" s="224"/>
      <c r="G71" s="224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199"/>
      <c r="Z71" s="199"/>
      <c r="AA71" s="199"/>
      <c r="AB71" s="199"/>
      <c r="AC71" s="199"/>
      <c r="AD71" s="199"/>
      <c r="AE71" s="199"/>
      <c r="AF71" s="199"/>
      <c r="AG71" s="199" t="s">
        <v>134</v>
      </c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</row>
    <row r="72" spans="1:60" outlineLevel="1">
      <c r="A72" s="216"/>
      <c r="B72" s="217"/>
      <c r="C72" s="246" t="s">
        <v>303</v>
      </c>
      <c r="D72" s="242"/>
      <c r="E72" s="242"/>
      <c r="F72" s="242"/>
      <c r="G72" s="242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199"/>
      <c r="Z72" s="199"/>
      <c r="AA72" s="199"/>
      <c r="AB72" s="199"/>
      <c r="AC72" s="199"/>
      <c r="AD72" s="199"/>
      <c r="AE72" s="199"/>
      <c r="AF72" s="199"/>
      <c r="AG72" s="199" t="s">
        <v>134</v>
      </c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</row>
    <row r="73" spans="1:60" outlineLevel="1">
      <c r="A73" s="216"/>
      <c r="B73" s="217"/>
      <c r="C73" s="246" t="s">
        <v>325</v>
      </c>
      <c r="D73" s="242"/>
      <c r="E73" s="242"/>
      <c r="F73" s="242"/>
      <c r="G73" s="242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199"/>
      <c r="Z73" s="199"/>
      <c r="AA73" s="199"/>
      <c r="AB73" s="199"/>
      <c r="AC73" s="199"/>
      <c r="AD73" s="199"/>
      <c r="AE73" s="199"/>
      <c r="AF73" s="199"/>
      <c r="AG73" s="199" t="s">
        <v>134</v>
      </c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</row>
    <row r="74" spans="1:60" outlineLevel="1">
      <c r="A74" s="216"/>
      <c r="B74" s="217"/>
      <c r="C74" s="265" t="s">
        <v>545</v>
      </c>
      <c r="D74" s="254"/>
      <c r="E74" s="255">
        <v>22.04</v>
      </c>
      <c r="F74" s="220"/>
      <c r="G74" s="22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199"/>
      <c r="Z74" s="199"/>
      <c r="AA74" s="199"/>
      <c r="AB74" s="199"/>
      <c r="AC74" s="199"/>
      <c r="AD74" s="199"/>
      <c r="AE74" s="199"/>
      <c r="AF74" s="199"/>
      <c r="AG74" s="199" t="s">
        <v>212</v>
      </c>
      <c r="AH74" s="199">
        <v>0</v>
      </c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</row>
    <row r="75" spans="1:60">
      <c r="A75" s="227" t="s">
        <v>127</v>
      </c>
      <c r="B75" s="228" t="s">
        <v>77</v>
      </c>
      <c r="C75" s="243" t="s">
        <v>78</v>
      </c>
      <c r="D75" s="229"/>
      <c r="E75" s="230"/>
      <c r="F75" s="231"/>
      <c r="G75" s="232">
        <f>SUMIF(AG76:AG96,"&lt;&gt;NOR",G76:G96)</f>
        <v>0</v>
      </c>
      <c r="H75" s="226"/>
      <c r="I75" s="226">
        <f>SUM(I76:I96)</f>
        <v>0</v>
      </c>
      <c r="J75" s="226"/>
      <c r="K75" s="226">
        <f>SUM(K76:K96)</f>
        <v>0</v>
      </c>
      <c r="L75" s="226"/>
      <c r="M75" s="226">
        <f>SUM(M76:M96)</f>
        <v>0</v>
      </c>
      <c r="N75" s="225"/>
      <c r="O75" s="225">
        <f>SUM(O76:O96)</f>
        <v>5.1100000000000003</v>
      </c>
      <c r="P75" s="225"/>
      <c r="Q75" s="225">
        <f>SUM(Q76:Q96)</f>
        <v>0</v>
      </c>
      <c r="R75" s="226"/>
      <c r="S75" s="226"/>
      <c r="T75" s="226"/>
      <c r="U75" s="226"/>
      <c r="V75" s="226">
        <f>SUM(V76:V96)</f>
        <v>144.02000000000001</v>
      </c>
      <c r="W75" s="226"/>
      <c r="X75" s="226"/>
      <c r="AG75" t="s">
        <v>128</v>
      </c>
    </row>
    <row r="76" spans="1:60" outlineLevel="1">
      <c r="A76" s="234">
        <v>8</v>
      </c>
      <c r="B76" s="235" t="s">
        <v>326</v>
      </c>
      <c r="C76" s="244" t="s">
        <v>327</v>
      </c>
      <c r="D76" s="236" t="s">
        <v>208</v>
      </c>
      <c r="E76" s="237">
        <v>88.874799999999993</v>
      </c>
      <c r="F76" s="238"/>
      <c r="G76" s="239">
        <f>ROUND(E76*F76,2)</f>
        <v>0</v>
      </c>
      <c r="H76" s="221"/>
      <c r="I76" s="220">
        <f>ROUND(E76*H76,2)</f>
        <v>0</v>
      </c>
      <c r="J76" s="221"/>
      <c r="K76" s="220">
        <f>ROUND(E76*J76,2)</f>
        <v>0</v>
      </c>
      <c r="L76" s="220">
        <v>21</v>
      </c>
      <c r="M76" s="220">
        <f>G76*(1+L76/100)</f>
        <v>0</v>
      </c>
      <c r="N76" s="219">
        <v>5.2580000000000002E-2</v>
      </c>
      <c r="O76" s="219">
        <f>ROUND(E76*N76,2)</f>
        <v>4.67</v>
      </c>
      <c r="P76" s="219">
        <v>0</v>
      </c>
      <c r="Q76" s="219">
        <f>ROUND(E76*P76,2)</f>
        <v>0</v>
      </c>
      <c r="R76" s="220"/>
      <c r="S76" s="220" t="s">
        <v>209</v>
      </c>
      <c r="T76" s="220" t="s">
        <v>209</v>
      </c>
      <c r="U76" s="220">
        <v>0.92</v>
      </c>
      <c r="V76" s="220">
        <f>ROUND(E76*U76,2)</f>
        <v>81.760000000000005</v>
      </c>
      <c r="W76" s="220"/>
      <c r="X76" s="220" t="s">
        <v>131</v>
      </c>
      <c r="Y76" s="199"/>
      <c r="Z76" s="199"/>
      <c r="AA76" s="199"/>
      <c r="AB76" s="199"/>
      <c r="AC76" s="199"/>
      <c r="AD76" s="199"/>
      <c r="AE76" s="199"/>
      <c r="AF76" s="199"/>
      <c r="AG76" s="199" t="s">
        <v>132</v>
      </c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</row>
    <row r="77" spans="1:60" outlineLevel="1">
      <c r="A77" s="216"/>
      <c r="B77" s="217"/>
      <c r="C77" s="245" t="s">
        <v>145</v>
      </c>
      <c r="D77" s="240"/>
      <c r="E77" s="240"/>
      <c r="F77" s="240"/>
      <c r="G77" s="240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199"/>
      <c r="Z77" s="199"/>
      <c r="AA77" s="199"/>
      <c r="AB77" s="199"/>
      <c r="AC77" s="199"/>
      <c r="AD77" s="199"/>
      <c r="AE77" s="199"/>
      <c r="AF77" s="199"/>
      <c r="AG77" s="199" t="s">
        <v>134</v>
      </c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</row>
    <row r="78" spans="1:60" outlineLevel="1">
      <c r="A78" s="216"/>
      <c r="B78" s="217"/>
      <c r="C78" s="246" t="s">
        <v>328</v>
      </c>
      <c r="D78" s="242"/>
      <c r="E78" s="242"/>
      <c r="F78" s="242"/>
      <c r="G78" s="242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199"/>
      <c r="Z78" s="199"/>
      <c r="AA78" s="199"/>
      <c r="AB78" s="199"/>
      <c r="AC78" s="199"/>
      <c r="AD78" s="199"/>
      <c r="AE78" s="199"/>
      <c r="AF78" s="199"/>
      <c r="AG78" s="199" t="s">
        <v>134</v>
      </c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</row>
    <row r="79" spans="1:60" outlineLevel="1">
      <c r="A79" s="216"/>
      <c r="B79" s="217"/>
      <c r="C79" s="265" t="s">
        <v>546</v>
      </c>
      <c r="D79" s="254"/>
      <c r="E79" s="255">
        <v>7.4783999999999997</v>
      </c>
      <c r="F79" s="220"/>
      <c r="G79" s="220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199"/>
      <c r="Z79" s="199"/>
      <c r="AA79" s="199"/>
      <c r="AB79" s="199"/>
      <c r="AC79" s="199"/>
      <c r="AD79" s="199"/>
      <c r="AE79" s="199"/>
      <c r="AF79" s="199"/>
      <c r="AG79" s="199" t="s">
        <v>212</v>
      </c>
      <c r="AH79" s="199">
        <v>0</v>
      </c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</row>
    <row r="80" spans="1:60" outlineLevel="1">
      <c r="A80" s="216"/>
      <c r="B80" s="217"/>
      <c r="C80" s="265" t="s">
        <v>547</v>
      </c>
      <c r="D80" s="254"/>
      <c r="E80" s="255">
        <v>46.063600000000001</v>
      </c>
      <c r="F80" s="220"/>
      <c r="G80" s="220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199"/>
      <c r="Z80" s="199"/>
      <c r="AA80" s="199"/>
      <c r="AB80" s="199"/>
      <c r="AC80" s="199"/>
      <c r="AD80" s="199"/>
      <c r="AE80" s="199"/>
      <c r="AF80" s="199"/>
      <c r="AG80" s="199" t="s">
        <v>212</v>
      </c>
      <c r="AH80" s="199">
        <v>0</v>
      </c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</row>
    <row r="81" spans="1:60" outlineLevel="1">
      <c r="A81" s="216"/>
      <c r="B81" s="217"/>
      <c r="C81" s="265" t="s">
        <v>548</v>
      </c>
      <c r="D81" s="254"/>
      <c r="E81" s="255">
        <v>20.13</v>
      </c>
      <c r="F81" s="220"/>
      <c r="G81" s="220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199"/>
      <c r="Z81" s="199"/>
      <c r="AA81" s="199"/>
      <c r="AB81" s="199"/>
      <c r="AC81" s="199"/>
      <c r="AD81" s="199"/>
      <c r="AE81" s="199"/>
      <c r="AF81" s="199"/>
      <c r="AG81" s="199" t="s">
        <v>212</v>
      </c>
      <c r="AH81" s="199">
        <v>0</v>
      </c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</row>
    <row r="82" spans="1:60" outlineLevel="1">
      <c r="A82" s="216"/>
      <c r="B82" s="217"/>
      <c r="C82" s="265" t="s">
        <v>549</v>
      </c>
      <c r="D82" s="254"/>
      <c r="E82" s="255">
        <v>7.7244000000000002</v>
      </c>
      <c r="F82" s="220"/>
      <c r="G82" s="220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199"/>
      <c r="Z82" s="199"/>
      <c r="AA82" s="199"/>
      <c r="AB82" s="199"/>
      <c r="AC82" s="199"/>
      <c r="AD82" s="199"/>
      <c r="AE82" s="199"/>
      <c r="AF82" s="199"/>
      <c r="AG82" s="199" t="s">
        <v>212</v>
      </c>
      <c r="AH82" s="199">
        <v>0</v>
      </c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</row>
    <row r="83" spans="1:60" outlineLevel="1">
      <c r="A83" s="216"/>
      <c r="B83" s="217"/>
      <c r="C83" s="265" t="s">
        <v>546</v>
      </c>
      <c r="D83" s="254"/>
      <c r="E83" s="255">
        <v>7.4783999999999997</v>
      </c>
      <c r="F83" s="220"/>
      <c r="G83" s="220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199"/>
      <c r="Z83" s="199"/>
      <c r="AA83" s="199"/>
      <c r="AB83" s="199"/>
      <c r="AC83" s="199"/>
      <c r="AD83" s="199"/>
      <c r="AE83" s="199"/>
      <c r="AF83" s="199"/>
      <c r="AG83" s="199" t="s">
        <v>212</v>
      </c>
      <c r="AH83" s="199">
        <v>0</v>
      </c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</row>
    <row r="84" spans="1:60" outlineLevel="1">
      <c r="A84" s="216"/>
      <c r="B84" s="217"/>
      <c r="C84" s="266" t="s">
        <v>243</v>
      </c>
      <c r="D84" s="256"/>
      <c r="E84" s="257">
        <v>88.874799999999993</v>
      </c>
      <c r="F84" s="220"/>
      <c r="G84" s="220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199"/>
      <c r="Z84" s="199"/>
      <c r="AA84" s="199"/>
      <c r="AB84" s="199"/>
      <c r="AC84" s="199"/>
      <c r="AD84" s="199"/>
      <c r="AE84" s="199"/>
      <c r="AF84" s="199"/>
      <c r="AG84" s="199" t="s">
        <v>212</v>
      </c>
      <c r="AH84" s="199">
        <v>1</v>
      </c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</row>
    <row r="85" spans="1:60" outlineLevel="1">
      <c r="A85" s="234">
        <v>9</v>
      </c>
      <c r="B85" s="235" t="s">
        <v>331</v>
      </c>
      <c r="C85" s="244" t="s">
        <v>332</v>
      </c>
      <c r="D85" s="236" t="s">
        <v>208</v>
      </c>
      <c r="E85" s="237">
        <v>177.74959999999999</v>
      </c>
      <c r="F85" s="238"/>
      <c r="G85" s="239">
        <f>ROUND(E85*F85,2)</f>
        <v>0</v>
      </c>
      <c r="H85" s="221"/>
      <c r="I85" s="220">
        <f>ROUND(E85*H85,2)</f>
        <v>0</v>
      </c>
      <c r="J85" s="221"/>
      <c r="K85" s="220">
        <f>ROUND(E85*J85,2)</f>
        <v>0</v>
      </c>
      <c r="L85" s="220">
        <v>21</v>
      </c>
      <c r="M85" s="220">
        <f>G85*(1+L85/100)</f>
        <v>0</v>
      </c>
      <c r="N85" s="219">
        <v>2.0100000000000001E-3</v>
      </c>
      <c r="O85" s="219">
        <f>ROUND(E85*N85,2)</f>
        <v>0.36</v>
      </c>
      <c r="P85" s="219">
        <v>0</v>
      </c>
      <c r="Q85" s="219">
        <f>ROUND(E85*P85,2)</f>
        <v>0</v>
      </c>
      <c r="R85" s="220"/>
      <c r="S85" s="220" t="s">
        <v>209</v>
      </c>
      <c r="T85" s="220" t="s">
        <v>209</v>
      </c>
      <c r="U85" s="220">
        <v>0.11</v>
      </c>
      <c r="V85" s="220">
        <f>ROUND(E85*U85,2)</f>
        <v>19.55</v>
      </c>
      <c r="W85" s="220"/>
      <c r="X85" s="220" t="s">
        <v>131</v>
      </c>
      <c r="Y85" s="199"/>
      <c r="Z85" s="199"/>
      <c r="AA85" s="199"/>
      <c r="AB85" s="199"/>
      <c r="AC85" s="199"/>
      <c r="AD85" s="199"/>
      <c r="AE85" s="199"/>
      <c r="AF85" s="199"/>
      <c r="AG85" s="199" t="s">
        <v>132</v>
      </c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</row>
    <row r="86" spans="1:60" outlineLevel="1">
      <c r="A86" s="216"/>
      <c r="B86" s="217"/>
      <c r="C86" s="245" t="s">
        <v>145</v>
      </c>
      <c r="D86" s="240"/>
      <c r="E86" s="240"/>
      <c r="F86" s="240"/>
      <c r="G86" s="240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199"/>
      <c r="Z86" s="199"/>
      <c r="AA86" s="199"/>
      <c r="AB86" s="199"/>
      <c r="AC86" s="199"/>
      <c r="AD86" s="199"/>
      <c r="AE86" s="199"/>
      <c r="AF86" s="199"/>
      <c r="AG86" s="199" t="s">
        <v>134</v>
      </c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</row>
    <row r="87" spans="1:60" outlineLevel="1">
      <c r="A87" s="216"/>
      <c r="B87" s="217"/>
      <c r="C87" s="246" t="s">
        <v>333</v>
      </c>
      <c r="D87" s="242"/>
      <c r="E87" s="242"/>
      <c r="F87" s="242"/>
      <c r="G87" s="242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199"/>
      <c r="Z87" s="199"/>
      <c r="AA87" s="199"/>
      <c r="AB87" s="199"/>
      <c r="AC87" s="199"/>
      <c r="AD87" s="199"/>
      <c r="AE87" s="199"/>
      <c r="AF87" s="199"/>
      <c r="AG87" s="199" t="s">
        <v>134</v>
      </c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</row>
    <row r="88" spans="1:60" outlineLevel="1">
      <c r="A88" s="216"/>
      <c r="B88" s="217"/>
      <c r="C88" s="265" t="s">
        <v>334</v>
      </c>
      <c r="D88" s="254"/>
      <c r="E88" s="255"/>
      <c r="F88" s="220"/>
      <c r="G88" s="220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199"/>
      <c r="Z88" s="199"/>
      <c r="AA88" s="199"/>
      <c r="AB88" s="199"/>
      <c r="AC88" s="199"/>
      <c r="AD88" s="199"/>
      <c r="AE88" s="199"/>
      <c r="AF88" s="199"/>
      <c r="AG88" s="199" t="s">
        <v>212</v>
      </c>
      <c r="AH88" s="199">
        <v>0</v>
      </c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</row>
    <row r="89" spans="1:60" outlineLevel="1">
      <c r="A89" s="216"/>
      <c r="B89" s="217"/>
      <c r="C89" s="265" t="s">
        <v>550</v>
      </c>
      <c r="D89" s="254"/>
      <c r="E89" s="255">
        <v>177.74959999999999</v>
      </c>
      <c r="F89" s="220"/>
      <c r="G89" s="220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199"/>
      <c r="Z89" s="199"/>
      <c r="AA89" s="199"/>
      <c r="AB89" s="199"/>
      <c r="AC89" s="199"/>
      <c r="AD89" s="199"/>
      <c r="AE89" s="199"/>
      <c r="AF89" s="199"/>
      <c r="AG89" s="199" t="s">
        <v>212</v>
      </c>
      <c r="AH89" s="199">
        <v>0</v>
      </c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</row>
    <row r="90" spans="1:60" outlineLevel="1">
      <c r="A90" s="234">
        <v>10</v>
      </c>
      <c r="B90" s="235" t="s">
        <v>336</v>
      </c>
      <c r="C90" s="244" t="s">
        <v>337</v>
      </c>
      <c r="D90" s="236" t="s">
        <v>222</v>
      </c>
      <c r="E90" s="237">
        <v>158.16999999999999</v>
      </c>
      <c r="F90" s="238"/>
      <c r="G90" s="239">
        <f>ROUND(E90*F90,2)</f>
        <v>0</v>
      </c>
      <c r="H90" s="221"/>
      <c r="I90" s="220">
        <f>ROUND(E90*H90,2)</f>
        <v>0</v>
      </c>
      <c r="J90" s="221"/>
      <c r="K90" s="220">
        <f>ROUND(E90*J90,2)</f>
        <v>0</v>
      </c>
      <c r="L90" s="220">
        <v>21</v>
      </c>
      <c r="M90" s="220">
        <f>G90*(1+L90/100)</f>
        <v>0</v>
      </c>
      <c r="N90" s="219">
        <v>5.2999999999999998E-4</v>
      </c>
      <c r="O90" s="219">
        <f>ROUND(E90*N90,2)</f>
        <v>0.08</v>
      </c>
      <c r="P90" s="219">
        <v>0</v>
      </c>
      <c r="Q90" s="219">
        <f>ROUND(E90*P90,2)</f>
        <v>0</v>
      </c>
      <c r="R90" s="220"/>
      <c r="S90" s="220" t="s">
        <v>209</v>
      </c>
      <c r="T90" s="220" t="s">
        <v>209</v>
      </c>
      <c r="U90" s="220">
        <v>0.27</v>
      </c>
      <c r="V90" s="220">
        <f>ROUND(E90*U90,2)</f>
        <v>42.71</v>
      </c>
      <c r="W90" s="220"/>
      <c r="X90" s="220" t="s">
        <v>131</v>
      </c>
      <c r="Y90" s="199"/>
      <c r="Z90" s="199"/>
      <c r="AA90" s="199"/>
      <c r="AB90" s="199"/>
      <c r="AC90" s="199"/>
      <c r="AD90" s="199"/>
      <c r="AE90" s="199"/>
      <c r="AF90" s="199"/>
      <c r="AG90" s="199" t="s">
        <v>132</v>
      </c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</row>
    <row r="91" spans="1:60" ht="22.5" outlineLevel="1">
      <c r="A91" s="216"/>
      <c r="B91" s="217"/>
      <c r="C91" s="265" t="s">
        <v>551</v>
      </c>
      <c r="D91" s="254"/>
      <c r="E91" s="255">
        <v>22.04</v>
      </c>
      <c r="F91" s="220"/>
      <c r="G91" s="220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199"/>
      <c r="Z91" s="199"/>
      <c r="AA91" s="199"/>
      <c r="AB91" s="199"/>
      <c r="AC91" s="199"/>
      <c r="AD91" s="199"/>
      <c r="AE91" s="199"/>
      <c r="AF91" s="199"/>
      <c r="AG91" s="199" t="s">
        <v>212</v>
      </c>
      <c r="AH91" s="199">
        <v>0</v>
      </c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</row>
    <row r="92" spans="1:60" ht="22.5" outlineLevel="1">
      <c r="A92" s="216"/>
      <c r="B92" s="217"/>
      <c r="C92" s="265" t="s">
        <v>552</v>
      </c>
      <c r="D92" s="254"/>
      <c r="E92" s="255">
        <v>22.04</v>
      </c>
      <c r="F92" s="220"/>
      <c r="G92" s="220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199"/>
      <c r="Z92" s="199"/>
      <c r="AA92" s="199"/>
      <c r="AB92" s="199"/>
      <c r="AC92" s="199"/>
      <c r="AD92" s="199"/>
      <c r="AE92" s="199"/>
      <c r="AF92" s="199"/>
      <c r="AG92" s="199" t="s">
        <v>212</v>
      </c>
      <c r="AH92" s="199">
        <v>0</v>
      </c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</row>
    <row r="93" spans="1:60" ht="22.5" outlineLevel="1">
      <c r="A93" s="216"/>
      <c r="B93" s="217"/>
      <c r="C93" s="265" t="s">
        <v>553</v>
      </c>
      <c r="D93" s="254"/>
      <c r="E93" s="255">
        <v>37.43</v>
      </c>
      <c r="F93" s="220"/>
      <c r="G93" s="220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199"/>
      <c r="Z93" s="199"/>
      <c r="AA93" s="199"/>
      <c r="AB93" s="199"/>
      <c r="AC93" s="199"/>
      <c r="AD93" s="199"/>
      <c r="AE93" s="199"/>
      <c r="AF93" s="199"/>
      <c r="AG93" s="199" t="s">
        <v>212</v>
      </c>
      <c r="AH93" s="199">
        <v>0</v>
      </c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</row>
    <row r="94" spans="1:60" outlineLevel="1">
      <c r="A94" s="216"/>
      <c r="B94" s="217"/>
      <c r="C94" s="265" t="s">
        <v>554</v>
      </c>
      <c r="D94" s="254"/>
      <c r="E94" s="255">
        <v>32.58</v>
      </c>
      <c r="F94" s="220"/>
      <c r="G94" s="220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199"/>
      <c r="Z94" s="199"/>
      <c r="AA94" s="199"/>
      <c r="AB94" s="199"/>
      <c r="AC94" s="199"/>
      <c r="AD94" s="199"/>
      <c r="AE94" s="199"/>
      <c r="AF94" s="199"/>
      <c r="AG94" s="199" t="s">
        <v>212</v>
      </c>
      <c r="AH94" s="199">
        <v>0</v>
      </c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</row>
    <row r="95" spans="1:60" ht="22.5" outlineLevel="1">
      <c r="A95" s="216"/>
      <c r="B95" s="217"/>
      <c r="C95" s="265" t="s">
        <v>555</v>
      </c>
      <c r="D95" s="254"/>
      <c r="E95" s="255">
        <v>44.08</v>
      </c>
      <c r="F95" s="220"/>
      <c r="G95" s="220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199"/>
      <c r="Z95" s="199"/>
      <c r="AA95" s="199"/>
      <c r="AB95" s="199"/>
      <c r="AC95" s="199"/>
      <c r="AD95" s="199"/>
      <c r="AE95" s="199"/>
      <c r="AF95" s="199"/>
      <c r="AG95" s="199" t="s">
        <v>212</v>
      </c>
      <c r="AH95" s="199">
        <v>0</v>
      </c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</row>
    <row r="96" spans="1:60" outlineLevel="1">
      <c r="A96" s="216"/>
      <c r="B96" s="217"/>
      <c r="C96" s="266" t="s">
        <v>243</v>
      </c>
      <c r="D96" s="256"/>
      <c r="E96" s="257">
        <v>158.16999999999999</v>
      </c>
      <c r="F96" s="220"/>
      <c r="G96" s="220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199"/>
      <c r="Z96" s="199"/>
      <c r="AA96" s="199"/>
      <c r="AB96" s="199"/>
      <c r="AC96" s="199"/>
      <c r="AD96" s="199"/>
      <c r="AE96" s="199"/>
      <c r="AF96" s="199"/>
      <c r="AG96" s="199" t="s">
        <v>212</v>
      </c>
      <c r="AH96" s="199">
        <v>1</v>
      </c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</row>
    <row r="97" spans="1:60">
      <c r="A97" s="227" t="s">
        <v>127</v>
      </c>
      <c r="B97" s="228" t="s">
        <v>79</v>
      </c>
      <c r="C97" s="243" t="s">
        <v>80</v>
      </c>
      <c r="D97" s="229"/>
      <c r="E97" s="230"/>
      <c r="F97" s="231"/>
      <c r="G97" s="232">
        <f>SUMIF(AG98:AG123,"&lt;&gt;NOR",G98:G123)</f>
        <v>0</v>
      </c>
      <c r="H97" s="226"/>
      <c r="I97" s="226">
        <f>SUM(I98:I123)</f>
        <v>0</v>
      </c>
      <c r="J97" s="226"/>
      <c r="K97" s="226">
        <f>SUM(K98:K123)</f>
        <v>0</v>
      </c>
      <c r="L97" s="226"/>
      <c r="M97" s="226">
        <f>SUM(M98:M123)</f>
        <v>0</v>
      </c>
      <c r="N97" s="225"/>
      <c r="O97" s="225">
        <f>SUM(O98:O123)</f>
        <v>27.54</v>
      </c>
      <c r="P97" s="225"/>
      <c r="Q97" s="225">
        <f>SUM(Q98:Q123)</f>
        <v>0</v>
      </c>
      <c r="R97" s="226"/>
      <c r="S97" s="226"/>
      <c r="T97" s="226"/>
      <c r="U97" s="226"/>
      <c r="V97" s="226">
        <f>SUM(V98:V123)</f>
        <v>441.36000000000007</v>
      </c>
      <c r="W97" s="226"/>
      <c r="X97" s="226"/>
      <c r="AG97" t="s">
        <v>128</v>
      </c>
    </row>
    <row r="98" spans="1:60" outlineLevel="1">
      <c r="A98" s="234">
        <v>11</v>
      </c>
      <c r="B98" s="235" t="s">
        <v>206</v>
      </c>
      <c r="C98" s="244" t="s">
        <v>207</v>
      </c>
      <c r="D98" s="236" t="s">
        <v>208</v>
      </c>
      <c r="E98" s="237">
        <v>1023.84</v>
      </c>
      <c r="F98" s="238"/>
      <c r="G98" s="239">
        <f>ROUND(E98*F98,2)</f>
        <v>0</v>
      </c>
      <c r="H98" s="221"/>
      <c r="I98" s="220">
        <f>ROUND(E98*H98,2)</f>
        <v>0</v>
      </c>
      <c r="J98" s="221"/>
      <c r="K98" s="220">
        <f>ROUND(E98*J98,2)</f>
        <v>0</v>
      </c>
      <c r="L98" s="220">
        <v>21</v>
      </c>
      <c r="M98" s="220">
        <f>G98*(1+L98/100)</f>
        <v>0</v>
      </c>
      <c r="N98" s="219">
        <v>1.8380000000000001E-2</v>
      </c>
      <c r="O98" s="219">
        <f>ROUND(E98*N98,2)</f>
        <v>18.82</v>
      </c>
      <c r="P98" s="219">
        <v>0</v>
      </c>
      <c r="Q98" s="219">
        <f>ROUND(E98*P98,2)</f>
        <v>0</v>
      </c>
      <c r="R98" s="220"/>
      <c r="S98" s="220" t="s">
        <v>209</v>
      </c>
      <c r="T98" s="220" t="s">
        <v>209</v>
      </c>
      <c r="U98" s="220">
        <v>0.14000000000000001</v>
      </c>
      <c r="V98" s="220">
        <f>ROUND(E98*U98,2)</f>
        <v>143.34</v>
      </c>
      <c r="W98" s="220"/>
      <c r="X98" s="220" t="s">
        <v>131</v>
      </c>
      <c r="Y98" s="199"/>
      <c r="Z98" s="199"/>
      <c r="AA98" s="199"/>
      <c r="AB98" s="199"/>
      <c r="AC98" s="199"/>
      <c r="AD98" s="199"/>
      <c r="AE98" s="199"/>
      <c r="AF98" s="199"/>
      <c r="AG98" s="199" t="s">
        <v>132</v>
      </c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</row>
    <row r="99" spans="1:60" outlineLevel="1">
      <c r="A99" s="216"/>
      <c r="B99" s="217"/>
      <c r="C99" s="245" t="s">
        <v>145</v>
      </c>
      <c r="D99" s="240"/>
      <c r="E99" s="240"/>
      <c r="F99" s="240"/>
      <c r="G99" s="240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199"/>
      <c r="Z99" s="199"/>
      <c r="AA99" s="199"/>
      <c r="AB99" s="199"/>
      <c r="AC99" s="199"/>
      <c r="AD99" s="199"/>
      <c r="AE99" s="199"/>
      <c r="AF99" s="199"/>
      <c r="AG99" s="199" t="s">
        <v>134</v>
      </c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</row>
    <row r="100" spans="1:60" outlineLevel="1">
      <c r="A100" s="216"/>
      <c r="B100" s="217"/>
      <c r="C100" s="246" t="s">
        <v>290</v>
      </c>
      <c r="D100" s="242"/>
      <c r="E100" s="242"/>
      <c r="F100" s="242"/>
      <c r="G100" s="242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199"/>
      <c r="Z100" s="199"/>
      <c r="AA100" s="199"/>
      <c r="AB100" s="199"/>
      <c r="AC100" s="199"/>
      <c r="AD100" s="199"/>
      <c r="AE100" s="199"/>
      <c r="AF100" s="199"/>
      <c r="AG100" s="199" t="s">
        <v>134</v>
      </c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</row>
    <row r="101" spans="1:60" outlineLevel="1">
      <c r="A101" s="216"/>
      <c r="B101" s="217"/>
      <c r="C101" s="246" t="s">
        <v>210</v>
      </c>
      <c r="D101" s="242"/>
      <c r="E101" s="242"/>
      <c r="F101" s="242"/>
      <c r="G101" s="242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199"/>
      <c r="Z101" s="199"/>
      <c r="AA101" s="199"/>
      <c r="AB101" s="199"/>
      <c r="AC101" s="199"/>
      <c r="AD101" s="199"/>
      <c r="AE101" s="199"/>
      <c r="AF101" s="199"/>
      <c r="AG101" s="199" t="s">
        <v>134</v>
      </c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</row>
    <row r="102" spans="1:60" outlineLevel="1">
      <c r="A102" s="216"/>
      <c r="B102" s="217"/>
      <c r="C102" s="265" t="s">
        <v>211</v>
      </c>
      <c r="D102" s="254"/>
      <c r="E102" s="255">
        <v>836.64</v>
      </c>
      <c r="F102" s="220"/>
      <c r="G102" s="220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199"/>
      <c r="Z102" s="199"/>
      <c r="AA102" s="199"/>
      <c r="AB102" s="199"/>
      <c r="AC102" s="199"/>
      <c r="AD102" s="199"/>
      <c r="AE102" s="199"/>
      <c r="AF102" s="199"/>
      <c r="AG102" s="199" t="s">
        <v>212</v>
      </c>
      <c r="AH102" s="199">
        <v>0</v>
      </c>
      <c r="AI102" s="199"/>
      <c r="AJ102" s="199"/>
      <c r="AK102" s="199"/>
      <c r="AL102" s="199"/>
      <c r="AM102" s="199"/>
      <c r="AN102" s="199"/>
      <c r="AO102" s="199"/>
      <c r="AP102" s="199"/>
      <c r="AQ102" s="199"/>
      <c r="AR102" s="199"/>
      <c r="AS102" s="199"/>
      <c r="AT102" s="199"/>
      <c r="AU102" s="199"/>
      <c r="AV102" s="199"/>
      <c r="AW102" s="199"/>
      <c r="AX102" s="199"/>
      <c r="AY102" s="199"/>
      <c r="AZ102" s="199"/>
      <c r="BA102" s="199"/>
      <c r="BB102" s="199"/>
      <c r="BC102" s="199"/>
      <c r="BD102" s="199"/>
      <c r="BE102" s="199"/>
      <c r="BF102" s="199"/>
      <c r="BG102" s="199"/>
      <c r="BH102" s="199"/>
    </row>
    <row r="103" spans="1:60" outlineLevel="1">
      <c r="A103" s="216"/>
      <c r="B103" s="217"/>
      <c r="C103" s="265" t="s">
        <v>556</v>
      </c>
      <c r="D103" s="254"/>
      <c r="E103" s="255">
        <v>187.2</v>
      </c>
      <c r="F103" s="220"/>
      <c r="G103" s="220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199"/>
      <c r="Z103" s="199"/>
      <c r="AA103" s="199"/>
      <c r="AB103" s="199"/>
      <c r="AC103" s="199"/>
      <c r="AD103" s="199"/>
      <c r="AE103" s="199"/>
      <c r="AF103" s="199"/>
      <c r="AG103" s="199" t="s">
        <v>212</v>
      </c>
      <c r="AH103" s="199">
        <v>0</v>
      </c>
      <c r="AI103" s="199"/>
      <c r="AJ103" s="199"/>
      <c r="AK103" s="199"/>
      <c r="AL103" s="199"/>
      <c r="AM103" s="199"/>
      <c r="AN103" s="199"/>
      <c r="AO103" s="199"/>
      <c r="AP103" s="199"/>
      <c r="AQ103" s="199"/>
      <c r="AR103" s="199"/>
      <c r="AS103" s="199"/>
      <c r="AT103" s="199"/>
      <c r="AU103" s="199"/>
      <c r="AV103" s="199"/>
      <c r="AW103" s="199"/>
      <c r="AX103" s="199"/>
      <c r="AY103" s="199"/>
      <c r="AZ103" s="199"/>
      <c r="BA103" s="199"/>
      <c r="BB103" s="199"/>
      <c r="BC103" s="199"/>
      <c r="BD103" s="199"/>
      <c r="BE103" s="199"/>
      <c r="BF103" s="199"/>
      <c r="BG103" s="199"/>
      <c r="BH103" s="199"/>
    </row>
    <row r="104" spans="1:60" outlineLevel="1">
      <c r="A104" s="216"/>
      <c r="B104" s="217"/>
      <c r="C104" s="266" t="s">
        <v>243</v>
      </c>
      <c r="D104" s="256"/>
      <c r="E104" s="257">
        <v>1023.84</v>
      </c>
      <c r="F104" s="220"/>
      <c r="G104" s="220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199"/>
      <c r="Z104" s="199"/>
      <c r="AA104" s="199"/>
      <c r="AB104" s="199"/>
      <c r="AC104" s="199"/>
      <c r="AD104" s="199"/>
      <c r="AE104" s="199"/>
      <c r="AF104" s="199"/>
      <c r="AG104" s="199" t="s">
        <v>212</v>
      </c>
      <c r="AH104" s="199">
        <v>1</v>
      </c>
      <c r="AI104" s="199"/>
      <c r="AJ104" s="199"/>
      <c r="AK104" s="199"/>
      <c r="AL104" s="199"/>
      <c r="AM104" s="199"/>
      <c r="AN104" s="199"/>
      <c r="AO104" s="199"/>
      <c r="AP104" s="199"/>
      <c r="AQ104" s="199"/>
      <c r="AR104" s="199"/>
      <c r="AS104" s="199"/>
      <c r="AT104" s="199"/>
      <c r="AU104" s="199"/>
      <c r="AV104" s="199"/>
      <c r="AW104" s="199"/>
      <c r="AX104" s="199"/>
      <c r="AY104" s="199"/>
      <c r="AZ104" s="199"/>
      <c r="BA104" s="199"/>
      <c r="BB104" s="199"/>
      <c r="BC104" s="199"/>
      <c r="BD104" s="199"/>
      <c r="BE104" s="199"/>
      <c r="BF104" s="199"/>
      <c r="BG104" s="199"/>
      <c r="BH104" s="199"/>
    </row>
    <row r="105" spans="1:60" outlineLevel="1">
      <c r="A105" s="234">
        <v>12</v>
      </c>
      <c r="B105" s="235" t="s">
        <v>213</v>
      </c>
      <c r="C105" s="244" t="s">
        <v>214</v>
      </c>
      <c r="D105" s="236" t="s">
        <v>208</v>
      </c>
      <c r="E105" s="237">
        <v>5119.2</v>
      </c>
      <c r="F105" s="238"/>
      <c r="G105" s="239">
        <f>ROUND(E105*F105,2)</f>
        <v>0</v>
      </c>
      <c r="H105" s="221"/>
      <c r="I105" s="220">
        <f>ROUND(E105*H105,2)</f>
        <v>0</v>
      </c>
      <c r="J105" s="221"/>
      <c r="K105" s="220">
        <f>ROUND(E105*J105,2)</f>
        <v>0</v>
      </c>
      <c r="L105" s="220">
        <v>21</v>
      </c>
      <c r="M105" s="220">
        <f>G105*(1+L105/100)</f>
        <v>0</v>
      </c>
      <c r="N105" s="219">
        <v>9.5E-4</v>
      </c>
      <c r="O105" s="219">
        <f>ROUND(E105*N105,2)</f>
        <v>4.8600000000000003</v>
      </c>
      <c r="P105" s="219">
        <v>0</v>
      </c>
      <c r="Q105" s="219">
        <f>ROUND(E105*P105,2)</f>
        <v>0</v>
      </c>
      <c r="R105" s="220"/>
      <c r="S105" s="220" t="s">
        <v>209</v>
      </c>
      <c r="T105" s="220" t="s">
        <v>209</v>
      </c>
      <c r="U105" s="220">
        <v>7.0000000000000001E-3</v>
      </c>
      <c r="V105" s="220">
        <f>ROUND(E105*U105,2)</f>
        <v>35.83</v>
      </c>
      <c r="W105" s="220"/>
      <c r="X105" s="220" t="s">
        <v>131</v>
      </c>
      <c r="Y105" s="199"/>
      <c r="Z105" s="199"/>
      <c r="AA105" s="199"/>
      <c r="AB105" s="199"/>
      <c r="AC105" s="199"/>
      <c r="AD105" s="199"/>
      <c r="AE105" s="199"/>
      <c r="AF105" s="199"/>
      <c r="AG105" s="199" t="s">
        <v>132</v>
      </c>
      <c r="AH105" s="199"/>
      <c r="AI105" s="199"/>
      <c r="AJ105" s="199"/>
      <c r="AK105" s="199"/>
      <c r="AL105" s="199"/>
      <c r="AM105" s="199"/>
      <c r="AN105" s="199"/>
      <c r="AO105" s="199"/>
      <c r="AP105" s="199"/>
      <c r="AQ105" s="199"/>
      <c r="AR105" s="199"/>
      <c r="AS105" s="199"/>
      <c r="AT105" s="199"/>
      <c r="AU105" s="199"/>
      <c r="AV105" s="199"/>
      <c r="AW105" s="199"/>
      <c r="AX105" s="199"/>
      <c r="AY105" s="199"/>
      <c r="AZ105" s="199"/>
      <c r="BA105" s="199"/>
      <c r="BB105" s="199"/>
      <c r="BC105" s="199"/>
      <c r="BD105" s="199"/>
      <c r="BE105" s="199"/>
      <c r="BF105" s="199"/>
      <c r="BG105" s="199"/>
      <c r="BH105" s="199"/>
    </row>
    <row r="106" spans="1:60" outlineLevel="1">
      <c r="A106" s="216"/>
      <c r="B106" s="217"/>
      <c r="C106" s="265" t="s">
        <v>557</v>
      </c>
      <c r="D106" s="254"/>
      <c r="E106" s="255">
        <v>5119.2</v>
      </c>
      <c r="F106" s="220"/>
      <c r="G106" s="220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199"/>
      <c r="Z106" s="199"/>
      <c r="AA106" s="199"/>
      <c r="AB106" s="199"/>
      <c r="AC106" s="199"/>
      <c r="AD106" s="199"/>
      <c r="AE106" s="199"/>
      <c r="AF106" s="199"/>
      <c r="AG106" s="199" t="s">
        <v>212</v>
      </c>
      <c r="AH106" s="199">
        <v>5</v>
      </c>
      <c r="AI106" s="199"/>
      <c r="AJ106" s="199"/>
      <c r="AK106" s="199"/>
      <c r="AL106" s="199"/>
      <c r="AM106" s="199"/>
      <c r="AN106" s="199"/>
      <c r="AO106" s="199"/>
      <c r="AP106" s="199"/>
      <c r="AQ106" s="199"/>
      <c r="AR106" s="199"/>
      <c r="AS106" s="199"/>
      <c r="AT106" s="199"/>
      <c r="AU106" s="199"/>
      <c r="AV106" s="199"/>
      <c r="AW106" s="199"/>
      <c r="AX106" s="199"/>
      <c r="AY106" s="199"/>
      <c r="AZ106" s="199"/>
      <c r="BA106" s="199"/>
      <c r="BB106" s="199"/>
      <c r="BC106" s="199"/>
      <c r="BD106" s="199"/>
      <c r="BE106" s="199"/>
      <c r="BF106" s="199"/>
      <c r="BG106" s="199"/>
      <c r="BH106" s="199"/>
    </row>
    <row r="107" spans="1:60" outlineLevel="1">
      <c r="A107" s="234">
        <v>13</v>
      </c>
      <c r="B107" s="235" t="s">
        <v>216</v>
      </c>
      <c r="C107" s="244" t="s">
        <v>217</v>
      </c>
      <c r="D107" s="236" t="s">
        <v>208</v>
      </c>
      <c r="E107" s="237">
        <v>1023.84</v>
      </c>
      <c r="F107" s="238"/>
      <c r="G107" s="239">
        <f>ROUND(E107*F107,2)</f>
        <v>0</v>
      </c>
      <c r="H107" s="221"/>
      <c r="I107" s="220">
        <f>ROUND(E107*H107,2)</f>
        <v>0</v>
      </c>
      <c r="J107" s="221"/>
      <c r="K107" s="220">
        <f>ROUND(E107*J107,2)</f>
        <v>0</v>
      </c>
      <c r="L107" s="220">
        <v>21</v>
      </c>
      <c r="M107" s="220">
        <f>G107*(1+L107/100)</f>
        <v>0</v>
      </c>
      <c r="N107" s="219">
        <v>0</v>
      </c>
      <c r="O107" s="219">
        <f>ROUND(E107*N107,2)</f>
        <v>0</v>
      </c>
      <c r="P107" s="219">
        <v>0</v>
      </c>
      <c r="Q107" s="219">
        <f>ROUND(E107*P107,2)</f>
        <v>0</v>
      </c>
      <c r="R107" s="220"/>
      <c r="S107" s="220" t="s">
        <v>209</v>
      </c>
      <c r="T107" s="220" t="s">
        <v>209</v>
      </c>
      <c r="U107" s="220">
        <v>0.11700000000000001</v>
      </c>
      <c r="V107" s="220">
        <f>ROUND(E107*U107,2)</f>
        <v>119.79</v>
      </c>
      <c r="W107" s="220"/>
      <c r="X107" s="220" t="s">
        <v>131</v>
      </c>
      <c r="Y107" s="199"/>
      <c r="Z107" s="199"/>
      <c r="AA107" s="199"/>
      <c r="AB107" s="199"/>
      <c r="AC107" s="199"/>
      <c r="AD107" s="199"/>
      <c r="AE107" s="199"/>
      <c r="AF107" s="199"/>
      <c r="AG107" s="199" t="s">
        <v>132</v>
      </c>
      <c r="AH107" s="199"/>
      <c r="AI107" s="199"/>
      <c r="AJ107" s="199"/>
      <c r="AK107" s="199"/>
      <c r="AL107" s="199"/>
      <c r="AM107" s="199"/>
      <c r="AN107" s="199"/>
      <c r="AO107" s="199"/>
      <c r="AP107" s="199"/>
      <c r="AQ107" s="199"/>
      <c r="AR107" s="199"/>
      <c r="AS107" s="199"/>
      <c r="AT107" s="199"/>
      <c r="AU107" s="199"/>
      <c r="AV107" s="199"/>
      <c r="AW107" s="199"/>
      <c r="AX107" s="199"/>
      <c r="AY107" s="199"/>
      <c r="AZ107" s="199"/>
      <c r="BA107" s="199"/>
      <c r="BB107" s="199"/>
      <c r="BC107" s="199"/>
      <c r="BD107" s="199"/>
      <c r="BE107" s="199"/>
      <c r="BF107" s="199"/>
      <c r="BG107" s="199"/>
      <c r="BH107" s="199"/>
    </row>
    <row r="108" spans="1:60" outlineLevel="1">
      <c r="A108" s="216"/>
      <c r="B108" s="217"/>
      <c r="C108" s="265" t="s">
        <v>218</v>
      </c>
      <c r="D108" s="254"/>
      <c r="E108" s="255"/>
      <c r="F108" s="220"/>
      <c r="G108" s="220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199"/>
      <c r="Z108" s="199"/>
      <c r="AA108" s="199"/>
      <c r="AB108" s="199"/>
      <c r="AC108" s="199"/>
      <c r="AD108" s="199"/>
      <c r="AE108" s="199"/>
      <c r="AF108" s="199"/>
      <c r="AG108" s="199" t="s">
        <v>212</v>
      </c>
      <c r="AH108" s="199">
        <v>0</v>
      </c>
      <c r="AI108" s="199"/>
      <c r="AJ108" s="199"/>
      <c r="AK108" s="199"/>
      <c r="AL108" s="199"/>
      <c r="AM108" s="199"/>
      <c r="AN108" s="199"/>
      <c r="AO108" s="199"/>
      <c r="AP108" s="199"/>
      <c r="AQ108" s="199"/>
      <c r="AR108" s="199"/>
      <c r="AS108" s="199"/>
      <c r="AT108" s="199"/>
      <c r="AU108" s="199"/>
      <c r="AV108" s="199"/>
      <c r="AW108" s="199"/>
      <c r="AX108" s="199"/>
      <c r="AY108" s="199"/>
      <c r="AZ108" s="199"/>
      <c r="BA108" s="199"/>
      <c r="BB108" s="199"/>
      <c r="BC108" s="199"/>
      <c r="BD108" s="199"/>
      <c r="BE108" s="199"/>
      <c r="BF108" s="199"/>
      <c r="BG108" s="199"/>
      <c r="BH108" s="199"/>
    </row>
    <row r="109" spans="1:60" outlineLevel="1">
      <c r="A109" s="216"/>
      <c r="B109" s="217"/>
      <c r="C109" s="265" t="s">
        <v>558</v>
      </c>
      <c r="D109" s="254"/>
      <c r="E109" s="255">
        <v>1023.84</v>
      </c>
      <c r="F109" s="220"/>
      <c r="G109" s="220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199"/>
      <c r="Z109" s="199"/>
      <c r="AA109" s="199"/>
      <c r="AB109" s="199"/>
      <c r="AC109" s="199"/>
      <c r="AD109" s="199"/>
      <c r="AE109" s="199"/>
      <c r="AF109" s="199"/>
      <c r="AG109" s="199" t="s">
        <v>212</v>
      </c>
      <c r="AH109" s="199">
        <v>5</v>
      </c>
      <c r="AI109" s="199"/>
      <c r="AJ109" s="199"/>
      <c r="AK109" s="199"/>
      <c r="AL109" s="199"/>
      <c r="AM109" s="199"/>
      <c r="AN109" s="199"/>
      <c r="AO109" s="199"/>
      <c r="AP109" s="199"/>
      <c r="AQ109" s="199"/>
      <c r="AR109" s="199"/>
      <c r="AS109" s="199"/>
      <c r="AT109" s="199"/>
      <c r="AU109" s="199"/>
      <c r="AV109" s="199"/>
      <c r="AW109" s="199"/>
      <c r="AX109" s="199"/>
      <c r="AY109" s="199"/>
      <c r="AZ109" s="199"/>
      <c r="BA109" s="199"/>
      <c r="BB109" s="199"/>
      <c r="BC109" s="199"/>
      <c r="BD109" s="199"/>
      <c r="BE109" s="199"/>
      <c r="BF109" s="199"/>
      <c r="BG109" s="199"/>
      <c r="BH109" s="199"/>
    </row>
    <row r="110" spans="1:60" outlineLevel="1">
      <c r="A110" s="234">
        <v>14</v>
      </c>
      <c r="B110" s="235" t="s">
        <v>220</v>
      </c>
      <c r="C110" s="244" t="s">
        <v>221</v>
      </c>
      <c r="D110" s="236" t="s">
        <v>222</v>
      </c>
      <c r="E110" s="237">
        <v>557.6</v>
      </c>
      <c r="F110" s="238"/>
      <c r="G110" s="239">
        <f>ROUND(E110*F110,2)</f>
        <v>0</v>
      </c>
      <c r="H110" s="221"/>
      <c r="I110" s="220">
        <f>ROUND(E110*H110,2)</f>
        <v>0</v>
      </c>
      <c r="J110" s="221"/>
      <c r="K110" s="220">
        <f>ROUND(E110*J110,2)</f>
        <v>0</v>
      </c>
      <c r="L110" s="220">
        <v>21</v>
      </c>
      <c r="M110" s="220">
        <f>G110*(1+L110/100)</f>
        <v>0</v>
      </c>
      <c r="N110" s="219">
        <v>6.3499999999999997E-3</v>
      </c>
      <c r="O110" s="219">
        <f>ROUND(E110*N110,2)</f>
        <v>3.54</v>
      </c>
      <c r="P110" s="219">
        <v>0</v>
      </c>
      <c r="Q110" s="219">
        <f>ROUND(E110*P110,2)</f>
        <v>0</v>
      </c>
      <c r="R110" s="220"/>
      <c r="S110" s="220" t="s">
        <v>209</v>
      </c>
      <c r="T110" s="220" t="s">
        <v>209</v>
      </c>
      <c r="U110" s="220">
        <v>0.15</v>
      </c>
      <c r="V110" s="220">
        <f>ROUND(E110*U110,2)</f>
        <v>83.64</v>
      </c>
      <c r="W110" s="220"/>
      <c r="X110" s="220" t="s">
        <v>131</v>
      </c>
      <c r="Y110" s="199"/>
      <c r="Z110" s="199"/>
      <c r="AA110" s="199"/>
      <c r="AB110" s="199"/>
      <c r="AC110" s="199"/>
      <c r="AD110" s="199"/>
      <c r="AE110" s="199"/>
      <c r="AF110" s="199"/>
      <c r="AG110" s="199" t="s">
        <v>132</v>
      </c>
      <c r="AH110" s="199"/>
      <c r="AI110" s="199"/>
      <c r="AJ110" s="199"/>
      <c r="AK110" s="199"/>
      <c r="AL110" s="199"/>
      <c r="AM110" s="199"/>
      <c r="AN110" s="199"/>
      <c r="AO110" s="199"/>
      <c r="AP110" s="199"/>
      <c r="AQ110" s="199"/>
      <c r="AR110" s="199"/>
      <c r="AS110" s="199"/>
      <c r="AT110" s="199"/>
      <c r="AU110" s="199"/>
      <c r="AV110" s="199"/>
      <c r="AW110" s="199"/>
      <c r="AX110" s="199"/>
      <c r="AY110" s="199"/>
      <c r="AZ110" s="199"/>
      <c r="BA110" s="199"/>
      <c r="BB110" s="199"/>
      <c r="BC110" s="199"/>
      <c r="BD110" s="199"/>
      <c r="BE110" s="199"/>
      <c r="BF110" s="199"/>
      <c r="BG110" s="199"/>
      <c r="BH110" s="199"/>
    </row>
    <row r="111" spans="1:60" outlineLevel="1">
      <c r="A111" s="216"/>
      <c r="B111" s="217"/>
      <c r="C111" s="265" t="s">
        <v>223</v>
      </c>
      <c r="D111" s="254"/>
      <c r="E111" s="255">
        <v>453.6</v>
      </c>
      <c r="F111" s="220"/>
      <c r="G111" s="220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199"/>
      <c r="Z111" s="199"/>
      <c r="AA111" s="199"/>
      <c r="AB111" s="199"/>
      <c r="AC111" s="199"/>
      <c r="AD111" s="199"/>
      <c r="AE111" s="199"/>
      <c r="AF111" s="199"/>
      <c r="AG111" s="199" t="s">
        <v>212</v>
      </c>
      <c r="AH111" s="199">
        <v>0</v>
      </c>
      <c r="AI111" s="199"/>
      <c r="AJ111" s="199"/>
      <c r="AK111" s="199"/>
      <c r="AL111" s="199"/>
      <c r="AM111" s="199"/>
      <c r="AN111" s="199"/>
      <c r="AO111" s="199"/>
      <c r="AP111" s="199"/>
      <c r="AQ111" s="199"/>
      <c r="AR111" s="199"/>
      <c r="AS111" s="199"/>
      <c r="AT111" s="199"/>
      <c r="AU111" s="199"/>
      <c r="AV111" s="199"/>
      <c r="AW111" s="199"/>
      <c r="AX111" s="199"/>
      <c r="AY111" s="199"/>
      <c r="AZ111" s="199"/>
      <c r="BA111" s="199"/>
      <c r="BB111" s="199"/>
      <c r="BC111" s="199"/>
      <c r="BD111" s="199"/>
      <c r="BE111" s="199"/>
      <c r="BF111" s="199"/>
      <c r="BG111" s="199"/>
      <c r="BH111" s="199"/>
    </row>
    <row r="112" spans="1:60" outlineLevel="1">
      <c r="A112" s="216"/>
      <c r="B112" s="217"/>
      <c r="C112" s="265" t="s">
        <v>559</v>
      </c>
      <c r="D112" s="254"/>
      <c r="E112" s="255">
        <v>104</v>
      </c>
      <c r="F112" s="220"/>
      <c r="G112" s="220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199"/>
      <c r="Z112" s="199"/>
      <c r="AA112" s="199"/>
      <c r="AB112" s="199"/>
      <c r="AC112" s="199"/>
      <c r="AD112" s="199"/>
      <c r="AE112" s="199"/>
      <c r="AF112" s="199"/>
      <c r="AG112" s="199" t="s">
        <v>212</v>
      </c>
      <c r="AH112" s="199">
        <v>0</v>
      </c>
      <c r="AI112" s="199"/>
      <c r="AJ112" s="199"/>
      <c r="AK112" s="199"/>
      <c r="AL112" s="199"/>
      <c r="AM112" s="199"/>
      <c r="AN112" s="199"/>
      <c r="AO112" s="199"/>
      <c r="AP112" s="199"/>
      <c r="AQ112" s="199"/>
      <c r="AR112" s="199"/>
      <c r="AS112" s="199"/>
      <c r="AT112" s="199"/>
      <c r="AU112" s="199"/>
      <c r="AV112" s="199"/>
      <c r="AW112" s="199"/>
      <c r="AX112" s="199"/>
      <c r="AY112" s="199"/>
      <c r="AZ112" s="199"/>
      <c r="BA112" s="199"/>
      <c r="BB112" s="199"/>
      <c r="BC112" s="199"/>
      <c r="BD112" s="199"/>
      <c r="BE112" s="199"/>
      <c r="BF112" s="199"/>
      <c r="BG112" s="199"/>
      <c r="BH112" s="199"/>
    </row>
    <row r="113" spans="1:60" outlineLevel="1">
      <c r="A113" s="216"/>
      <c r="B113" s="217"/>
      <c r="C113" s="266" t="s">
        <v>243</v>
      </c>
      <c r="D113" s="256"/>
      <c r="E113" s="257">
        <v>557.6</v>
      </c>
      <c r="F113" s="220"/>
      <c r="G113" s="220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199"/>
      <c r="Z113" s="199"/>
      <c r="AA113" s="199"/>
      <c r="AB113" s="199"/>
      <c r="AC113" s="199"/>
      <c r="AD113" s="199"/>
      <c r="AE113" s="199"/>
      <c r="AF113" s="199"/>
      <c r="AG113" s="199" t="s">
        <v>212</v>
      </c>
      <c r="AH113" s="199">
        <v>1</v>
      </c>
      <c r="AI113" s="199"/>
      <c r="AJ113" s="199"/>
      <c r="AK113" s="199"/>
      <c r="AL113" s="199"/>
      <c r="AM113" s="199"/>
      <c r="AN113" s="199"/>
      <c r="AO113" s="199"/>
      <c r="AP113" s="199"/>
      <c r="AQ113" s="199"/>
      <c r="AR113" s="199"/>
      <c r="AS113" s="199"/>
      <c r="AT113" s="199"/>
      <c r="AU113" s="199"/>
      <c r="AV113" s="199"/>
      <c r="AW113" s="199"/>
      <c r="AX113" s="199"/>
      <c r="AY113" s="199"/>
      <c r="AZ113" s="199"/>
      <c r="BA113" s="199"/>
      <c r="BB113" s="199"/>
      <c r="BC113" s="199"/>
      <c r="BD113" s="199"/>
      <c r="BE113" s="199"/>
      <c r="BF113" s="199"/>
      <c r="BG113" s="199"/>
      <c r="BH113" s="199"/>
    </row>
    <row r="114" spans="1:60" outlineLevel="1">
      <c r="A114" s="234">
        <v>15</v>
      </c>
      <c r="B114" s="235" t="s">
        <v>224</v>
      </c>
      <c r="C114" s="244" t="s">
        <v>225</v>
      </c>
      <c r="D114" s="236" t="s">
        <v>208</v>
      </c>
      <c r="E114" s="237">
        <v>1023.84</v>
      </c>
      <c r="F114" s="238"/>
      <c r="G114" s="239">
        <f>ROUND(E114*F114,2)</f>
        <v>0</v>
      </c>
      <c r="H114" s="221"/>
      <c r="I114" s="220">
        <f>ROUND(E114*H114,2)</f>
        <v>0</v>
      </c>
      <c r="J114" s="221"/>
      <c r="K114" s="220">
        <f>ROUND(E114*J114,2)</f>
        <v>0</v>
      </c>
      <c r="L114" s="220">
        <v>21</v>
      </c>
      <c r="M114" s="220">
        <f>G114*(1+L114/100)</f>
        <v>0</v>
      </c>
      <c r="N114" s="219">
        <v>0</v>
      </c>
      <c r="O114" s="219">
        <f>ROUND(E114*N114,2)</f>
        <v>0</v>
      </c>
      <c r="P114" s="219">
        <v>0</v>
      </c>
      <c r="Q114" s="219">
        <f>ROUND(E114*P114,2)</f>
        <v>0</v>
      </c>
      <c r="R114" s="220"/>
      <c r="S114" s="220" t="s">
        <v>209</v>
      </c>
      <c r="T114" s="220" t="s">
        <v>209</v>
      </c>
      <c r="U114" s="220">
        <v>0.03</v>
      </c>
      <c r="V114" s="220">
        <f>ROUND(E114*U114,2)</f>
        <v>30.72</v>
      </c>
      <c r="W114" s="220"/>
      <c r="X114" s="220" t="s">
        <v>131</v>
      </c>
      <c r="Y114" s="199"/>
      <c r="Z114" s="199"/>
      <c r="AA114" s="199"/>
      <c r="AB114" s="199"/>
      <c r="AC114" s="199"/>
      <c r="AD114" s="199"/>
      <c r="AE114" s="199"/>
      <c r="AF114" s="199"/>
      <c r="AG114" s="199" t="s">
        <v>132</v>
      </c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199"/>
      <c r="AV114" s="199"/>
      <c r="AW114" s="199"/>
      <c r="AX114" s="199"/>
      <c r="AY114" s="199"/>
      <c r="AZ114" s="199"/>
      <c r="BA114" s="199"/>
      <c r="BB114" s="199"/>
      <c r="BC114" s="199"/>
      <c r="BD114" s="199"/>
      <c r="BE114" s="199"/>
      <c r="BF114" s="199"/>
      <c r="BG114" s="199"/>
      <c r="BH114" s="199"/>
    </row>
    <row r="115" spans="1:60" outlineLevel="1">
      <c r="A115" s="216"/>
      <c r="B115" s="217"/>
      <c r="C115" s="265" t="s">
        <v>218</v>
      </c>
      <c r="D115" s="254"/>
      <c r="E115" s="255"/>
      <c r="F115" s="220"/>
      <c r="G115" s="220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199"/>
      <c r="Z115" s="199"/>
      <c r="AA115" s="199"/>
      <c r="AB115" s="199"/>
      <c r="AC115" s="199"/>
      <c r="AD115" s="199"/>
      <c r="AE115" s="199"/>
      <c r="AF115" s="199"/>
      <c r="AG115" s="199" t="s">
        <v>212</v>
      </c>
      <c r="AH115" s="199">
        <v>0</v>
      </c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199"/>
      <c r="AV115" s="199"/>
      <c r="AW115" s="199"/>
      <c r="AX115" s="199"/>
      <c r="AY115" s="199"/>
      <c r="AZ115" s="199"/>
      <c r="BA115" s="199"/>
      <c r="BB115" s="199"/>
      <c r="BC115" s="199"/>
      <c r="BD115" s="199"/>
      <c r="BE115" s="199"/>
      <c r="BF115" s="199"/>
      <c r="BG115" s="199"/>
      <c r="BH115" s="199"/>
    </row>
    <row r="116" spans="1:60" outlineLevel="1">
      <c r="A116" s="216"/>
      <c r="B116" s="217"/>
      <c r="C116" s="265" t="s">
        <v>558</v>
      </c>
      <c r="D116" s="254"/>
      <c r="E116" s="255">
        <v>1023.84</v>
      </c>
      <c r="F116" s="220"/>
      <c r="G116" s="220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199"/>
      <c r="Z116" s="199"/>
      <c r="AA116" s="199"/>
      <c r="AB116" s="199"/>
      <c r="AC116" s="199"/>
      <c r="AD116" s="199"/>
      <c r="AE116" s="199"/>
      <c r="AF116" s="199"/>
      <c r="AG116" s="199" t="s">
        <v>212</v>
      </c>
      <c r="AH116" s="199">
        <v>5</v>
      </c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199"/>
      <c r="AV116" s="199"/>
      <c r="AW116" s="199"/>
      <c r="AX116" s="199"/>
      <c r="AY116" s="199"/>
      <c r="AZ116" s="199"/>
      <c r="BA116" s="199"/>
      <c r="BB116" s="199"/>
      <c r="BC116" s="199"/>
      <c r="BD116" s="199"/>
      <c r="BE116" s="199"/>
      <c r="BF116" s="199"/>
      <c r="BG116" s="199"/>
      <c r="BH116" s="199"/>
    </row>
    <row r="117" spans="1:60" outlineLevel="1">
      <c r="A117" s="234">
        <v>16</v>
      </c>
      <c r="B117" s="235" t="s">
        <v>226</v>
      </c>
      <c r="C117" s="244" t="s">
        <v>227</v>
      </c>
      <c r="D117" s="236" t="s">
        <v>208</v>
      </c>
      <c r="E117" s="237">
        <v>5119.2</v>
      </c>
      <c r="F117" s="238"/>
      <c r="G117" s="239">
        <f>ROUND(E117*F117,2)</f>
        <v>0</v>
      </c>
      <c r="H117" s="221"/>
      <c r="I117" s="220">
        <f>ROUND(E117*H117,2)</f>
        <v>0</v>
      </c>
      <c r="J117" s="221"/>
      <c r="K117" s="220">
        <f>ROUND(E117*J117,2)</f>
        <v>0</v>
      </c>
      <c r="L117" s="220">
        <v>21</v>
      </c>
      <c r="M117" s="220">
        <f>G117*(1+L117/100)</f>
        <v>0</v>
      </c>
      <c r="N117" s="219">
        <v>5.0000000000000002E-5</v>
      </c>
      <c r="O117" s="219">
        <f>ROUND(E117*N117,2)</f>
        <v>0.26</v>
      </c>
      <c r="P117" s="219">
        <v>0</v>
      </c>
      <c r="Q117" s="219">
        <f>ROUND(E117*P117,2)</f>
        <v>0</v>
      </c>
      <c r="R117" s="220"/>
      <c r="S117" s="220" t="s">
        <v>209</v>
      </c>
      <c r="T117" s="220" t="s">
        <v>209</v>
      </c>
      <c r="U117" s="220">
        <v>0</v>
      </c>
      <c r="V117" s="220">
        <f>ROUND(E117*U117,2)</f>
        <v>0</v>
      </c>
      <c r="W117" s="220"/>
      <c r="X117" s="220" t="s">
        <v>131</v>
      </c>
      <c r="Y117" s="199"/>
      <c r="Z117" s="199"/>
      <c r="AA117" s="199"/>
      <c r="AB117" s="199"/>
      <c r="AC117" s="199"/>
      <c r="AD117" s="199"/>
      <c r="AE117" s="199"/>
      <c r="AF117" s="199"/>
      <c r="AG117" s="199" t="s">
        <v>132</v>
      </c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199"/>
      <c r="AV117" s="199"/>
      <c r="AW117" s="199"/>
      <c r="AX117" s="199"/>
      <c r="AY117" s="199"/>
      <c r="AZ117" s="199"/>
      <c r="BA117" s="199"/>
      <c r="BB117" s="199"/>
      <c r="BC117" s="199"/>
      <c r="BD117" s="199"/>
      <c r="BE117" s="199"/>
      <c r="BF117" s="199"/>
      <c r="BG117" s="199"/>
      <c r="BH117" s="199"/>
    </row>
    <row r="118" spans="1:60" outlineLevel="1">
      <c r="A118" s="216"/>
      <c r="B118" s="217"/>
      <c r="C118" s="265" t="s">
        <v>560</v>
      </c>
      <c r="D118" s="254"/>
      <c r="E118" s="255">
        <v>5119.2</v>
      </c>
      <c r="F118" s="220"/>
      <c r="G118" s="220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199"/>
      <c r="Z118" s="199"/>
      <c r="AA118" s="199"/>
      <c r="AB118" s="199"/>
      <c r="AC118" s="199"/>
      <c r="AD118" s="199"/>
      <c r="AE118" s="199"/>
      <c r="AF118" s="199"/>
      <c r="AG118" s="199" t="s">
        <v>212</v>
      </c>
      <c r="AH118" s="199">
        <v>5</v>
      </c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199"/>
      <c r="AV118" s="199"/>
      <c r="AW118" s="199"/>
      <c r="AX118" s="199"/>
      <c r="AY118" s="199"/>
      <c r="AZ118" s="199"/>
      <c r="BA118" s="199"/>
      <c r="BB118" s="199"/>
      <c r="BC118" s="199"/>
      <c r="BD118" s="199"/>
      <c r="BE118" s="199"/>
      <c r="BF118" s="199"/>
      <c r="BG118" s="199"/>
      <c r="BH118" s="199"/>
    </row>
    <row r="119" spans="1:60" outlineLevel="1">
      <c r="A119" s="234">
        <v>17</v>
      </c>
      <c r="B119" s="235" t="s">
        <v>229</v>
      </c>
      <c r="C119" s="244" t="s">
        <v>230</v>
      </c>
      <c r="D119" s="236" t="s">
        <v>208</v>
      </c>
      <c r="E119" s="237">
        <v>1023.84</v>
      </c>
      <c r="F119" s="238"/>
      <c r="G119" s="239">
        <f>ROUND(E119*F119,2)</f>
        <v>0</v>
      </c>
      <c r="H119" s="221"/>
      <c r="I119" s="220">
        <f>ROUND(E119*H119,2)</f>
        <v>0</v>
      </c>
      <c r="J119" s="221"/>
      <c r="K119" s="220">
        <f>ROUND(E119*J119,2)</f>
        <v>0</v>
      </c>
      <c r="L119" s="220">
        <v>21</v>
      </c>
      <c r="M119" s="220">
        <f>G119*(1+L119/100)</f>
        <v>0</v>
      </c>
      <c r="N119" s="219">
        <v>0</v>
      </c>
      <c r="O119" s="219">
        <f>ROUND(E119*N119,2)</f>
        <v>0</v>
      </c>
      <c r="P119" s="219">
        <v>0</v>
      </c>
      <c r="Q119" s="219">
        <f>ROUND(E119*P119,2)</f>
        <v>0</v>
      </c>
      <c r="R119" s="220"/>
      <c r="S119" s="220" t="s">
        <v>209</v>
      </c>
      <c r="T119" s="220" t="s">
        <v>209</v>
      </c>
      <c r="U119" s="220">
        <v>0.02</v>
      </c>
      <c r="V119" s="220">
        <f>ROUND(E119*U119,2)</f>
        <v>20.48</v>
      </c>
      <c r="W119" s="220"/>
      <c r="X119" s="220" t="s">
        <v>131</v>
      </c>
      <c r="Y119" s="199"/>
      <c r="Z119" s="199"/>
      <c r="AA119" s="199"/>
      <c r="AB119" s="199"/>
      <c r="AC119" s="199"/>
      <c r="AD119" s="199"/>
      <c r="AE119" s="199"/>
      <c r="AF119" s="199"/>
      <c r="AG119" s="199" t="s">
        <v>132</v>
      </c>
      <c r="AH119" s="199"/>
      <c r="AI119" s="199"/>
      <c r="AJ119" s="199"/>
      <c r="AK119" s="199"/>
      <c r="AL119" s="199"/>
      <c r="AM119" s="199"/>
      <c r="AN119" s="199"/>
      <c r="AO119" s="199"/>
      <c r="AP119" s="199"/>
      <c r="AQ119" s="199"/>
      <c r="AR119" s="199"/>
      <c r="AS119" s="199"/>
      <c r="AT119" s="199"/>
      <c r="AU119" s="199"/>
      <c r="AV119" s="199"/>
      <c r="AW119" s="199"/>
      <c r="AX119" s="199"/>
      <c r="AY119" s="199"/>
      <c r="AZ119" s="199"/>
      <c r="BA119" s="199"/>
      <c r="BB119" s="199"/>
      <c r="BC119" s="199"/>
      <c r="BD119" s="199"/>
      <c r="BE119" s="199"/>
      <c r="BF119" s="199"/>
      <c r="BG119" s="199"/>
      <c r="BH119" s="199"/>
    </row>
    <row r="120" spans="1:60" outlineLevel="1">
      <c r="A120" s="216"/>
      <c r="B120" s="217"/>
      <c r="C120" s="265" t="s">
        <v>218</v>
      </c>
      <c r="D120" s="254"/>
      <c r="E120" s="255"/>
      <c r="F120" s="220"/>
      <c r="G120" s="220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199"/>
      <c r="Z120" s="199"/>
      <c r="AA120" s="199"/>
      <c r="AB120" s="199"/>
      <c r="AC120" s="199"/>
      <c r="AD120" s="199"/>
      <c r="AE120" s="199"/>
      <c r="AF120" s="199"/>
      <c r="AG120" s="199" t="s">
        <v>212</v>
      </c>
      <c r="AH120" s="199">
        <v>0</v>
      </c>
      <c r="AI120" s="199"/>
      <c r="AJ120" s="199"/>
      <c r="AK120" s="199"/>
      <c r="AL120" s="199"/>
      <c r="AM120" s="199"/>
      <c r="AN120" s="199"/>
      <c r="AO120" s="199"/>
      <c r="AP120" s="199"/>
      <c r="AQ120" s="199"/>
      <c r="AR120" s="199"/>
      <c r="AS120" s="199"/>
      <c r="AT120" s="199"/>
      <c r="AU120" s="199"/>
      <c r="AV120" s="199"/>
      <c r="AW120" s="199"/>
      <c r="AX120" s="199"/>
      <c r="AY120" s="199"/>
      <c r="AZ120" s="199"/>
      <c r="BA120" s="199"/>
      <c r="BB120" s="199"/>
      <c r="BC120" s="199"/>
      <c r="BD120" s="199"/>
      <c r="BE120" s="199"/>
      <c r="BF120" s="199"/>
      <c r="BG120" s="199"/>
      <c r="BH120" s="199"/>
    </row>
    <row r="121" spans="1:60" outlineLevel="1">
      <c r="A121" s="216"/>
      <c r="B121" s="217"/>
      <c r="C121" s="265" t="s">
        <v>558</v>
      </c>
      <c r="D121" s="254"/>
      <c r="E121" s="255">
        <v>1023.84</v>
      </c>
      <c r="F121" s="220"/>
      <c r="G121" s="220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199"/>
      <c r="Z121" s="199"/>
      <c r="AA121" s="199"/>
      <c r="AB121" s="199"/>
      <c r="AC121" s="199"/>
      <c r="AD121" s="199"/>
      <c r="AE121" s="199"/>
      <c r="AF121" s="199"/>
      <c r="AG121" s="199" t="s">
        <v>212</v>
      </c>
      <c r="AH121" s="199">
        <v>5</v>
      </c>
      <c r="AI121" s="199"/>
      <c r="AJ121" s="199"/>
      <c r="AK121" s="199"/>
      <c r="AL121" s="199"/>
      <c r="AM121" s="199"/>
      <c r="AN121" s="199"/>
      <c r="AO121" s="199"/>
      <c r="AP121" s="199"/>
      <c r="AQ121" s="199"/>
      <c r="AR121" s="199"/>
      <c r="AS121" s="199"/>
      <c r="AT121" s="199"/>
      <c r="AU121" s="199"/>
      <c r="AV121" s="199"/>
      <c r="AW121" s="199"/>
      <c r="AX121" s="199"/>
      <c r="AY121" s="199"/>
      <c r="AZ121" s="199"/>
      <c r="BA121" s="199"/>
      <c r="BB121" s="199"/>
      <c r="BC121" s="199"/>
      <c r="BD121" s="199"/>
      <c r="BE121" s="199"/>
      <c r="BF121" s="199"/>
      <c r="BG121" s="199"/>
      <c r="BH121" s="199"/>
    </row>
    <row r="122" spans="1:60" outlineLevel="1">
      <c r="A122" s="234">
        <v>18</v>
      </c>
      <c r="B122" s="235" t="s">
        <v>231</v>
      </c>
      <c r="C122" s="244" t="s">
        <v>232</v>
      </c>
      <c r="D122" s="236" t="s">
        <v>208</v>
      </c>
      <c r="E122" s="237">
        <v>36</v>
      </c>
      <c r="F122" s="238"/>
      <c r="G122" s="239">
        <f>ROUND(E122*F122,2)</f>
        <v>0</v>
      </c>
      <c r="H122" s="221"/>
      <c r="I122" s="220">
        <f>ROUND(E122*H122,2)</f>
        <v>0</v>
      </c>
      <c r="J122" s="221"/>
      <c r="K122" s="220">
        <f>ROUND(E122*J122,2)</f>
        <v>0</v>
      </c>
      <c r="L122" s="220">
        <v>21</v>
      </c>
      <c r="M122" s="220">
        <f>G122*(1+L122/100)</f>
        <v>0</v>
      </c>
      <c r="N122" s="219">
        <v>1.58E-3</v>
      </c>
      <c r="O122" s="219">
        <f>ROUND(E122*N122,2)</f>
        <v>0.06</v>
      </c>
      <c r="P122" s="219">
        <v>0</v>
      </c>
      <c r="Q122" s="219">
        <f>ROUND(E122*P122,2)</f>
        <v>0</v>
      </c>
      <c r="R122" s="220"/>
      <c r="S122" s="220" t="s">
        <v>209</v>
      </c>
      <c r="T122" s="220" t="s">
        <v>209</v>
      </c>
      <c r="U122" s="220">
        <v>0.21</v>
      </c>
      <c r="V122" s="220">
        <f>ROUND(E122*U122,2)</f>
        <v>7.56</v>
      </c>
      <c r="W122" s="220"/>
      <c r="X122" s="220" t="s">
        <v>131</v>
      </c>
      <c r="Y122" s="199"/>
      <c r="Z122" s="199"/>
      <c r="AA122" s="199"/>
      <c r="AB122" s="199"/>
      <c r="AC122" s="199"/>
      <c r="AD122" s="199"/>
      <c r="AE122" s="199"/>
      <c r="AF122" s="199"/>
      <c r="AG122" s="199" t="s">
        <v>132</v>
      </c>
      <c r="AH122" s="199"/>
      <c r="AI122" s="199"/>
      <c r="AJ122" s="199"/>
      <c r="AK122" s="199"/>
      <c r="AL122" s="199"/>
      <c r="AM122" s="199"/>
      <c r="AN122" s="199"/>
      <c r="AO122" s="199"/>
      <c r="AP122" s="199"/>
      <c r="AQ122" s="199"/>
      <c r="AR122" s="199"/>
      <c r="AS122" s="199"/>
      <c r="AT122" s="199"/>
      <c r="AU122" s="199"/>
      <c r="AV122" s="199"/>
      <c r="AW122" s="199"/>
      <c r="AX122" s="199"/>
      <c r="AY122" s="199"/>
      <c r="AZ122" s="199"/>
      <c r="BA122" s="199"/>
      <c r="BB122" s="199"/>
      <c r="BC122" s="199"/>
      <c r="BD122" s="199"/>
      <c r="BE122" s="199"/>
      <c r="BF122" s="199"/>
      <c r="BG122" s="199"/>
      <c r="BH122" s="199"/>
    </row>
    <row r="123" spans="1:60" outlineLevel="1">
      <c r="A123" s="216"/>
      <c r="B123" s="217"/>
      <c r="C123" s="265" t="s">
        <v>561</v>
      </c>
      <c r="D123" s="254"/>
      <c r="E123" s="255">
        <v>36</v>
      </c>
      <c r="F123" s="220"/>
      <c r="G123" s="220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199"/>
      <c r="Z123" s="199"/>
      <c r="AA123" s="199"/>
      <c r="AB123" s="199"/>
      <c r="AC123" s="199"/>
      <c r="AD123" s="199"/>
      <c r="AE123" s="199"/>
      <c r="AF123" s="199"/>
      <c r="AG123" s="199" t="s">
        <v>212</v>
      </c>
      <c r="AH123" s="199">
        <v>0</v>
      </c>
      <c r="AI123" s="199"/>
      <c r="AJ123" s="199"/>
      <c r="AK123" s="199"/>
      <c r="AL123" s="199"/>
      <c r="AM123" s="199"/>
      <c r="AN123" s="199"/>
      <c r="AO123" s="199"/>
      <c r="AP123" s="199"/>
      <c r="AQ123" s="199"/>
      <c r="AR123" s="199"/>
      <c r="AS123" s="199"/>
      <c r="AT123" s="199"/>
      <c r="AU123" s="199"/>
      <c r="AV123" s="199"/>
      <c r="AW123" s="199"/>
      <c r="AX123" s="199"/>
      <c r="AY123" s="199"/>
      <c r="AZ123" s="199"/>
      <c r="BA123" s="199"/>
      <c r="BB123" s="199"/>
      <c r="BC123" s="199"/>
      <c r="BD123" s="199"/>
      <c r="BE123" s="199"/>
      <c r="BF123" s="199"/>
      <c r="BG123" s="199"/>
      <c r="BH123" s="199"/>
    </row>
    <row r="124" spans="1:60">
      <c r="A124" s="227" t="s">
        <v>127</v>
      </c>
      <c r="B124" s="228" t="s">
        <v>81</v>
      </c>
      <c r="C124" s="243" t="s">
        <v>82</v>
      </c>
      <c r="D124" s="229"/>
      <c r="E124" s="230"/>
      <c r="F124" s="231"/>
      <c r="G124" s="232">
        <f>SUMIF(AG125:AG125,"&lt;&gt;NOR",G125:G125)</f>
        <v>0</v>
      </c>
      <c r="H124" s="226"/>
      <c r="I124" s="226">
        <f>SUM(I125:I125)</f>
        <v>0</v>
      </c>
      <c r="J124" s="226"/>
      <c r="K124" s="226">
        <f>SUM(K125:K125)</f>
        <v>0</v>
      </c>
      <c r="L124" s="226"/>
      <c r="M124" s="226">
        <f>SUM(M125:M125)</f>
        <v>0</v>
      </c>
      <c r="N124" s="225"/>
      <c r="O124" s="225">
        <f>SUM(O125:O125)</f>
        <v>0</v>
      </c>
      <c r="P124" s="225"/>
      <c r="Q124" s="225">
        <f>SUM(Q125:Q125)</f>
        <v>0</v>
      </c>
      <c r="R124" s="226"/>
      <c r="S124" s="226"/>
      <c r="T124" s="226"/>
      <c r="U124" s="226"/>
      <c r="V124" s="226">
        <f>SUM(V125:V125)</f>
        <v>0</v>
      </c>
      <c r="W124" s="226"/>
      <c r="X124" s="226"/>
      <c r="AG124" t="s">
        <v>128</v>
      </c>
    </row>
    <row r="125" spans="1:60" ht="22.5" outlineLevel="1">
      <c r="A125" s="259">
        <v>19</v>
      </c>
      <c r="B125" s="260" t="s">
        <v>351</v>
      </c>
      <c r="C125" s="268" t="s">
        <v>352</v>
      </c>
      <c r="D125" s="261" t="s">
        <v>353</v>
      </c>
      <c r="E125" s="262">
        <v>15</v>
      </c>
      <c r="F125" s="263"/>
      <c r="G125" s="264">
        <f>ROUND(E125*F125,2)</f>
        <v>0</v>
      </c>
      <c r="H125" s="221"/>
      <c r="I125" s="220">
        <f>ROUND(E125*H125,2)</f>
        <v>0</v>
      </c>
      <c r="J125" s="221"/>
      <c r="K125" s="220">
        <f>ROUND(E125*J125,2)</f>
        <v>0</v>
      </c>
      <c r="L125" s="220">
        <v>21</v>
      </c>
      <c r="M125" s="220">
        <f>G125*(1+L125/100)</f>
        <v>0</v>
      </c>
      <c r="N125" s="219">
        <v>0</v>
      </c>
      <c r="O125" s="219">
        <f>ROUND(E125*N125,2)</f>
        <v>0</v>
      </c>
      <c r="P125" s="219">
        <v>0</v>
      </c>
      <c r="Q125" s="219">
        <f>ROUND(E125*P125,2)</f>
        <v>0</v>
      </c>
      <c r="R125" s="220"/>
      <c r="S125" s="220" t="s">
        <v>129</v>
      </c>
      <c r="T125" s="220" t="s">
        <v>144</v>
      </c>
      <c r="U125" s="220">
        <v>0</v>
      </c>
      <c r="V125" s="220">
        <f>ROUND(E125*U125,2)</f>
        <v>0</v>
      </c>
      <c r="W125" s="220"/>
      <c r="X125" s="220" t="s">
        <v>131</v>
      </c>
      <c r="Y125" s="199"/>
      <c r="Z125" s="199"/>
      <c r="AA125" s="199"/>
      <c r="AB125" s="199"/>
      <c r="AC125" s="199"/>
      <c r="AD125" s="199"/>
      <c r="AE125" s="199"/>
      <c r="AF125" s="199"/>
      <c r="AG125" s="199" t="s">
        <v>354</v>
      </c>
      <c r="AH125" s="199"/>
      <c r="AI125" s="199"/>
      <c r="AJ125" s="199"/>
      <c r="AK125" s="199"/>
      <c r="AL125" s="199"/>
      <c r="AM125" s="199"/>
      <c r="AN125" s="199"/>
      <c r="AO125" s="199"/>
      <c r="AP125" s="199"/>
      <c r="AQ125" s="199"/>
      <c r="AR125" s="199"/>
      <c r="AS125" s="199"/>
      <c r="AT125" s="199"/>
      <c r="AU125" s="199"/>
      <c r="AV125" s="199"/>
      <c r="AW125" s="199"/>
      <c r="AX125" s="199"/>
      <c r="AY125" s="199"/>
      <c r="AZ125" s="199"/>
      <c r="BA125" s="199"/>
      <c r="BB125" s="199"/>
      <c r="BC125" s="199"/>
      <c r="BD125" s="199"/>
      <c r="BE125" s="199"/>
      <c r="BF125" s="199"/>
      <c r="BG125" s="199"/>
      <c r="BH125" s="199"/>
    </row>
    <row r="126" spans="1:60">
      <c r="A126" s="227" t="s">
        <v>127</v>
      </c>
      <c r="B126" s="228" t="s">
        <v>83</v>
      </c>
      <c r="C126" s="243" t="s">
        <v>84</v>
      </c>
      <c r="D126" s="229"/>
      <c r="E126" s="230"/>
      <c r="F126" s="231"/>
      <c r="G126" s="232">
        <f>SUMIF(AG127:AG174,"&lt;&gt;NOR",G127:G174)</f>
        <v>0</v>
      </c>
      <c r="H126" s="226"/>
      <c r="I126" s="226">
        <f>SUM(I127:I174)</f>
        <v>0</v>
      </c>
      <c r="J126" s="226"/>
      <c r="K126" s="226">
        <f>SUM(K127:K174)</f>
        <v>0</v>
      </c>
      <c r="L126" s="226"/>
      <c r="M126" s="226">
        <f>SUM(M127:M174)</f>
        <v>0</v>
      </c>
      <c r="N126" s="225"/>
      <c r="O126" s="225">
        <f>SUM(O127:O174)</f>
        <v>0.04</v>
      </c>
      <c r="P126" s="225"/>
      <c r="Q126" s="225">
        <f>SUM(Q127:Q174)</f>
        <v>20.759999999999998</v>
      </c>
      <c r="R126" s="226"/>
      <c r="S126" s="226"/>
      <c r="T126" s="226"/>
      <c r="U126" s="226"/>
      <c r="V126" s="226">
        <f>SUM(V127:V174)</f>
        <v>64.570000000000007</v>
      </c>
      <c r="W126" s="226"/>
      <c r="X126" s="226"/>
      <c r="AG126" t="s">
        <v>128</v>
      </c>
    </row>
    <row r="127" spans="1:60" outlineLevel="1">
      <c r="A127" s="234">
        <v>20</v>
      </c>
      <c r="B127" s="235" t="s">
        <v>355</v>
      </c>
      <c r="C127" s="244" t="s">
        <v>356</v>
      </c>
      <c r="D127" s="236" t="s">
        <v>300</v>
      </c>
      <c r="E127" s="237">
        <v>1</v>
      </c>
      <c r="F127" s="238"/>
      <c r="G127" s="239">
        <f>ROUND(E127*F127,2)</f>
        <v>0</v>
      </c>
      <c r="H127" s="221"/>
      <c r="I127" s="220">
        <f>ROUND(E127*H127,2)</f>
        <v>0</v>
      </c>
      <c r="J127" s="221"/>
      <c r="K127" s="220">
        <f>ROUND(E127*J127,2)</f>
        <v>0</v>
      </c>
      <c r="L127" s="220">
        <v>21</v>
      </c>
      <c r="M127" s="220">
        <f>G127*(1+L127/100)</f>
        <v>0</v>
      </c>
      <c r="N127" s="219">
        <v>0</v>
      </c>
      <c r="O127" s="219">
        <f>ROUND(E127*N127,2)</f>
        <v>0</v>
      </c>
      <c r="P127" s="219">
        <v>0</v>
      </c>
      <c r="Q127" s="219">
        <f>ROUND(E127*P127,2)</f>
        <v>0</v>
      </c>
      <c r="R127" s="220"/>
      <c r="S127" s="220" t="s">
        <v>129</v>
      </c>
      <c r="T127" s="220" t="s">
        <v>144</v>
      </c>
      <c r="U127" s="220">
        <v>0</v>
      </c>
      <c r="V127" s="220">
        <f>ROUND(E127*U127,2)</f>
        <v>0</v>
      </c>
      <c r="W127" s="220"/>
      <c r="X127" s="220" t="s">
        <v>131</v>
      </c>
      <c r="Y127" s="199"/>
      <c r="Z127" s="199"/>
      <c r="AA127" s="199"/>
      <c r="AB127" s="199"/>
      <c r="AC127" s="199"/>
      <c r="AD127" s="199"/>
      <c r="AE127" s="199"/>
      <c r="AF127" s="199"/>
      <c r="AG127" s="199" t="s">
        <v>132</v>
      </c>
      <c r="AH127" s="199"/>
      <c r="AI127" s="199"/>
      <c r="AJ127" s="199"/>
      <c r="AK127" s="199"/>
      <c r="AL127" s="199"/>
      <c r="AM127" s="199"/>
      <c r="AN127" s="199"/>
      <c r="AO127" s="199"/>
      <c r="AP127" s="199"/>
      <c r="AQ127" s="199"/>
      <c r="AR127" s="199"/>
      <c r="AS127" s="199"/>
      <c r="AT127" s="199"/>
      <c r="AU127" s="199"/>
      <c r="AV127" s="199"/>
      <c r="AW127" s="199"/>
      <c r="AX127" s="199"/>
      <c r="AY127" s="199"/>
      <c r="AZ127" s="199"/>
      <c r="BA127" s="199"/>
      <c r="BB127" s="199"/>
      <c r="BC127" s="199"/>
      <c r="BD127" s="199"/>
      <c r="BE127" s="199"/>
      <c r="BF127" s="199"/>
      <c r="BG127" s="199"/>
      <c r="BH127" s="199"/>
    </row>
    <row r="128" spans="1:60" outlineLevel="1">
      <c r="A128" s="216"/>
      <c r="B128" s="217"/>
      <c r="C128" s="245" t="s">
        <v>303</v>
      </c>
      <c r="D128" s="240"/>
      <c r="E128" s="240"/>
      <c r="F128" s="240"/>
      <c r="G128" s="240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199"/>
      <c r="Z128" s="199"/>
      <c r="AA128" s="199"/>
      <c r="AB128" s="199"/>
      <c r="AC128" s="199"/>
      <c r="AD128" s="199"/>
      <c r="AE128" s="199"/>
      <c r="AF128" s="199"/>
      <c r="AG128" s="199" t="s">
        <v>134</v>
      </c>
      <c r="AH128" s="199"/>
      <c r="AI128" s="199"/>
      <c r="AJ128" s="199"/>
      <c r="AK128" s="199"/>
      <c r="AL128" s="199"/>
      <c r="AM128" s="199"/>
      <c r="AN128" s="199"/>
      <c r="AO128" s="199"/>
      <c r="AP128" s="199"/>
      <c r="AQ128" s="199"/>
      <c r="AR128" s="199"/>
      <c r="AS128" s="199"/>
      <c r="AT128" s="199"/>
      <c r="AU128" s="199"/>
      <c r="AV128" s="199"/>
      <c r="AW128" s="199"/>
      <c r="AX128" s="199"/>
      <c r="AY128" s="199"/>
      <c r="AZ128" s="199"/>
      <c r="BA128" s="199"/>
      <c r="BB128" s="199"/>
      <c r="BC128" s="199"/>
      <c r="BD128" s="199"/>
      <c r="BE128" s="199"/>
      <c r="BF128" s="199"/>
      <c r="BG128" s="199"/>
      <c r="BH128" s="199"/>
    </row>
    <row r="129" spans="1:60" outlineLevel="1">
      <c r="A129" s="216"/>
      <c r="B129" s="217"/>
      <c r="C129" s="246" t="s">
        <v>357</v>
      </c>
      <c r="D129" s="242"/>
      <c r="E129" s="242"/>
      <c r="F129" s="242"/>
      <c r="G129" s="242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199"/>
      <c r="Z129" s="199"/>
      <c r="AA129" s="199"/>
      <c r="AB129" s="199"/>
      <c r="AC129" s="199"/>
      <c r="AD129" s="199"/>
      <c r="AE129" s="199"/>
      <c r="AF129" s="199"/>
      <c r="AG129" s="199" t="s">
        <v>134</v>
      </c>
      <c r="AH129" s="199"/>
      <c r="AI129" s="199"/>
      <c r="AJ129" s="199"/>
      <c r="AK129" s="199"/>
      <c r="AL129" s="199"/>
      <c r="AM129" s="199"/>
      <c r="AN129" s="199"/>
      <c r="AO129" s="199"/>
      <c r="AP129" s="199"/>
      <c r="AQ129" s="199"/>
      <c r="AR129" s="199"/>
      <c r="AS129" s="199"/>
      <c r="AT129" s="199"/>
      <c r="AU129" s="199"/>
      <c r="AV129" s="199"/>
      <c r="AW129" s="199"/>
      <c r="AX129" s="199"/>
      <c r="AY129" s="199"/>
      <c r="AZ129" s="199"/>
      <c r="BA129" s="199"/>
      <c r="BB129" s="199"/>
      <c r="BC129" s="199"/>
      <c r="BD129" s="199"/>
      <c r="BE129" s="199"/>
      <c r="BF129" s="199"/>
      <c r="BG129" s="199"/>
      <c r="BH129" s="199"/>
    </row>
    <row r="130" spans="1:60" outlineLevel="1">
      <c r="A130" s="234">
        <v>21</v>
      </c>
      <c r="B130" s="235" t="s">
        <v>358</v>
      </c>
      <c r="C130" s="244" t="s">
        <v>359</v>
      </c>
      <c r="D130" s="236" t="s">
        <v>222</v>
      </c>
      <c r="E130" s="237">
        <v>6.8250000000000002</v>
      </c>
      <c r="F130" s="238"/>
      <c r="G130" s="239">
        <f>ROUND(E130*F130,2)</f>
        <v>0</v>
      </c>
      <c r="H130" s="221"/>
      <c r="I130" s="220">
        <f>ROUND(E130*H130,2)</f>
        <v>0</v>
      </c>
      <c r="J130" s="221"/>
      <c r="K130" s="220">
        <f>ROUND(E130*J130,2)</f>
        <v>0</v>
      </c>
      <c r="L130" s="220">
        <v>21</v>
      </c>
      <c r="M130" s="220">
        <f>G130*(1+L130/100)</f>
        <v>0</v>
      </c>
      <c r="N130" s="219">
        <v>0</v>
      </c>
      <c r="O130" s="219">
        <f>ROUND(E130*N130,2)</f>
        <v>0</v>
      </c>
      <c r="P130" s="219">
        <v>9.3999999999999997E-4</v>
      </c>
      <c r="Q130" s="219">
        <f>ROUND(E130*P130,2)</f>
        <v>0.01</v>
      </c>
      <c r="R130" s="220"/>
      <c r="S130" s="220" t="s">
        <v>209</v>
      </c>
      <c r="T130" s="220" t="s">
        <v>209</v>
      </c>
      <c r="U130" s="220">
        <v>7.0000000000000007E-2</v>
      </c>
      <c r="V130" s="220">
        <f>ROUND(E130*U130,2)</f>
        <v>0.48</v>
      </c>
      <c r="W130" s="220"/>
      <c r="X130" s="220" t="s">
        <v>131</v>
      </c>
      <c r="Y130" s="199"/>
      <c r="Z130" s="199"/>
      <c r="AA130" s="199"/>
      <c r="AB130" s="199"/>
      <c r="AC130" s="199"/>
      <c r="AD130" s="199"/>
      <c r="AE130" s="199"/>
      <c r="AF130" s="199"/>
      <c r="AG130" s="199" t="s">
        <v>132</v>
      </c>
      <c r="AH130" s="199"/>
      <c r="AI130" s="199"/>
      <c r="AJ130" s="199"/>
      <c r="AK130" s="199"/>
      <c r="AL130" s="199"/>
      <c r="AM130" s="199"/>
      <c r="AN130" s="199"/>
      <c r="AO130" s="199"/>
      <c r="AP130" s="199"/>
      <c r="AQ130" s="199"/>
      <c r="AR130" s="199"/>
      <c r="AS130" s="199"/>
      <c r="AT130" s="199"/>
      <c r="AU130" s="199"/>
      <c r="AV130" s="199"/>
      <c r="AW130" s="199"/>
      <c r="AX130" s="199"/>
      <c r="AY130" s="199"/>
      <c r="AZ130" s="199"/>
      <c r="BA130" s="199"/>
      <c r="BB130" s="199"/>
      <c r="BC130" s="199"/>
      <c r="BD130" s="199"/>
      <c r="BE130" s="199"/>
      <c r="BF130" s="199"/>
      <c r="BG130" s="199"/>
      <c r="BH130" s="199"/>
    </row>
    <row r="131" spans="1:60" outlineLevel="1">
      <c r="A131" s="216"/>
      <c r="B131" s="217"/>
      <c r="C131" s="265" t="s">
        <v>562</v>
      </c>
      <c r="D131" s="254"/>
      <c r="E131" s="255">
        <v>6.8250000000000002</v>
      </c>
      <c r="F131" s="220"/>
      <c r="G131" s="220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199"/>
      <c r="Z131" s="199"/>
      <c r="AA131" s="199"/>
      <c r="AB131" s="199"/>
      <c r="AC131" s="199"/>
      <c r="AD131" s="199"/>
      <c r="AE131" s="199"/>
      <c r="AF131" s="199"/>
      <c r="AG131" s="199" t="s">
        <v>212</v>
      </c>
      <c r="AH131" s="199">
        <v>0</v>
      </c>
      <c r="AI131" s="199"/>
      <c r="AJ131" s="199"/>
      <c r="AK131" s="199"/>
      <c r="AL131" s="199"/>
      <c r="AM131" s="199"/>
      <c r="AN131" s="199"/>
      <c r="AO131" s="199"/>
      <c r="AP131" s="199"/>
      <c r="AQ131" s="199"/>
      <c r="AR131" s="199"/>
      <c r="AS131" s="199"/>
      <c r="AT131" s="199"/>
      <c r="AU131" s="199"/>
      <c r="AV131" s="199"/>
      <c r="AW131" s="199"/>
      <c r="AX131" s="199"/>
      <c r="AY131" s="199"/>
      <c r="AZ131" s="199"/>
      <c r="BA131" s="199"/>
      <c r="BB131" s="199"/>
      <c r="BC131" s="199"/>
      <c r="BD131" s="199"/>
      <c r="BE131" s="199"/>
      <c r="BF131" s="199"/>
      <c r="BG131" s="199"/>
      <c r="BH131" s="199"/>
    </row>
    <row r="132" spans="1:60" outlineLevel="1">
      <c r="A132" s="234">
        <v>22</v>
      </c>
      <c r="B132" s="235" t="s">
        <v>361</v>
      </c>
      <c r="C132" s="244" t="s">
        <v>362</v>
      </c>
      <c r="D132" s="236" t="s">
        <v>222</v>
      </c>
      <c r="E132" s="237">
        <v>44.08</v>
      </c>
      <c r="F132" s="238"/>
      <c r="G132" s="239">
        <f>ROUND(E132*F132,2)</f>
        <v>0</v>
      </c>
      <c r="H132" s="221"/>
      <c r="I132" s="220">
        <f>ROUND(E132*H132,2)</f>
        <v>0</v>
      </c>
      <c r="J132" s="221"/>
      <c r="K132" s="220">
        <f>ROUND(E132*J132,2)</f>
        <v>0</v>
      </c>
      <c r="L132" s="220">
        <v>21</v>
      </c>
      <c r="M132" s="220">
        <f>G132*(1+L132/100)</f>
        <v>0</v>
      </c>
      <c r="N132" s="219">
        <v>0</v>
      </c>
      <c r="O132" s="219">
        <f>ROUND(E132*N132,2)</f>
        <v>0</v>
      </c>
      <c r="P132" s="219">
        <v>1.75E-3</v>
      </c>
      <c r="Q132" s="219">
        <f>ROUND(E132*P132,2)</f>
        <v>0.08</v>
      </c>
      <c r="R132" s="220"/>
      <c r="S132" s="220" t="s">
        <v>209</v>
      </c>
      <c r="T132" s="220" t="s">
        <v>209</v>
      </c>
      <c r="U132" s="220">
        <v>0.08</v>
      </c>
      <c r="V132" s="220">
        <f>ROUND(E132*U132,2)</f>
        <v>3.53</v>
      </c>
      <c r="W132" s="220"/>
      <c r="X132" s="220" t="s">
        <v>131</v>
      </c>
      <c r="Y132" s="199"/>
      <c r="Z132" s="199"/>
      <c r="AA132" s="199"/>
      <c r="AB132" s="199"/>
      <c r="AC132" s="199"/>
      <c r="AD132" s="199"/>
      <c r="AE132" s="199"/>
      <c r="AF132" s="199"/>
      <c r="AG132" s="199" t="s">
        <v>132</v>
      </c>
      <c r="AH132" s="199"/>
      <c r="AI132" s="199"/>
      <c r="AJ132" s="199"/>
      <c r="AK132" s="199"/>
      <c r="AL132" s="199"/>
      <c r="AM132" s="199"/>
      <c r="AN132" s="199"/>
      <c r="AO132" s="199"/>
      <c r="AP132" s="199"/>
      <c r="AQ132" s="199"/>
      <c r="AR132" s="199"/>
      <c r="AS132" s="199"/>
      <c r="AT132" s="199"/>
      <c r="AU132" s="199"/>
      <c r="AV132" s="199"/>
      <c r="AW132" s="199"/>
      <c r="AX132" s="199"/>
      <c r="AY132" s="199"/>
      <c r="AZ132" s="199"/>
      <c r="BA132" s="199"/>
      <c r="BB132" s="199"/>
      <c r="BC132" s="199"/>
      <c r="BD132" s="199"/>
      <c r="BE132" s="199"/>
      <c r="BF132" s="199"/>
      <c r="BG132" s="199"/>
      <c r="BH132" s="199"/>
    </row>
    <row r="133" spans="1:60" outlineLevel="1">
      <c r="A133" s="216"/>
      <c r="B133" s="217"/>
      <c r="C133" s="265" t="s">
        <v>563</v>
      </c>
      <c r="D133" s="254"/>
      <c r="E133" s="255">
        <v>22.04</v>
      </c>
      <c r="F133" s="220"/>
      <c r="G133" s="220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199"/>
      <c r="Z133" s="199"/>
      <c r="AA133" s="199"/>
      <c r="AB133" s="199"/>
      <c r="AC133" s="199"/>
      <c r="AD133" s="199"/>
      <c r="AE133" s="199"/>
      <c r="AF133" s="199"/>
      <c r="AG133" s="199" t="s">
        <v>212</v>
      </c>
      <c r="AH133" s="199">
        <v>0</v>
      </c>
      <c r="AI133" s="199"/>
      <c r="AJ133" s="199"/>
      <c r="AK133" s="199"/>
      <c r="AL133" s="199"/>
      <c r="AM133" s="199"/>
      <c r="AN133" s="199"/>
      <c r="AO133" s="199"/>
      <c r="AP133" s="199"/>
      <c r="AQ133" s="199"/>
      <c r="AR133" s="199"/>
      <c r="AS133" s="199"/>
      <c r="AT133" s="199"/>
      <c r="AU133" s="199"/>
      <c r="AV133" s="199"/>
      <c r="AW133" s="199"/>
      <c r="AX133" s="199"/>
      <c r="AY133" s="199"/>
      <c r="AZ133" s="199"/>
      <c r="BA133" s="199"/>
      <c r="BB133" s="199"/>
      <c r="BC133" s="199"/>
      <c r="BD133" s="199"/>
      <c r="BE133" s="199"/>
      <c r="BF133" s="199"/>
      <c r="BG133" s="199"/>
      <c r="BH133" s="199"/>
    </row>
    <row r="134" spans="1:60" outlineLevel="1">
      <c r="A134" s="216"/>
      <c r="B134" s="217"/>
      <c r="C134" s="265" t="s">
        <v>564</v>
      </c>
      <c r="D134" s="254"/>
      <c r="E134" s="255">
        <v>22.04</v>
      </c>
      <c r="F134" s="220"/>
      <c r="G134" s="220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199"/>
      <c r="Z134" s="199"/>
      <c r="AA134" s="199"/>
      <c r="AB134" s="199"/>
      <c r="AC134" s="199"/>
      <c r="AD134" s="199"/>
      <c r="AE134" s="199"/>
      <c r="AF134" s="199"/>
      <c r="AG134" s="199" t="s">
        <v>212</v>
      </c>
      <c r="AH134" s="199">
        <v>0</v>
      </c>
      <c r="AI134" s="199"/>
      <c r="AJ134" s="199"/>
      <c r="AK134" s="199"/>
      <c r="AL134" s="199"/>
      <c r="AM134" s="199"/>
      <c r="AN134" s="199"/>
      <c r="AO134" s="199"/>
      <c r="AP134" s="199"/>
      <c r="AQ134" s="199"/>
      <c r="AR134" s="199"/>
      <c r="AS134" s="199"/>
      <c r="AT134" s="199"/>
      <c r="AU134" s="199"/>
      <c r="AV134" s="199"/>
      <c r="AW134" s="199"/>
      <c r="AX134" s="199"/>
      <c r="AY134" s="199"/>
      <c r="AZ134" s="199"/>
      <c r="BA134" s="199"/>
      <c r="BB134" s="199"/>
      <c r="BC134" s="199"/>
      <c r="BD134" s="199"/>
      <c r="BE134" s="199"/>
      <c r="BF134" s="199"/>
      <c r="BG134" s="199"/>
      <c r="BH134" s="199"/>
    </row>
    <row r="135" spans="1:60" outlineLevel="1">
      <c r="A135" s="216"/>
      <c r="B135" s="217"/>
      <c r="C135" s="266" t="s">
        <v>243</v>
      </c>
      <c r="D135" s="256"/>
      <c r="E135" s="257">
        <v>44.08</v>
      </c>
      <c r="F135" s="220"/>
      <c r="G135" s="220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199"/>
      <c r="Z135" s="199"/>
      <c r="AA135" s="199"/>
      <c r="AB135" s="199"/>
      <c r="AC135" s="199"/>
      <c r="AD135" s="199"/>
      <c r="AE135" s="199"/>
      <c r="AF135" s="199"/>
      <c r="AG135" s="199" t="s">
        <v>212</v>
      </c>
      <c r="AH135" s="199">
        <v>1</v>
      </c>
      <c r="AI135" s="199"/>
      <c r="AJ135" s="199"/>
      <c r="AK135" s="199"/>
      <c r="AL135" s="199"/>
      <c r="AM135" s="199"/>
      <c r="AN135" s="199"/>
      <c r="AO135" s="199"/>
      <c r="AP135" s="199"/>
      <c r="AQ135" s="199"/>
      <c r="AR135" s="199"/>
      <c r="AS135" s="199"/>
      <c r="AT135" s="199"/>
      <c r="AU135" s="199"/>
      <c r="AV135" s="199"/>
      <c r="AW135" s="199"/>
      <c r="AX135" s="199"/>
      <c r="AY135" s="199"/>
      <c r="AZ135" s="199"/>
      <c r="BA135" s="199"/>
      <c r="BB135" s="199"/>
      <c r="BC135" s="199"/>
      <c r="BD135" s="199"/>
      <c r="BE135" s="199"/>
      <c r="BF135" s="199"/>
      <c r="BG135" s="199"/>
      <c r="BH135" s="199"/>
    </row>
    <row r="136" spans="1:60" outlineLevel="1">
      <c r="A136" s="234">
        <v>23</v>
      </c>
      <c r="B136" s="235" t="s">
        <v>365</v>
      </c>
      <c r="C136" s="244" t="s">
        <v>366</v>
      </c>
      <c r="D136" s="236" t="s">
        <v>253</v>
      </c>
      <c r="E136" s="237">
        <v>84</v>
      </c>
      <c r="F136" s="238"/>
      <c r="G136" s="239">
        <f>ROUND(E136*F136,2)</f>
        <v>0</v>
      </c>
      <c r="H136" s="221"/>
      <c r="I136" s="220">
        <f>ROUND(E136*H136,2)</f>
        <v>0</v>
      </c>
      <c r="J136" s="221"/>
      <c r="K136" s="220">
        <f>ROUND(E136*J136,2)</f>
        <v>0</v>
      </c>
      <c r="L136" s="220">
        <v>21</v>
      </c>
      <c r="M136" s="220">
        <f>G136*(1+L136/100)</f>
        <v>0</v>
      </c>
      <c r="N136" s="219">
        <v>0</v>
      </c>
      <c r="O136" s="219">
        <f>ROUND(E136*N136,2)</f>
        <v>0</v>
      </c>
      <c r="P136" s="219">
        <v>3.2000000000000003E-4</v>
      </c>
      <c r="Q136" s="219">
        <f>ROUND(E136*P136,2)</f>
        <v>0.03</v>
      </c>
      <c r="R136" s="220"/>
      <c r="S136" s="220" t="s">
        <v>209</v>
      </c>
      <c r="T136" s="220" t="s">
        <v>209</v>
      </c>
      <c r="U136" s="220">
        <v>0.06</v>
      </c>
      <c r="V136" s="220">
        <f>ROUND(E136*U136,2)</f>
        <v>5.04</v>
      </c>
      <c r="W136" s="220"/>
      <c r="X136" s="220" t="s">
        <v>131</v>
      </c>
      <c r="Y136" s="199"/>
      <c r="Z136" s="199"/>
      <c r="AA136" s="199"/>
      <c r="AB136" s="199"/>
      <c r="AC136" s="199"/>
      <c r="AD136" s="199"/>
      <c r="AE136" s="199"/>
      <c r="AF136" s="199"/>
      <c r="AG136" s="199" t="s">
        <v>132</v>
      </c>
      <c r="AH136" s="199"/>
      <c r="AI136" s="199"/>
      <c r="AJ136" s="199"/>
      <c r="AK136" s="199"/>
      <c r="AL136" s="199"/>
      <c r="AM136" s="199"/>
      <c r="AN136" s="199"/>
      <c r="AO136" s="199"/>
      <c r="AP136" s="199"/>
      <c r="AQ136" s="199"/>
      <c r="AR136" s="199"/>
      <c r="AS136" s="199"/>
      <c r="AT136" s="199"/>
      <c r="AU136" s="199"/>
      <c r="AV136" s="199"/>
      <c r="AW136" s="199"/>
      <c r="AX136" s="199"/>
      <c r="AY136" s="199"/>
      <c r="AZ136" s="199"/>
      <c r="BA136" s="199"/>
      <c r="BB136" s="199"/>
      <c r="BC136" s="199"/>
      <c r="BD136" s="199"/>
      <c r="BE136" s="199"/>
      <c r="BF136" s="199"/>
      <c r="BG136" s="199"/>
      <c r="BH136" s="199"/>
    </row>
    <row r="137" spans="1:60" outlineLevel="1">
      <c r="A137" s="216"/>
      <c r="B137" s="217"/>
      <c r="C137" s="265" t="s">
        <v>367</v>
      </c>
      <c r="D137" s="254"/>
      <c r="E137" s="255"/>
      <c r="F137" s="220"/>
      <c r="G137" s="220"/>
      <c r="H137" s="220"/>
      <c r="I137" s="220"/>
      <c r="J137" s="220"/>
      <c r="K137" s="220"/>
      <c r="L137" s="220"/>
      <c r="M137" s="220"/>
      <c r="N137" s="219"/>
      <c r="O137" s="219"/>
      <c r="P137" s="219"/>
      <c r="Q137" s="219"/>
      <c r="R137" s="220"/>
      <c r="S137" s="220"/>
      <c r="T137" s="220"/>
      <c r="U137" s="220"/>
      <c r="V137" s="220"/>
      <c r="W137" s="220"/>
      <c r="X137" s="220"/>
      <c r="Y137" s="199"/>
      <c r="Z137" s="199"/>
      <c r="AA137" s="199"/>
      <c r="AB137" s="199"/>
      <c r="AC137" s="199"/>
      <c r="AD137" s="199"/>
      <c r="AE137" s="199"/>
      <c r="AF137" s="199"/>
      <c r="AG137" s="199" t="s">
        <v>212</v>
      </c>
      <c r="AH137" s="199">
        <v>0</v>
      </c>
      <c r="AI137" s="199"/>
      <c r="AJ137" s="199"/>
      <c r="AK137" s="199"/>
      <c r="AL137" s="199"/>
      <c r="AM137" s="199"/>
      <c r="AN137" s="199"/>
      <c r="AO137" s="199"/>
      <c r="AP137" s="199"/>
      <c r="AQ137" s="199"/>
      <c r="AR137" s="199"/>
      <c r="AS137" s="199"/>
      <c r="AT137" s="199"/>
      <c r="AU137" s="199"/>
      <c r="AV137" s="199"/>
      <c r="AW137" s="199"/>
      <c r="AX137" s="199"/>
      <c r="AY137" s="199"/>
      <c r="AZ137" s="199"/>
      <c r="BA137" s="199"/>
      <c r="BB137" s="199"/>
      <c r="BC137" s="199"/>
      <c r="BD137" s="199"/>
      <c r="BE137" s="199"/>
      <c r="BF137" s="199"/>
      <c r="BG137" s="199"/>
      <c r="BH137" s="199"/>
    </row>
    <row r="138" spans="1:60" outlineLevel="1">
      <c r="A138" s="216"/>
      <c r="B138" s="217"/>
      <c r="C138" s="265" t="s">
        <v>565</v>
      </c>
      <c r="D138" s="254"/>
      <c r="E138" s="255">
        <v>84</v>
      </c>
      <c r="F138" s="220"/>
      <c r="G138" s="220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199"/>
      <c r="Z138" s="199"/>
      <c r="AA138" s="199"/>
      <c r="AB138" s="199"/>
      <c r="AC138" s="199"/>
      <c r="AD138" s="199"/>
      <c r="AE138" s="199"/>
      <c r="AF138" s="199"/>
      <c r="AG138" s="199" t="s">
        <v>212</v>
      </c>
      <c r="AH138" s="199">
        <v>0</v>
      </c>
      <c r="AI138" s="199"/>
      <c r="AJ138" s="199"/>
      <c r="AK138" s="199"/>
      <c r="AL138" s="199"/>
      <c r="AM138" s="199"/>
      <c r="AN138" s="199"/>
      <c r="AO138" s="199"/>
      <c r="AP138" s="199"/>
      <c r="AQ138" s="199"/>
      <c r="AR138" s="199"/>
      <c r="AS138" s="199"/>
      <c r="AT138" s="199"/>
      <c r="AU138" s="199"/>
      <c r="AV138" s="199"/>
      <c r="AW138" s="199"/>
      <c r="AX138" s="199"/>
      <c r="AY138" s="199"/>
      <c r="AZ138" s="199"/>
      <c r="BA138" s="199"/>
      <c r="BB138" s="199"/>
      <c r="BC138" s="199"/>
      <c r="BD138" s="199"/>
      <c r="BE138" s="199"/>
      <c r="BF138" s="199"/>
      <c r="BG138" s="199"/>
      <c r="BH138" s="199"/>
    </row>
    <row r="139" spans="1:60" outlineLevel="1">
      <c r="A139" s="234">
        <v>24</v>
      </c>
      <c r="B139" s="235" t="s">
        <v>369</v>
      </c>
      <c r="C139" s="244" t="s">
        <v>370</v>
      </c>
      <c r="D139" s="236" t="s">
        <v>208</v>
      </c>
      <c r="E139" s="237">
        <v>88.874799999999993</v>
      </c>
      <c r="F139" s="238"/>
      <c r="G139" s="239">
        <f>ROUND(E139*F139,2)</f>
        <v>0</v>
      </c>
      <c r="H139" s="221"/>
      <c r="I139" s="220">
        <f>ROUND(E139*H139,2)</f>
        <v>0</v>
      </c>
      <c r="J139" s="221"/>
      <c r="K139" s="220">
        <f>ROUND(E139*J139,2)</f>
        <v>0</v>
      </c>
      <c r="L139" s="220">
        <v>21</v>
      </c>
      <c r="M139" s="220">
        <f>G139*(1+L139/100)</f>
        <v>0</v>
      </c>
      <c r="N139" s="219">
        <v>0</v>
      </c>
      <c r="O139" s="219">
        <f>ROUND(E139*N139,2)</f>
        <v>0</v>
      </c>
      <c r="P139" s="219">
        <v>5.8999999999999997E-2</v>
      </c>
      <c r="Q139" s="219">
        <f>ROUND(E139*P139,2)</f>
        <v>5.24</v>
      </c>
      <c r="R139" s="220"/>
      <c r="S139" s="220" t="s">
        <v>209</v>
      </c>
      <c r="T139" s="220" t="s">
        <v>209</v>
      </c>
      <c r="U139" s="220">
        <v>0.2</v>
      </c>
      <c r="V139" s="220">
        <f>ROUND(E139*U139,2)</f>
        <v>17.77</v>
      </c>
      <c r="W139" s="220"/>
      <c r="X139" s="220" t="s">
        <v>131</v>
      </c>
      <c r="Y139" s="199"/>
      <c r="Z139" s="199"/>
      <c r="AA139" s="199"/>
      <c r="AB139" s="199"/>
      <c r="AC139" s="199"/>
      <c r="AD139" s="199"/>
      <c r="AE139" s="199"/>
      <c r="AF139" s="199"/>
      <c r="AG139" s="199" t="s">
        <v>132</v>
      </c>
      <c r="AH139" s="199"/>
      <c r="AI139" s="199"/>
      <c r="AJ139" s="199"/>
      <c r="AK139" s="199"/>
      <c r="AL139" s="199"/>
      <c r="AM139" s="199"/>
      <c r="AN139" s="199"/>
      <c r="AO139" s="199"/>
      <c r="AP139" s="199"/>
      <c r="AQ139" s="199"/>
      <c r="AR139" s="199"/>
      <c r="AS139" s="199"/>
      <c r="AT139" s="199"/>
      <c r="AU139" s="199"/>
      <c r="AV139" s="199"/>
      <c r="AW139" s="199"/>
      <c r="AX139" s="199"/>
      <c r="AY139" s="199"/>
      <c r="AZ139" s="199"/>
      <c r="BA139" s="199"/>
      <c r="BB139" s="199"/>
      <c r="BC139" s="199"/>
      <c r="BD139" s="199"/>
      <c r="BE139" s="199"/>
      <c r="BF139" s="199"/>
      <c r="BG139" s="199"/>
      <c r="BH139" s="199"/>
    </row>
    <row r="140" spans="1:60" outlineLevel="1">
      <c r="A140" s="216"/>
      <c r="B140" s="217"/>
      <c r="C140" s="265" t="s">
        <v>546</v>
      </c>
      <c r="D140" s="254"/>
      <c r="E140" s="255">
        <v>7.4783999999999997</v>
      </c>
      <c r="F140" s="220"/>
      <c r="G140" s="220"/>
      <c r="H140" s="220"/>
      <c r="I140" s="220"/>
      <c r="J140" s="220"/>
      <c r="K140" s="220"/>
      <c r="L140" s="220"/>
      <c r="M140" s="220"/>
      <c r="N140" s="219"/>
      <c r="O140" s="219"/>
      <c r="P140" s="219"/>
      <c r="Q140" s="219"/>
      <c r="R140" s="220"/>
      <c r="S140" s="220"/>
      <c r="T140" s="220"/>
      <c r="U140" s="220"/>
      <c r="V140" s="220"/>
      <c r="W140" s="220"/>
      <c r="X140" s="220"/>
      <c r="Y140" s="199"/>
      <c r="Z140" s="199"/>
      <c r="AA140" s="199"/>
      <c r="AB140" s="199"/>
      <c r="AC140" s="199"/>
      <c r="AD140" s="199"/>
      <c r="AE140" s="199"/>
      <c r="AF140" s="199"/>
      <c r="AG140" s="199" t="s">
        <v>212</v>
      </c>
      <c r="AH140" s="199">
        <v>0</v>
      </c>
      <c r="AI140" s="199"/>
      <c r="AJ140" s="199"/>
      <c r="AK140" s="199"/>
      <c r="AL140" s="199"/>
      <c r="AM140" s="199"/>
      <c r="AN140" s="199"/>
      <c r="AO140" s="199"/>
      <c r="AP140" s="199"/>
      <c r="AQ140" s="199"/>
      <c r="AR140" s="199"/>
      <c r="AS140" s="199"/>
      <c r="AT140" s="199"/>
      <c r="AU140" s="199"/>
      <c r="AV140" s="199"/>
      <c r="AW140" s="199"/>
      <c r="AX140" s="199"/>
      <c r="AY140" s="199"/>
      <c r="AZ140" s="199"/>
      <c r="BA140" s="199"/>
      <c r="BB140" s="199"/>
      <c r="BC140" s="199"/>
      <c r="BD140" s="199"/>
      <c r="BE140" s="199"/>
      <c r="BF140" s="199"/>
      <c r="BG140" s="199"/>
      <c r="BH140" s="199"/>
    </row>
    <row r="141" spans="1:60" outlineLevel="1">
      <c r="A141" s="216"/>
      <c r="B141" s="217"/>
      <c r="C141" s="265" t="s">
        <v>547</v>
      </c>
      <c r="D141" s="254"/>
      <c r="E141" s="255">
        <v>46.063600000000001</v>
      </c>
      <c r="F141" s="220"/>
      <c r="G141" s="220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199"/>
      <c r="Z141" s="199"/>
      <c r="AA141" s="199"/>
      <c r="AB141" s="199"/>
      <c r="AC141" s="199"/>
      <c r="AD141" s="199"/>
      <c r="AE141" s="199"/>
      <c r="AF141" s="199"/>
      <c r="AG141" s="199" t="s">
        <v>212</v>
      </c>
      <c r="AH141" s="199">
        <v>0</v>
      </c>
      <c r="AI141" s="199"/>
      <c r="AJ141" s="199"/>
      <c r="AK141" s="199"/>
      <c r="AL141" s="199"/>
      <c r="AM141" s="199"/>
      <c r="AN141" s="199"/>
      <c r="AO141" s="199"/>
      <c r="AP141" s="199"/>
      <c r="AQ141" s="199"/>
      <c r="AR141" s="199"/>
      <c r="AS141" s="199"/>
      <c r="AT141" s="199"/>
      <c r="AU141" s="199"/>
      <c r="AV141" s="199"/>
      <c r="AW141" s="199"/>
      <c r="AX141" s="199"/>
      <c r="AY141" s="199"/>
      <c r="AZ141" s="199"/>
      <c r="BA141" s="199"/>
      <c r="BB141" s="199"/>
      <c r="BC141" s="199"/>
      <c r="BD141" s="199"/>
      <c r="BE141" s="199"/>
      <c r="BF141" s="199"/>
      <c r="BG141" s="199"/>
      <c r="BH141" s="199"/>
    </row>
    <row r="142" spans="1:60" outlineLevel="1">
      <c r="A142" s="216"/>
      <c r="B142" s="217"/>
      <c r="C142" s="265" t="s">
        <v>548</v>
      </c>
      <c r="D142" s="254"/>
      <c r="E142" s="255">
        <v>20.13</v>
      </c>
      <c r="F142" s="220"/>
      <c r="G142" s="220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199"/>
      <c r="Z142" s="199"/>
      <c r="AA142" s="199"/>
      <c r="AB142" s="199"/>
      <c r="AC142" s="199"/>
      <c r="AD142" s="199"/>
      <c r="AE142" s="199"/>
      <c r="AF142" s="199"/>
      <c r="AG142" s="199" t="s">
        <v>212</v>
      </c>
      <c r="AH142" s="199">
        <v>0</v>
      </c>
      <c r="AI142" s="199"/>
      <c r="AJ142" s="199"/>
      <c r="AK142" s="199"/>
      <c r="AL142" s="199"/>
      <c r="AM142" s="199"/>
      <c r="AN142" s="199"/>
      <c r="AO142" s="199"/>
      <c r="AP142" s="199"/>
      <c r="AQ142" s="199"/>
      <c r="AR142" s="199"/>
      <c r="AS142" s="199"/>
      <c r="AT142" s="199"/>
      <c r="AU142" s="199"/>
      <c r="AV142" s="199"/>
      <c r="AW142" s="199"/>
      <c r="AX142" s="199"/>
      <c r="AY142" s="199"/>
      <c r="AZ142" s="199"/>
      <c r="BA142" s="199"/>
      <c r="BB142" s="199"/>
      <c r="BC142" s="199"/>
      <c r="BD142" s="199"/>
      <c r="BE142" s="199"/>
      <c r="BF142" s="199"/>
      <c r="BG142" s="199"/>
      <c r="BH142" s="199"/>
    </row>
    <row r="143" spans="1:60" outlineLevel="1">
      <c r="A143" s="216"/>
      <c r="B143" s="217"/>
      <c r="C143" s="265" t="s">
        <v>549</v>
      </c>
      <c r="D143" s="254"/>
      <c r="E143" s="255">
        <v>7.7244000000000002</v>
      </c>
      <c r="F143" s="220"/>
      <c r="G143" s="220"/>
      <c r="H143" s="220"/>
      <c r="I143" s="220"/>
      <c r="J143" s="220"/>
      <c r="K143" s="220"/>
      <c r="L143" s="220"/>
      <c r="M143" s="220"/>
      <c r="N143" s="219"/>
      <c r="O143" s="219"/>
      <c r="P143" s="219"/>
      <c r="Q143" s="219"/>
      <c r="R143" s="220"/>
      <c r="S143" s="220"/>
      <c r="T143" s="220"/>
      <c r="U143" s="220"/>
      <c r="V143" s="220"/>
      <c r="W143" s="220"/>
      <c r="X143" s="220"/>
      <c r="Y143" s="199"/>
      <c r="Z143" s="199"/>
      <c r="AA143" s="199"/>
      <c r="AB143" s="199"/>
      <c r="AC143" s="199"/>
      <c r="AD143" s="199"/>
      <c r="AE143" s="199"/>
      <c r="AF143" s="199"/>
      <c r="AG143" s="199" t="s">
        <v>212</v>
      </c>
      <c r="AH143" s="199">
        <v>0</v>
      </c>
      <c r="AI143" s="199"/>
      <c r="AJ143" s="199"/>
      <c r="AK143" s="199"/>
      <c r="AL143" s="199"/>
      <c r="AM143" s="199"/>
      <c r="AN143" s="199"/>
      <c r="AO143" s="199"/>
      <c r="AP143" s="199"/>
      <c r="AQ143" s="199"/>
      <c r="AR143" s="199"/>
      <c r="AS143" s="199"/>
      <c r="AT143" s="199"/>
      <c r="AU143" s="199"/>
      <c r="AV143" s="199"/>
      <c r="AW143" s="199"/>
      <c r="AX143" s="199"/>
      <c r="AY143" s="199"/>
      <c r="AZ143" s="199"/>
      <c r="BA143" s="199"/>
      <c r="BB143" s="199"/>
      <c r="BC143" s="199"/>
      <c r="BD143" s="199"/>
      <c r="BE143" s="199"/>
      <c r="BF143" s="199"/>
      <c r="BG143" s="199"/>
      <c r="BH143" s="199"/>
    </row>
    <row r="144" spans="1:60" outlineLevel="1">
      <c r="A144" s="216"/>
      <c r="B144" s="217"/>
      <c r="C144" s="265" t="s">
        <v>546</v>
      </c>
      <c r="D144" s="254"/>
      <c r="E144" s="255">
        <v>7.4783999999999997</v>
      </c>
      <c r="F144" s="220"/>
      <c r="G144" s="220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199"/>
      <c r="Z144" s="199"/>
      <c r="AA144" s="199"/>
      <c r="AB144" s="199"/>
      <c r="AC144" s="199"/>
      <c r="AD144" s="199"/>
      <c r="AE144" s="199"/>
      <c r="AF144" s="199"/>
      <c r="AG144" s="199" t="s">
        <v>212</v>
      </c>
      <c r="AH144" s="199">
        <v>0</v>
      </c>
      <c r="AI144" s="199"/>
      <c r="AJ144" s="199"/>
      <c r="AK144" s="199"/>
      <c r="AL144" s="199"/>
      <c r="AM144" s="199"/>
      <c r="AN144" s="199"/>
      <c r="AO144" s="199"/>
      <c r="AP144" s="199"/>
      <c r="AQ144" s="199"/>
      <c r="AR144" s="199"/>
      <c r="AS144" s="199"/>
      <c r="AT144" s="199"/>
      <c r="AU144" s="199"/>
      <c r="AV144" s="199"/>
      <c r="AW144" s="199"/>
      <c r="AX144" s="199"/>
      <c r="AY144" s="199"/>
      <c r="AZ144" s="199"/>
      <c r="BA144" s="199"/>
      <c r="BB144" s="199"/>
      <c r="BC144" s="199"/>
      <c r="BD144" s="199"/>
      <c r="BE144" s="199"/>
      <c r="BF144" s="199"/>
      <c r="BG144" s="199"/>
      <c r="BH144" s="199"/>
    </row>
    <row r="145" spans="1:60" outlineLevel="1">
      <c r="A145" s="216"/>
      <c r="B145" s="217"/>
      <c r="C145" s="266" t="s">
        <v>243</v>
      </c>
      <c r="D145" s="256"/>
      <c r="E145" s="257">
        <v>88.874799999999993</v>
      </c>
      <c r="F145" s="220"/>
      <c r="G145" s="220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199"/>
      <c r="Z145" s="199"/>
      <c r="AA145" s="199"/>
      <c r="AB145" s="199"/>
      <c r="AC145" s="199"/>
      <c r="AD145" s="199"/>
      <c r="AE145" s="199"/>
      <c r="AF145" s="199"/>
      <c r="AG145" s="199" t="s">
        <v>212</v>
      </c>
      <c r="AH145" s="199">
        <v>1</v>
      </c>
      <c r="AI145" s="199"/>
      <c r="AJ145" s="199"/>
      <c r="AK145" s="199"/>
      <c r="AL145" s="199"/>
      <c r="AM145" s="199"/>
      <c r="AN145" s="199"/>
      <c r="AO145" s="199"/>
      <c r="AP145" s="199"/>
      <c r="AQ145" s="199"/>
      <c r="AR145" s="199"/>
      <c r="AS145" s="199"/>
      <c r="AT145" s="199"/>
      <c r="AU145" s="199"/>
      <c r="AV145" s="199"/>
      <c r="AW145" s="199"/>
      <c r="AX145" s="199"/>
      <c r="AY145" s="199"/>
      <c r="AZ145" s="199"/>
      <c r="BA145" s="199"/>
      <c r="BB145" s="199"/>
      <c r="BC145" s="199"/>
      <c r="BD145" s="199"/>
      <c r="BE145" s="199"/>
      <c r="BF145" s="199"/>
      <c r="BG145" s="199"/>
      <c r="BH145" s="199"/>
    </row>
    <row r="146" spans="1:60" outlineLevel="1">
      <c r="A146" s="234">
        <v>25</v>
      </c>
      <c r="B146" s="235" t="s">
        <v>372</v>
      </c>
      <c r="C146" s="244" t="s">
        <v>373</v>
      </c>
      <c r="D146" s="236" t="s">
        <v>236</v>
      </c>
      <c r="E146" s="237">
        <v>0.79344000000000003</v>
      </c>
      <c r="F146" s="238"/>
      <c r="G146" s="239">
        <f>ROUND(E146*F146,2)</f>
        <v>0</v>
      </c>
      <c r="H146" s="221"/>
      <c r="I146" s="220">
        <f>ROUND(E146*H146,2)</f>
        <v>0</v>
      </c>
      <c r="J146" s="221"/>
      <c r="K146" s="220">
        <f>ROUND(E146*J146,2)</f>
        <v>0</v>
      </c>
      <c r="L146" s="220">
        <v>21</v>
      </c>
      <c r="M146" s="220">
        <f>G146*(1+L146/100)</f>
        <v>0</v>
      </c>
      <c r="N146" s="219">
        <v>1.2800000000000001E-3</v>
      </c>
      <c r="O146" s="219">
        <f>ROUND(E146*N146,2)</f>
        <v>0</v>
      </c>
      <c r="P146" s="219">
        <v>1.8</v>
      </c>
      <c r="Q146" s="219">
        <f>ROUND(E146*P146,2)</f>
        <v>1.43</v>
      </c>
      <c r="R146" s="220"/>
      <c r="S146" s="220" t="s">
        <v>209</v>
      </c>
      <c r="T146" s="220" t="s">
        <v>209</v>
      </c>
      <c r="U146" s="220">
        <v>1.52</v>
      </c>
      <c r="V146" s="220">
        <f>ROUND(E146*U146,2)</f>
        <v>1.21</v>
      </c>
      <c r="W146" s="220"/>
      <c r="X146" s="220" t="s">
        <v>131</v>
      </c>
      <c r="Y146" s="199"/>
      <c r="Z146" s="199"/>
      <c r="AA146" s="199"/>
      <c r="AB146" s="199"/>
      <c r="AC146" s="199"/>
      <c r="AD146" s="199"/>
      <c r="AE146" s="199"/>
      <c r="AF146" s="199"/>
      <c r="AG146" s="199" t="s">
        <v>132</v>
      </c>
      <c r="AH146" s="199"/>
      <c r="AI146" s="199"/>
      <c r="AJ146" s="199"/>
      <c r="AK146" s="199"/>
      <c r="AL146" s="199"/>
      <c r="AM146" s="199"/>
      <c r="AN146" s="199"/>
      <c r="AO146" s="199"/>
      <c r="AP146" s="199"/>
      <c r="AQ146" s="199"/>
      <c r="AR146" s="199"/>
      <c r="AS146" s="199"/>
      <c r="AT146" s="199"/>
      <c r="AU146" s="199"/>
      <c r="AV146" s="199"/>
      <c r="AW146" s="199"/>
      <c r="AX146" s="199"/>
      <c r="AY146" s="199"/>
      <c r="AZ146" s="199"/>
      <c r="BA146" s="199"/>
      <c r="BB146" s="199"/>
      <c r="BC146" s="199"/>
      <c r="BD146" s="199"/>
      <c r="BE146" s="199"/>
      <c r="BF146" s="199"/>
      <c r="BG146" s="199"/>
      <c r="BH146" s="199"/>
    </row>
    <row r="147" spans="1:60" outlineLevel="1">
      <c r="A147" s="216"/>
      <c r="B147" s="217"/>
      <c r="C147" s="265" t="s">
        <v>516</v>
      </c>
      <c r="D147" s="254"/>
      <c r="E147" s="255"/>
      <c r="F147" s="220"/>
      <c r="G147" s="220"/>
      <c r="H147" s="220"/>
      <c r="I147" s="220"/>
      <c r="J147" s="220"/>
      <c r="K147" s="220"/>
      <c r="L147" s="220"/>
      <c r="M147" s="220"/>
      <c r="N147" s="219"/>
      <c r="O147" s="219"/>
      <c r="P147" s="219"/>
      <c r="Q147" s="219"/>
      <c r="R147" s="220"/>
      <c r="S147" s="220"/>
      <c r="T147" s="220"/>
      <c r="U147" s="220"/>
      <c r="V147" s="220"/>
      <c r="W147" s="220"/>
      <c r="X147" s="220"/>
      <c r="Y147" s="199"/>
      <c r="Z147" s="199"/>
      <c r="AA147" s="199"/>
      <c r="AB147" s="199"/>
      <c r="AC147" s="199"/>
      <c r="AD147" s="199"/>
      <c r="AE147" s="199"/>
      <c r="AF147" s="199"/>
      <c r="AG147" s="199" t="s">
        <v>212</v>
      </c>
      <c r="AH147" s="199">
        <v>0</v>
      </c>
      <c r="AI147" s="199"/>
      <c r="AJ147" s="199"/>
      <c r="AK147" s="199"/>
      <c r="AL147" s="199"/>
      <c r="AM147" s="199"/>
      <c r="AN147" s="199"/>
      <c r="AO147" s="199"/>
      <c r="AP147" s="199"/>
      <c r="AQ147" s="199"/>
      <c r="AR147" s="199"/>
      <c r="AS147" s="199"/>
      <c r="AT147" s="199"/>
      <c r="AU147" s="199"/>
      <c r="AV147" s="199"/>
      <c r="AW147" s="199"/>
      <c r="AX147" s="199"/>
      <c r="AY147" s="199"/>
      <c r="AZ147" s="199"/>
      <c r="BA147" s="199"/>
      <c r="BB147" s="199"/>
      <c r="BC147" s="199"/>
      <c r="BD147" s="199"/>
      <c r="BE147" s="199"/>
      <c r="BF147" s="199"/>
      <c r="BG147" s="199"/>
      <c r="BH147" s="199"/>
    </row>
    <row r="148" spans="1:60" outlineLevel="1">
      <c r="A148" s="216"/>
      <c r="B148" s="217"/>
      <c r="C148" s="265" t="s">
        <v>566</v>
      </c>
      <c r="D148" s="254"/>
      <c r="E148" s="255">
        <v>0.79344000000000003</v>
      </c>
      <c r="F148" s="220"/>
      <c r="G148" s="220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199"/>
      <c r="Z148" s="199"/>
      <c r="AA148" s="199"/>
      <c r="AB148" s="199"/>
      <c r="AC148" s="199"/>
      <c r="AD148" s="199"/>
      <c r="AE148" s="199"/>
      <c r="AF148" s="199"/>
      <c r="AG148" s="199" t="s">
        <v>212</v>
      </c>
      <c r="AH148" s="199">
        <v>0</v>
      </c>
      <c r="AI148" s="199"/>
      <c r="AJ148" s="199"/>
      <c r="AK148" s="199"/>
      <c r="AL148" s="199"/>
      <c r="AM148" s="199"/>
      <c r="AN148" s="199"/>
      <c r="AO148" s="199"/>
      <c r="AP148" s="199"/>
      <c r="AQ148" s="199"/>
      <c r="AR148" s="199"/>
      <c r="AS148" s="199"/>
      <c r="AT148" s="199"/>
      <c r="AU148" s="199"/>
      <c r="AV148" s="199"/>
      <c r="AW148" s="199"/>
      <c r="AX148" s="199"/>
      <c r="AY148" s="199"/>
      <c r="AZ148" s="199"/>
      <c r="BA148" s="199"/>
      <c r="BB148" s="199"/>
      <c r="BC148" s="199"/>
      <c r="BD148" s="199"/>
      <c r="BE148" s="199"/>
      <c r="BF148" s="199"/>
      <c r="BG148" s="199"/>
      <c r="BH148" s="199"/>
    </row>
    <row r="149" spans="1:60" outlineLevel="1">
      <c r="A149" s="234">
        <v>26</v>
      </c>
      <c r="B149" s="235" t="s">
        <v>379</v>
      </c>
      <c r="C149" s="244" t="s">
        <v>380</v>
      </c>
      <c r="D149" s="236" t="s">
        <v>208</v>
      </c>
      <c r="E149" s="237">
        <v>37.18</v>
      </c>
      <c r="F149" s="238"/>
      <c r="G149" s="239">
        <f>ROUND(E149*F149,2)</f>
        <v>0</v>
      </c>
      <c r="H149" s="221"/>
      <c r="I149" s="220">
        <f>ROUND(E149*H149,2)</f>
        <v>0</v>
      </c>
      <c r="J149" s="221"/>
      <c r="K149" s="220">
        <f>ROUND(E149*J149,2)</f>
        <v>0</v>
      </c>
      <c r="L149" s="220">
        <v>21</v>
      </c>
      <c r="M149" s="220">
        <f>G149*(1+L149/100)</f>
        <v>0</v>
      </c>
      <c r="N149" s="219">
        <v>0</v>
      </c>
      <c r="O149" s="219">
        <f>ROUND(E149*N149,2)</f>
        <v>0</v>
      </c>
      <c r="P149" s="219">
        <v>7.3999999999999999E-4</v>
      </c>
      <c r="Q149" s="219">
        <f>ROUND(E149*P149,2)</f>
        <v>0.03</v>
      </c>
      <c r="R149" s="220"/>
      <c r="S149" s="220" t="s">
        <v>209</v>
      </c>
      <c r="T149" s="220" t="s">
        <v>209</v>
      </c>
      <c r="U149" s="220">
        <v>0.04</v>
      </c>
      <c r="V149" s="220">
        <f>ROUND(E149*U149,2)</f>
        <v>1.49</v>
      </c>
      <c r="W149" s="220"/>
      <c r="X149" s="220" t="s">
        <v>131</v>
      </c>
      <c r="Y149" s="199"/>
      <c r="Z149" s="199"/>
      <c r="AA149" s="199"/>
      <c r="AB149" s="199"/>
      <c r="AC149" s="199"/>
      <c r="AD149" s="199"/>
      <c r="AE149" s="199"/>
      <c r="AF149" s="199"/>
      <c r="AG149" s="199" t="s">
        <v>132</v>
      </c>
      <c r="AH149" s="199"/>
      <c r="AI149" s="199"/>
      <c r="AJ149" s="199"/>
      <c r="AK149" s="199"/>
      <c r="AL149" s="199"/>
      <c r="AM149" s="199"/>
      <c r="AN149" s="199"/>
      <c r="AO149" s="199"/>
      <c r="AP149" s="199"/>
      <c r="AQ149" s="199"/>
      <c r="AR149" s="199"/>
      <c r="AS149" s="199"/>
      <c r="AT149" s="199"/>
      <c r="AU149" s="199"/>
      <c r="AV149" s="199"/>
      <c r="AW149" s="199"/>
      <c r="AX149" s="199"/>
      <c r="AY149" s="199"/>
      <c r="AZ149" s="199"/>
      <c r="BA149" s="199"/>
      <c r="BB149" s="199"/>
      <c r="BC149" s="199"/>
      <c r="BD149" s="199"/>
      <c r="BE149" s="199"/>
      <c r="BF149" s="199"/>
      <c r="BG149" s="199"/>
      <c r="BH149" s="199"/>
    </row>
    <row r="150" spans="1:60" outlineLevel="1">
      <c r="A150" s="216"/>
      <c r="B150" s="217"/>
      <c r="C150" s="245" t="s">
        <v>381</v>
      </c>
      <c r="D150" s="240"/>
      <c r="E150" s="240"/>
      <c r="F150" s="240"/>
      <c r="G150" s="240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199"/>
      <c r="Z150" s="199"/>
      <c r="AA150" s="199"/>
      <c r="AB150" s="199"/>
      <c r="AC150" s="199"/>
      <c r="AD150" s="199"/>
      <c r="AE150" s="199"/>
      <c r="AF150" s="199"/>
      <c r="AG150" s="199" t="s">
        <v>134</v>
      </c>
      <c r="AH150" s="199"/>
      <c r="AI150" s="199"/>
      <c r="AJ150" s="199"/>
      <c r="AK150" s="199"/>
      <c r="AL150" s="199"/>
      <c r="AM150" s="199"/>
      <c r="AN150" s="199"/>
      <c r="AO150" s="199"/>
      <c r="AP150" s="199"/>
      <c r="AQ150" s="199"/>
      <c r="AR150" s="199"/>
      <c r="AS150" s="199"/>
      <c r="AT150" s="199"/>
      <c r="AU150" s="199"/>
      <c r="AV150" s="199"/>
      <c r="AW150" s="199"/>
      <c r="AX150" s="199"/>
      <c r="AY150" s="199"/>
      <c r="AZ150" s="199"/>
      <c r="BA150" s="199"/>
      <c r="BB150" s="199"/>
      <c r="BC150" s="199"/>
      <c r="BD150" s="199"/>
      <c r="BE150" s="199"/>
      <c r="BF150" s="199"/>
      <c r="BG150" s="199"/>
      <c r="BH150" s="199"/>
    </row>
    <row r="151" spans="1:60" outlineLevel="1">
      <c r="A151" s="216"/>
      <c r="B151" s="217"/>
      <c r="C151" s="265" t="s">
        <v>567</v>
      </c>
      <c r="D151" s="254"/>
      <c r="E151" s="255">
        <v>37.18</v>
      </c>
      <c r="F151" s="220"/>
      <c r="G151" s="220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199"/>
      <c r="Z151" s="199"/>
      <c r="AA151" s="199"/>
      <c r="AB151" s="199"/>
      <c r="AC151" s="199"/>
      <c r="AD151" s="199"/>
      <c r="AE151" s="199"/>
      <c r="AF151" s="199"/>
      <c r="AG151" s="199" t="s">
        <v>212</v>
      </c>
      <c r="AH151" s="199">
        <v>0</v>
      </c>
      <c r="AI151" s="199"/>
      <c r="AJ151" s="199"/>
      <c r="AK151" s="199"/>
      <c r="AL151" s="199"/>
      <c r="AM151" s="199"/>
      <c r="AN151" s="199"/>
      <c r="AO151" s="199"/>
      <c r="AP151" s="199"/>
      <c r="AQ151" s="199"/>
      <c r="AR151" s="199"/>
      <c r="AS151" s="199"/>
      <c r="AT151" s="199"/>
      <c r="AU151" s="199"/>
      <c r="AV151" s="199"/>
      <c r="AW151" s="199"/>
      <c r="AX151" s="199"/>
      <c r="AY151" s="199"/>
      <c r="AZ151" s="199"/>
      <c r="BA151" s="199"/>
      <c r="BB151" s="199"/>
      <c r="BC151" s="199"/>
      <c r="BD151" s="199"/>
      <c r="BE151" s="199"/>
      <c r="BF151" s="199"/>
      <c r="BG151" s="199"/>
      <c r="BH151" s="199"/>
    </row>
    <row r="152" spans="1:60" outlineLevel="1">
      <c r="A152" s="234">
        <v>27</v>
      </c>
      <c r="B152" s="235" t="s">
        <v>383</v>
      </c>
      <c r="C152" s="244" t="s">
        <v>384</v>
      </c>
      <c r="D152" s="236" t="s">
        <v>208</v>
      </c>
      <c r="E152" s="237">
        <v>8.3642000000000003</v>
      </c>
      <c r="F152" s="238"/>
      <c r="G152" s="239">
        <f>ROUND(E152*F152,2)</f>
        <v>0</v>
      </c>
      <c r="H152" s="221"/>
      <c r="I152" s="220">
        <f>ROUND(E152*H152,2)</f>
        <v>0</v>
      </c>
      <c r="J152" s="221"/>
      <c r="K152" s="220">
        <f>ROUND(E152*J152,2)</f>
        <v>0</v>
      </c>
      <c r="L152" s="220">
        <v>21</v>
      </c>
      <c r="M152" s="220">
        <f>G152*(1+L152/100)</f>
        <v>0</v>
      </c>
      <c r="N152" s="219">
        <v>0</v>
      </c>
      <c r="O152" s="219">
        <f>ROUND(E152*N152,2)</f>
        <v>0</v>
      </c>
      <c r="P152" s="219">
        <v>8.0999999999999996E-4</v>
      </c>
      <c r="Q152" s="219">
        <f>ROUND(E152*P152,2)</f>
        <v>0.01</v>
      </c>
      <c r="R152" s="220"/>
      <c r="S152" s="220" t="s">
        <v>209</v>
      </c>
      <c r="T152" s="220" t="s">
        <v>209</v>
      </c>
      <c r="U152" s="220">
        <v>0.04</v>
      </c>
      <c r="V152" s="220">
        <f>ROUND(E152*U152,2)</f>
        <v>0.33</v>
      </c>
      <c r="W152" s="220"/>
      <c r="X152" s="220" t="s">
        <v>131</v>
      </c>
      <c r="Y152" s="199"/>
      <c r="Z152" s="199"/>
      <c r="AA152" s="199"/>
      <c r="AB152" s="199"/>
      <c r="AC152" s="199"/>
      <c r="AD152" s="199"/>
      <c r="AE152" s="199"/>
      <c r="AF152" s="199"/>
      <c r="AG152" s="199" t="s">
        <v>132</v>
      </c>
      <c r="AH152" s="199"/>
      <c r="AI152" s="199"/>
      <c r="AJ152" s="199"/>
      <c r="AK152" s="199"/>
      <c r="AL152" s="199"/>
      <c r="AM152" s="199"/>
      <c r="AN152" s="199"/>
      <c r="AO152" s="199"/>
      <c r="AP152" s="199"/>
      <c r="AQ152" s="199"/>
      <c r="AR152" s="199"/>
      <c r="AS152" s="199"/>
      <c r="AT152" s="199"/>
      <c r="AU152" s="199"/>
      <c r="AV152" s="199"/>
      <c r="AW152" s="199"/>
      <c r="AX152" s="199"/>
      <c r="AY152" s="199"/>
      <c r="AZ152" s="199"/>
      <c r="BA152" s="199"/>
      <c r="BB152" s="199"/>
      <c r="BC152" s="199"/>
      <c r="BD152" s="199"/>
      <c r="BE152" s="199"/>
      <c r="BF152" s="199"/>
      <c r="BG152" s="199"/>
      <c r="BH152" s="199"/>
    </row>
    <row r="153" spans="1:60" outlineLevel="1">
      <c r="A153" s="216"/>
      <c r="B153" s="217"/>
      <c r="C153" s="245" t="s">
        <v>381</v>
      </c>
      <c r="D153" s="240"/>
      <c r="E153" s="240"/>
      <c r="F153" s="240"/>
      <c r="G153" s="240"/>
      <c r="H153" s="220"/>
      <c r="I153" s="220"/>
      <c r="J153" s="220"/>
      <c r="K153" s="220"/>
      <c r="L153" s="220"/>
      <c r="M153" s="220"/>
      <c r="N153" s="219"/>
      <c r="O153" s="219"/>
      <c r="P153" s="219"/>
      <c r="Q153" s="219"/>
      <c r="R153" s="220"/>
      <c r="S153" s="220"/>
      <c r="T153" s="220"/>
      <c r="U153" s="220"/>
      <c r="V153" s="220"/>
      <c r="W153" s="220"/>
      <c r="X153" s="220"/>
      <c r="Y153" s="199"/>
      <c r="Z153" s="199"/>
      <c r="AA153" s="199"/>
      <c r="AB153" s="199"/>
      <c r="AC153" s="199"/>
      <c r="AD153" s="199"/>
      <c r="AE153" s="199"/>
      <c r="AF153" s="199"/>
      <c r="AG153" s="199" t="s">
        <v>134</v>
      </c>
      <c r="AH153" s="199"/>
      <c r="AI153" s="199"/>
      <c r="AJ153" s="199"/>
      <c r="AK153" s="199"/>
      <c r="AL153" s="199"/>
      <c r="AM153" s="199"/>
      <c r="AN153" s="199"/>
      <c r="AO153" s="199"/>
      <c r="AP153" s="199"/>
      <c r="AQ153" s="199"/>
      <c r="AR153" s="199"/>
      <c r="AS153" s="199"/>
      <c r="AT153" s="199"/>
      <c r="AU153" s="199"/>
      <c r="AV153" s="199"/>
      <c r="AW153" s="199"/>
      <c r="AX153" s="199"/>
      <c r="AY153" s="199"/>
      <c r="AZ153" s="199"/>
      <c r="BA153" s="199"/>
      <c r="BB153" s="199"/>
      <c r="BC153" s="199"/>
      <c r="BD153" s="199"/>
      <c r="BE153" s="199"/>
      <c r="BF153" s="199"/>
      <c r="BG153" s="199"/>
      <c r="BH153" s="199"/>
    </row>
    <row r="154" spans="1:60" outlineLevel="1">
      <c r="A154" s="216"/>
      <c r="B154" s="217"/>
      <c r="C154" s="265" t="s">
        <v>568</v>
      </c>
      <c r="D154" s="254"/>
      <c r="E154" s="255">
        <v>8.3642000000000003</v>
      </c>
      <c r="F154" s="220"/>
      <c r="G154" s="220"/>
      <c r="H154" s="220"/>
      <c r="I154" s="220"/>
      <c r="J154" s="220"/>
      <c r="K154" s="220"/>
      <c r="L154" s="220"/>
      <c r="M154" s="220"/>
      <c r="N154" s="219"/>
      <c r="O154" s="219"/>
      <c r="P154" s="219"/>
      <c r="Q154" s="219"/>
      <c r="R154" s="220"/>
      <c r="S154" s="220"/>
      <c r="T154" s="220"/>
      <c r="U154" s="220"/>
      <c r="V154" s="220"/>
      <c r="W154" s="220"/>
      <c r="X154" s="220"/>
      <c r="Y154" s="199"/>
      <c r="Z154" s="199"/>
      <c r="AA154" s="199"/>
      <c r="AB154" s="199"/>
      <c r="AC154" s="199"/>
      <c r="AD154" s="199"/>
      <c r="AE154" s="199"/>
      <c r="AF154" s="199"/>
      <c r="AG154" s="199" t="s">
        <v>212</v>
      </c>
      <c r="AH154" s="199">
        <v>0</v>
      </c>
      <c r="AI154" s="199"/>
      <c r="AJ154" s="199"/>
      <c r="AK154" s="199"/>
      <c r="AL154" s="199"/>
      <c r="AM154" s="199"/>
      <c r="AN154" s="199"/>
      <c r="AO154" s="199"/>
      <c r="AP154" s="199"/>
      <c r="AQ154" s="199"/>
      <c r="AR154" s="199"/>
      <c r="AS154" s="199"/>
      <c r="AT154" s="199"/>
      <c r="AU154" s="199"/>
      <c r="AV154" s="199"/>
      <c r="AW154" s="199"/>
      <c r="AX154" s="199"/>
      <c r="AY154" s="199"/>
      <c r="AZ154" s="199"/>
      <c r="BA154" s="199"/>
      <c r="BB154" s="199"/>
      <c r="BC154" s="199"/>
      <c r="BD154" s="199"/>
      <c r="BE154" s="199"/>
      <c r="BF154" s="199"/>
      <c r="BG154" s="199"/>
      <c r="BH154" s="199"/>
    </row>
    <row r="155" spans="1:60" outlineLevel="1">
      <c r="A155" s="234">
        <v>28</v>
      </c>
      <c r="B155" s="235" t="s">
        <v>387</v>
      </c>
      <c r="C155" s="244" t="s">
        <v>388</v>
      </c>
      <c r="D155" s="236" t="s">
        <v>222</v>
      </c>
      <c r="E155" s="237">
        <v>113.66</v>
      </c>
      <c r="F155" s="238"/>
      <c r="G155" s="239">
        <f>ROUND(E155*F155,2)</f>
        <v>0</v>
      </c>
      <c r="H155" s="221"/>
      <c r="I155" s="220">
        <f>ROUND(E155*H155,2)</f>
        <v>0</v>
      </c>
      <c r="J155" s="221"/>
      <c r="K155" s="220">
        <f>ROUND(E155*J155,2)</f>
        <v>0</v>
      </c>
      <c r="L155" s="220">
        <v>21</v>
      </c>
      <c r="M155" s="220">
        <f>G155*(1+L155/100)</f>
        <v>0</v>
      </c>
      <c r="N155" s="219">
        <v>0</v>
      </c>
      <c r="O155" s="219">
        <f>ROUND(E155*N155,2)</f>
        <v>0</v>
      </c>
      <c r="P155" s="219">
        <v>1.64E-3</v>
      </c>
      <c r="Q155" s="219">
        <f>ROUND(E155*P155,2)</f>
        <v>0.19</v>
      </c>
      <c r="R155" s="220"/>
      <c r="S155" s="220" t="s">
        <v>129</v>
      </c>
      <c r="T155" s="220" t="s">
        <v>144</v>
      </c>
      <c r="U155" s="220">
        <v>0.06</v>
      </c>
      <c r="V155" s="220">
        <f>ROUND(E155*U155,2)</f>
        <v>6.82</v>
      </c>
      <c r="W155" s="220"/>
      <c r="X155" s="220" t="s">
        <v>131</v>
      </c>
      <c r="Y155" s="199"/>
      <c r="Z155" s="199"/>
      <c r="AA155" s="199"/>
      <c r="AB155" s="199"/>
      <c r="AC155" s="199"/>
      <c r="AD155" s="199"/>
      <c r="AE155" s="199"/>
      <c r="AF155" s="199"/>
      <c r="AG155" s="199" t="s">
        <v>132</v>
      </c>
      <c r="AH155" s="199"/>
      <c r="AI155" s="199"/>
      <c r="AJ155" s="199"/>
      <c r="AK155" s="199"/>
      <c r="AL155" s="199"/>
      <c r="AM155" s="199"/>
      <c r="AN155" s="199"/>
      <c r="AO155" s="199"/>
      <c r="AP155" s="199"/>
      <c r="AQ155" s="199"/>
      <c r="AR155" s="199"/>
      <c r="AS155" s="199"/>
      <c r="AT155" s="199"/>
      <c r="AU155" s="199"/>
      <c r="AV155" s="199"/>
      <c r="AW155" s="199"/>
      <c r="AX155" s="199"/>
      <c r="AY155" s="199"/>
      <c r="AZ155" s="199"/>
      <c r="BA155" s="199"/>
      <c r="BB155" s="199"/>
      <c r="BC155" s="199"/>
      <c r="BD155" s="199"/>
      <c r="BE155" s="199"/>
      <c r="BF155" s="199"/>
      <c r="BG155" s="199"/>
      <c r="BH155" s="199"/>
    </row>
    <row r="156" spans="1:60" ht="22.5" outlineLevel="1">
      <c r="A156" s="216"/>
      <c r="B156" s="217"/>
      <c r="C156" s="265" t="s">
        <v>389</v>
      </c>
      <c r="D156" s="254"/>
      <c r="E156" s="255"/>
      <c r="F156" s="220"/>
      <c r="G156" s="220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199"/>
      <c r="Z156" s="199"/>
      <c r="AA156" s="199"/>
      <c r="AB156" s="199"/>
      <c r="AC156" s="199"/>
      <c r="AD156" s="199"/>
      <c r="AE156" s="199"/>
      <c r="AF156" s="199"/>
      <c r="AG156" s="199" t="s">
        <v>212</v>
      </c>
      <c r="AH156" s="199">
        <v>0</v>
      </c>
      <c r="AI156" s="199"/>
      <c r="AJ156" s="199"/>
      <c r="AK156" s="199"/>
      <c r="AL156" s="199"/>
      <c r="AM156" s="199"/>
      <c r="AN156" s="199"/>
      <c r="AO156" s="199"/>
      <c r="AP156" s="199"/>
      <c r="AQ156" s="199"/>
      <c r="AR156" s="199"/>
      <c r="AS156" s="199"/>
      <c r="AT156" s="199"/>
      <c r="AU156" s="199"/>
      <c r="AV156" s="199"/>
      <c r="AW156" s="199"/>
      <c r="AX156" s="199"/>
      <c r="AY156" s="199"/>
      <c r="AZ156" s="199"/>
      <c r="BA156" s="199"/>
      <c r="BB156" s="199"/>
      <c r="BC156" s="199"/>
      <c r="BD156" s="199"/>
      <c r="BE156" s="199"/>
      <c r="BF156" s="199"/>
      <c r="BG156" s="199"/>
      <c r="BH156" s="199"/>
    </row>
    <row r="157" spans="1:60" outlineLevel="1">
      <c r="A157" s="216"/>
      <c r="B157" s="217"/>
      <c r="C157" s="265" t="s">
        <v>569</v>
      </c>
      <c r="D157" s="254"/>
      <c r="E157" s="255">
        <v>32.15</v>
      </c>
      <c r="F157" s="220"/>
      <c r="G157" s="220"/>
      <c r="H157" s="220"/>
      <c r="I157" s="220"/>
      <c r="J157" s="220"/>
      <c r="K157" s="220"/>
      <c r="L157" s="220"/>
      <c r="M157" s="220"/>
      <c r="N157" s="219"/>
      <c r="O157" s="219"/>
      <c r="P157" s="219"/>
      <c r="Q157" s="219"/>
      <c r="R157" s="220"/>
      <c r="S157" s="220"/>
      <c r="T157" s="220"/>
      <c r="U157" s="220"/>
      <c r="V157" s="220"/>
      <c r="W157" s="220"/>
      <c r="X157" s="220"/>
      <c r="Y157" s="199"/>
      <c r="Z157" s="199"/>
      <c r="AA157" s="199"/>
      <c r="AB157" s="199"/>
      <c r="AC157" s="199"/>
      <c r="AD157" s="199"/>
      <c r="AE157" s="199"/>
      <c r="AF157" s="199"/>
      <c r="AG157" s="199" t="s">
        <v>212</v>
      </c>
      <c r="AH157" s="199">
        <v>0</v>
      </c>
      <c r="AI157" s="199"/>
      <c r="AJ157" s="199"/>
      <c r="AK157" s="199"/>
      <c r="AL157" s="199"/>
      <c r="AM157" s="199"/>
      <c r="AN157" s="199"/>
      <c r="AO157" s="199"/>
      <c r="AP157" s="199"/>
      <c r="AQ157" s="199"/>
      <c r="AR157" s="199"/>
      <c r="AS157" s="199"/>
      <c r="AT157" s="199"/>
      <c r="AU157" s="199"/>
      <c r="AV157" s="199"/>
      <c r="AW157" s="199"/>
      <c r="AX157" s="199"/>
      <c r="AY157" s="199"/>
      <c r="AZ157" s="199"/>
      <c r="BA157" s="199"/>
      <c r="BB157" s="199"/>
      <c r="BC157" s="199"/>
      <c r="BD157" s="199"/>
      <c r="BE157" s="199"/>
      <c r="BF157" s="199"/>
      <c r="BG157" s="199"/>
      <c r="BH157" s="199"/>
    </row>
    <row r="158" spans="1:60" outlineLevel="1">
      <c r="A158" s="216"/>
      <c r="B158" s="217"/>
      <c r="C158" s="266" t="s">
        <v>243</v>
      </c>
      <c r="D158" s="256"/>
      <c r="E158" s="257">
        <v>32.15</v>
      </c>
      <c r="F158" s="220"/>
      <c r="G158" s="220"/>
      <c r="H158" s="220"/>
      <c r="I158" s="220"/>
      <c r="J158" s="220"/>
      <c r="K158" s="220"/>
      <c r="L158" s="220"/>
      <c r="M158" s="220"/>
      <c r="N158" s="219"/>
      <c r="O158" s="219"/>
      <c r="P158" s="219"/>
      <c r="Q158" s="219"/>
      <c r="R158" s="220"/>
      <c r="S158" s="220"/>
      <c r="T158" s="220"/>
      <c r="U158" s="220"/>
      <c r="V158" s="220"/>
      <c r="W158" s="220"/>
      <c r="X158" s="220"/>
      <c r="Y158" s="199"/>
      <c r="Z158" s="199"/>
      <c r="AA158" s="199"/>
      <c r="AB158" s="199"/>
      <c r="AC158" s="199"/>
      <c r="AD158" s="199"/>
      <c r="AE158" s="199"/>
      <c r="AF158" s="199"/>
      <c r="AG158" s="199" t="s">
        <v>212</v>
      </c>
      <c r="AH158" s="199">
        <v>1</v>
      </c>
      <c r="AI158" s="199"/>
      <c r="AJ158" s="199"/>
      <c r="AK158" s="199"/>
      <c r="AL158" s="199"/>
      <c r="AM158" s="199"/>
      <c r="AN158" s="199"/>
      <c r="AO158" s="199"/>
      <c r="AP158" s="199"/>
      <c r="AQ158" s="199"/>
      <c r="AR158" s="199"/>
      <c r="AS158" s="199"/>
      <c r="AT158" s="199"/>
      <c r="AU158" s="199"/>
      <c r="AV158" s="199"/>
      <c r="AW158" s="199"/>
      <c r="AX158" s="199"/>
      <c r="AY158" s="199"/>
      <c r="AZ158" s="199"/>
      <c r="BA158" s="199"/>
      <c r="BB158" s="199"/>
      <c r="BC158" s="199"/>
      <c r="BD158" s="199"/>
      <c r="BE158" s="199"/>
      <c r="BF158" s="199"/>
      <c r="BG158" s="199"/>
      <c r="BH158" s="199"/>
    </row>
    <row r="159" spans="1:60" outlineLevel="1">
      <c r="A159" s="216"/>
      <c r="B159" s="217"/>
      <c r="C159" s="265" t="s">
        <v>391</v>
      </c>
      <c r="D159" s="254"/>
      <c r="E159" s="255"/>
      <c r="F159" s="220"/>
      <c r="G159" s="220"/>
      <c r="H159" s="220"/>
      <c r="I159" s="220"/>
      <c r="J159" s="220"/>
      <c r="K159" s="220"/>
      <c r="L159" s="220"/>
      <c r="M159" s="220"/>
      <c r="N159" s="219"/>
      <c r="O159" s="219"/>
      <c r="P159" s="219"/>
      <c r="Q159" s="219"/>
      <c r="R159" s="220"/>
      <c r="S159" s="220"/>
      <c r="T159" s="220"/>
      <c r="U159" s="220"/>
      <c r="V159" s="220"/>
      <c r="W159" s="220"/>
      <c r="X159" s="220"/>
      <c r="Y159" s="199"/>
      <c r="Z159" s="199"/>
      <c r="AA159" s="199"/>
      <c r="AB159" s="199"/>
      <c r="AC159" s="199"/>
      <c r="AD159" s="199"/>
      <c r="AE159" s="199"/>
      <c r="AF159" s="199"/>
      <c r="AG159" s="199" t="s">
        <v>212</v>
      </c>
      <c r="AH159" s="199">
        <v>0</v>
      </c>
      <c r="AI159" s="199"/>
      <c r="AJ159" s="199"/>
      <c r="AK159" s="199"/>
      <c r="AL159" s="199"/>
      <c r="AM159" s="199"/>
      <c r="AN159" s="199"/>
      <c r="AO159" s="199"/>
      <c r="AP159" s="199"/>
      <c r="AQ159" s="199"/>
      <c r="AR159" s="199"/>
      <c r="AS159" s="199"/>
      <c r="AT159" s="199"/>
      <c r="AU159" s="199"/>
      <c r="AV159" s="199"/>
      <c r="AW159" s="199"/>
      <c r="AX159" s="199"/>
      <c r="AY159" s="199"/>
      <c r="AZ159" s="199"/>
      <c r="BA159" s="199"/>
      <c r="BB159" s="199"/>
      <c r="BC159" s="199"/>
      <c r="BD159" s="199"/>
      <c r="BE159" s="199"/>
      <c r="BF159" s="199"/>
      <c r="BG159" s="199"/>
      <c r="BH159" s="199"/>
    </row>
    <row r="160" spans="1:60" outlineLevel="1">
      <c r="A160" s="216"/>
      <c r="B160" s="217"/>
      <c r="C160" s="265" t="s">
        <v>545</v>
      </c>
      <c r="D160" s="254"/>
      <c r="E160" s="255">
        <v>22.04</v>
      </c>
      <c r="F160" s="220"/>
      <c r="G160" s="220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199"/>
      <c r="Z160" s="199"/>
      <c r="AA160" s="199"/>
      <c r="AB160" s="199"/>
      <c r="AC160" s="199"/>
      <c r="AD160" s="199"/>
      <c r="AE160" s="199"/>
      <c r="AF160" s="199"/>
      <c r="AG160" s="199" t="s">
        <v>212</v>
      </c>
      <c r="AH160" s="199">
        <v>0</v>
      </c>
      <c r="AI160" s="199"/>
      <c r="AJ160" s="199"/>
      <c r="AK160" s="199"/>
      <c r="AL160" s="199"/>
      <c r="AM160" s="199"/>
      <c r="AN160" s="199"/>
      <c r="AO160" s="199"/>
      <c r="AP160" s="199"/>
      <c r="AQ160" s="199"/>
      <c r="AR160" s="199"/>
      <c r="AS160" s="199"/>
      <c r="AT160" s="199"/>
      <c r="AU160" s="199"/>
      <c r="AV160" s="199"/>
      <c r="AW160" s="199"/>
      <c r="AX160" s="199"/>
      <c r="AY160" s="199"/>
      <c r="AZ160" s="199"/>
      <c r="BA160" s="199"/>
      <c r="BB160" s="199"/>
      <c r="BC160" s="199"/>
      <c r="BD160" s="199"/>
      <c r="BE160" s="199"/>
      <c r="BF160" s="199"/>
      <c r="BG160" s="199"/>
      <c r="BH160" s="199"/>
    </row>
    <row r="161" spans="1:60" outlineLevel="1">
      <c r="A161" s="216"/>
      <c r="B161" s="217"/>
      <c r="C161" s="265" t="s">
        <v>545</v>
      </c>
      <c r="D161" s="254"/>
      <c r="E161" s="255">
        <v>22.04</v>
      </c>
      <c r="F161" s="220"/>
      <c r="G161" s="220"/>
      <c r="H161" s="220"/>
      <c r="I161" s="220"/>
      <c r="J161" s="220"/>
      <c r="K161" s="220"/>
      <c r="L161" s="220"/>
      <c r="M161" s="220"/>
      <c r="N161" s="219"/>
      <c r="O161" s="219"/>
      <c r="P161" s="219"/>
      <c r="Q161" s="219"/>
      <c r="R161" s="220"/>
      <c r="S161" s="220"/>
      <c r="T161" s="220"/>
      <c r="U161" s="220"/>
      <c r="V161" s="220"/>
      <c r="W161" s="220"/>
      <c r="X161" s="220"/>
      <c r="Y161" s="199"/>
      <c r="Z161" s="199"/>
      <c r="AA161" s="199"/>
      <c r="AB161" s="199"/>
      <c r="AC161" s="199"/>
      <c r="AD161" s="199"/>
      <c r="AE161" s="199"/>
      <c r="AF161" s="199"/>
      <c r="AG161" s="199" t="s">
        <v>212</v>
      </c>
      <c r="AH161" s="199">
        <v>0</v>
      </c>
      <c r="AI161" s="199"/>
      <c r="AJ161" s="199"/>
      <c r="AK161" s="199"/>
      <c r="AL161" s="199"/>
      <c r="AM161" s="199"/>
      <c r="AN161" s="199"/>
      <c r="AO161" s="199"/>
      <c r="AP161" s="199"/>
      <c r="AQ161" s="199"/>
      <c r="AR161" s="199"/>
      <c r="AS161" s="199"/>
      <c r="AT161" s="199"/>
      <c r="AU161" s="199"/>
      <c r="AV161" s="199"/>
      <c r="AW161" s="199"/>
      <c r="AX161" s="199"/>
      <c r="AY161" s="199"/>
      <c r="AZ161" s="199"/>
      <c r="BA161" s="199"/>
      <c r="BB161" s="199"/>
      <c r="BC161" s="199"/>
      <c r="BD161" s="199"/>
      <c r="BE161" s="199"/>
      <c r="BF161" s="199"/>
      <c r="BG161" s="199"/>
      <c r="BH161" s="199"/>
    </row>
    <row r="162" spans="1:60" outlineLevel="1">
      <c r="A162" s="216"/>
      <c r="B162" s="217"/>
      <c r="C162" s="265" t="s">
        <v>570</v>
      </c>
      <c r="D162" s="254"/>
      <c r="E162" s="255">
        <v>37.43</v>
      </c>
      <c r="F162" s="220"/>
      <c r="G162" s="220"/>
      <c r="H162" s="220"/>
      <c r="I162" s="220"/>
      <c r="J162" s="220"/>
      <c r="K162" s="220"/>
      <c r="L162" s="220"/>
      <c r="M162" s="220"/>
      <c r="N162" s="219"/>
      <c r="O162" s="219"/>
      <c r="P162" s="219"/>
      <c r="Q162" s="219"/>
      <c r="R162" s="220"/>
      <c r="S162" s="220"/>
      <c r="T162" s="220"/>
      <c r="U162" s="220"/>
      <c r="V162" s="220"/>
      <c r="W162" s="220"/>
      <c r="X162" s="220"/>
      <c r="Y162" s="199"/>
      <c r="Z162" s="199"/>
      <c r="AA162" s="199"/>
      <c r="AB162" s="199"/>
      <c r="AC162" s="199"/>
      <c r="AD162" s="199"/>
      <c r="AE162" s="199"/>
      <c r="AF162" s="199"/>
      <c r="AG162" s="199" t="s">
        <v>212</v>
      </c>
      <c r="AH162" s="199">
        <v>0</v>
      </c>
      <c r="AI162" s="199"/>
      <c r="AJ162" s="199"/>
      <c r="AK162" s="199"/>
      <c r="AL162" s="199"/>
      <c r="AM162" s="199"/>
      <c r="AN162" s="199"/>
      <c r="AO162" s="199"/>
      <c r="AP162" s="199"/>
      <c r="AQ162" s="199"/>
      <c r="AR162" s="199"/>
      <c r="AS162" s="199"/>
      <c r="AT162" s="199"/>
      <c r="AU162" s="199"/>
      <c r="AV162" s="199"/>
      <c r="AW162" s="199"/>
      <c r="AX162" s="199"/>
      <c r="AY162" s="199"/>
      <c r="AZ162" s="199"/>
      <c r="BA162" s="199"/>
      <c r="BB162" s="199"/>
      <c r="BC162" s="199"/>
      <c r="BD162" s="199"/>
      <c r="BE162" s="199"/>
      <c r="BF162" s="199"/>
      <c r="BG162" s="199"/>
      <c r="BH162" s="199"/>
    </row>
    <row r="163" spans="1:60" outlineLevel="1">
      <c r="A163" s="216"/>
      <c r="B163" s="217"/>
      <c r="C163" s="266" t="s">
        <v>243</v>
      </c>
      <c r="D163" s="256"/>
      <c r="E163" s="257">
        <v>81.510000000000005</v>
      </c>
      <c r="F163" s="220"/>
      <c r="G163" s="220"/>
      <c r="H163" s="220"/>
      <c r="I163" s="220"/>
      <c r="J163" s="220"/>
      <c r="K163" s="220"/>
      <c r="L163" s="220"/>
      <c r="M163" s="220"/>
      <c r="N163" s="219"/>
      <c r="O163" s="219"/>
      <c r="P163" s="219"/>
      <c r="Q163" s="219"/>
      <c r="R163" s="220"/>
      <c r="S163" s="220"/>
      <c r="T163" s="220"/>
      <c r="U163" s="220"/>
      <c r="V163" s="220"/>
      <c r="W163" s="220"/>
      <c r="X163" s="220"/>
      <c r="Y163" s="199"/>
      <c r="Z163" s="199"/>
      <c r="AA163" s="199"/>
      <c r="AB163" s="199"/>
      <c r="AC163" s="199"/>
      <c r="AD163" s="199"/>
      <c r="AE163" s="199"/>
      <c r="AF163" s="199"/>
      <c r="AG163" s="199" t="s">
        <v>212</v>
      </c>
      <c r="AH163" s="199">
        <v>1</v>
      </c>
      <c r="AI163" s="199"/>
      <c r="AJ163" s="199"/>
      <c r="AK163" s="199"/>
      <c r="AL163" s="199"/>
      <c r="AM163" s="199"/>
      <c r="AN163" s="199"/>
      <c r="AO163" s="199"/>
      <c r="AP163" s="199"/>
      <c r="AQ163" s="199"/>
      <c r="AR163" s="199"/>
      <c r="AS163" s="199"/>
      <c r="AT163" s="199"/>
      <c r="AU163" s="199"/>
      <c r="AV163" s="199"/>
      <c r="AW163" s="199"/>
      <c r="AX163" s="199"/>
      <c r="AY163" s="199"/>
      <c r="AZ163" s="199"/>
      <c r="BA163" s="199"/>
      <c r="BB163" s="199"/>
      <c r="BC163" s="199"/>
      <c r="BD163" s="199"/>
      <c r="BE163" s="199"/>
      <c r="BF163" s="199"/>
      <c r="BG163" s="199"/>
      <c r="BH163" s="199"/>
    </row>
    <row r="164" spans="1:60" outlineLevel="1">
      <c r="A164" s="234">
        <v>29</v>
      </c>
      <c r="B164" s="235" t="s">
        <v>234</v>
      </c>
      <c r="C164" s="244" t="s">
        <v>235</v>
      </c>
      <c r="D164" s="236" t="s">
        <v>236</v>
      </c>
      <c r="E164" s="237">
        <v>5.4</v>
      </c>
      <c r="F164" s="238"/>
      <c r="G164" s="239">
        <f>ROUND(E164*F164,2)</f>
        <v>0</v>
      </c>
      <c r="H164" s="221"/>
      <c r="I164" s="220">
        <f>ROUND(E164*H164,2)</f>
        <v>0</v>
      </c>
      <c r="J164" s="221"/>
      <c r="K164" s="220">
        <f>ROUND(E164*J164,2)</f>
        <v>0</v>
      </c>
      <c r="L164" s="220">
        <v>21</v>
      </c>
      <c r="M164" s="220">
        <f>G164*(1+L164/100)</f>
        <v>0</v>
      </c>
      <c r="N164" s="219">
        <v>8.3300000000000006E-3</v>
      </c>
      <c r="O164" s="219">
        <f>ROUND(E164*N164,2)</f>
        <v>0.04</v>
      </c>
      <c r="P164" s="219">
        <v>2.5</v>
      </c>
      <c r="Q164" s="219">
        <f>ROUND(E164*P164,2)</f>
        <v>13.5</v>
      </c>
      <c r="R164" s="220"/>
      <c r="S164" s="220" t="s">
        <v>129</v>
      </c>
      <c r="T164" s="220" t="s">
        <v>144</v>
      </c>
      <c r="U164" s="220">
        <v>4.04</v>
      </c>
      <c r="V164" s="220">
        <f>ROUND(E164*U164,2)</f>
        <v>21.82</v>
      </c>
      <c r="W164" s="220"/>
      <c r="X164" s="220" t="s">
        <v>131</v>
      </c>
      <c r="Y164" s="199"/>
      <c r="Z164" s="199"/>
      <c r="AA164" s="199"/>
      <c r="AB164" s="199"/>
      <c r="AC164" s="199"/>
      <c r="AD164" s="199"/>
      <c r="AE164" s="199"/>
      <c r="AF164" s="199"/>
      <c r="AG164" s="199" t="s">
        <v>132</v>
      </c>
      <c r="AH164" s="199"/>
      <c r="AI164" s="199"/>
      <c r="AJ164" s="199"/>
      <c r="AK164" s="199"/>
      <c r="AL164" s="199"/>
      <c r="AM164" s="199"/>
      <c r="AN164" s="199"/>
      <c r="AO164" s="199"/>
      <c r="AP164" s="199"/>
      <c r="AQ164" s="199"/>
      <c r="AR164" s="199"/>
      <c r="AS164" s="199"/>
      <c r="AT164" s="199"/>
      <c r="AU164" s="199"/>
      <c r="AV164" s="199"/>
      <c r="AW164" s="199"/>
      <c r="AX164" s="199"/>
      <c r="AY164" s="199"/>
      <c r="AZ164" s="199"/>
      <c r="BA164" s="199"/>
      <c r="BB164" s="199"/>
      <c r="BC164" s="199"/>
      <c r="BD164" s="199"/>
      <c r="BE164" s="199"/>
      <c r="BF164" s="199"/>
      <c r="BG164" s="199"/>
      <c r="BH164" s="199"/>
    </row>
    <row r="165" spans="1:60" ht="22.5" outlineLevel="1">
      <c r="A165" s="216"/>
      <c r="B165" s="217"/>
      <c r="C165" s="265" t="s">
        <v>571</v>
      </c>
      <c r="D165" s="254"/>
      <c r="E165" s="255">
        <v>0.7</v>
      </c>
      <c r="F165" s="220"/>
      <c r="G165" s="220"/>
      <c r="H165" s="220"/>
      <c r="I165" s="220"/>
      <c r="J165" s="220"/>
      <c r="K165" s="220"/>
      <c r="L165" s="220"/>
      <c r="M165" s="220"/>
      <c r="N165" s="219"/>
      <c r="O165" s="219"/>
      <c r="P165" s="219"/>
      <c r="Q165" s="219"/>
      <c r="R165" s="220"/>
      <c r="S165" s="220"/>
      <c r="T165" s="220"/>
      <c r="U165" s="220"/>
      <c r="V165" s="220"/>
      <c r="W165" s="220"/>
      <c r="X165" s="220"/>
      <c r="Y165" s="199"/>
      <c r="Z165" s="199"/>
      <c r="AA165" s="199"/>
      <c r="AB165" s="199"/>
      <c r="AC165" s="199"/>
      <c r="AD165" s="199"/>
      <c r="AE165" s="199"/>
      <c r="AF165" s="199"/>
      <c r="AG165" s="199" t="s">
        <v>212</v>
      </c>
      <c r="AH165" s="199">
        <v>0</v>
      </c>
      <c r="AI165" s="199"/>
      <c r="AJ165" s="199"/>
      <c r="AK165" s="199"/>
      <c r="AL165" s="199"/>
      <c r="AM165" s="199"/>
      <c r="AN165" s="199"/>
      <c r="AO165" s="199"/>
      <c r="AP165" s="199"/>
      <c r="AQ165" s="199"/>
      <c r="AR165" s="199"/>
      <c r="AS165" s="199"/>
      <c r="AT165" s="199"/>
      <c r="AU165" s="199"/>
      <c r="AV165" s="199"/>
      <c r="AW165" s="199"/>
      <c r="AX165" s="199"/>
      <c r="AY165" s="199"/>
      <c r="AZ165" s="199"/>
      <c r="BA165" s="199"/>
      <c r="BB165" s="199"/>
      <c r="BC165" s="199"/>
      <c r="BD165" s="199"/>
      <c r="BE165" s="199"/>
      <c r="BF165" s="199"/>
      <c r="BG165" s="199"/>
      <c r="BH165" s="199"/>
    </row>
    <row r="166" spans="1:60" ht="22.5" outlineLevel="1">
      <c r="A166" s="216"/>
      <c r="B166" s="217"/>
      <c r="C166" s="265" t="s">
        <v>572</v>
      </c>
      <c r="D166" s="254"/>
      <c r="E166" s="255">
        <v>0.9</v>
      </c>
      <c r="F166" s="220"/>
      <c r="G166" s="220"/>
      <c r="H166" s="220"/>
      <c r="I166" s="220"/>
      <c r="J166" s="220"/>
      <c r="K166" s="220"/>
      <c r="L166" s="220"/>
      <c r="M166" s="220"/>
      <c r="N166" s="219"/>
      <c r="O166" s="219"/>
      <c r="P166" s="219"/>
      <c r="Q166" s="219"/>
      <c r="R166" s="220"/>
      <c r="S166" s="220"/>
      <c r="T166" s="220"/>
      <c r="U166" s="220"/>
      <c r="V166" s="220"/>
      <c r="W166" s="220"/>
      <c r="X166" s="220"/>
      <c r="Y166" s="199"/>
      <c r="Z166" s="199"/>
      <c r="AA166" s="199"/>
      <c r="AB166" s="199"/>
      <c r="AC166" s="199"/>
      <c r="AD166" s="199"/>
      <c r="AE166" s="199"/>
      <c r="AF166" s="199"/>
      <c r="AG166" s="199" t="s">
        <v>212</v>
      </c>
      <c r="AH166" s="199">
        <v>0</v>
      </c>
      <c r="AI166" s="199"/>
      <c r="AJ166" s="199"/>
      <c r="AK166" s="199"/>
      <c r="AL166" s="199"/>
      <c r="AM166" s="199"/>
      <c r="AN166" s="199"/>
      <c r="AO166" s="199"/>
      <c r="AP166" s="199"/>
      <c r="AQ166" s="199"/>
      <c r="AR166" s="199"/>
      <c r="AS166" s="199"/>
      <c r="AT166" s="199"/>
      <c r="AU166" s="199"/>
      <c r="AV166" s="199"/>
      <c r="AW166" s="199"/>
      <c r="AX166" s="199"/>
      <c r="AY166" s="199"/>
      <c r="AZ166" s="199"/>
      <c r="BA166" s="199"/>
      <c r="BB166" s="199"/>
      <c r="BC166" s="199"/>
      <c r="BD166" s="199"/>
      <c r="BE166" s="199"/>
      <c r="BF166" s="199"/>
      <c r="BG166" s="199"/>
      <c r="BH166" s="199"/>
    </row>
    <row r="167" spans="1:60" ht="22.5" outlineLevel="1">
      <c r="A167" s="216"/>
      <c r="B167" s="217"/>
      <c r="C167" s="265" t="s">
        <v>573</v>
      </c>
      <c r="D167" s="254"/>
      <c r="E167" s="255">
        <v>0.2</v>
      </c>
      <c r="F167" s="220"/>
      <c r="G167" s="220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199"/>
      <c r="Z167" s="199"/>
      <c r="AA167" s="199"/>
      <c r="AB167" s="199"/>
      <c r="AC167" s="199"/>
      <c r="AD167" s="199"/>
      <c r="AE167" s="199"/>
      <c r="AF167" s="199"/>
      <c r="AG167" s="199" t="s">
        <v>212</v>
      </c>
      <c r="AH167" s="199">
        <v>0</v>
      </c>
      <c r="AI167" s="199"/>
      <c r="AJ167" s="199"/>
      <c r="AK167" s="199"/>
      <c r="AL167" s="199"/>
      <c r="AM167" s="199"/>
      <c r="AN167" s="199"/>
      <c r="AO167" s="199"/>
      <c r="AP167" s="199"/>
      <c r="AQ167" s="199"/>
      <c r="AR167" s="199"/>
      <c r="AS167" s="199"/>
      <c r="AT167" s="199"/>
      <c r="AU167" s="199"/>
      <c r="AV167" s="199"/>
      <c r="AW167" s="199"/>
      <c r="AX167" s="199"/>
      <c r="AY167" s="199"/>
      <c r="AZ167" s="199"/>
      <c r="BA167" s="199"/>
      <c r="BB167" s="199"/>
      <c r="BC167" s="199"/>
      <c r="BD167" s="199"/>
      <c r="BE167" s="199"/>
      <c r="BF167" s="199"/>
      <c r="BG167" s="199"/>
      <c r="BH167" s="199"/>
    </row>
    <row r="168" spans="1:60" ht="22.5" outlineLevel="1">
      <c r="A168" s="216"/>
      <c r="B168" s="217"/>
      <c r="C168" s="265" t="s">
        <v>574</v>
      </c>
      <c r="D168" s="254"/>
      <c r="E168" s="255">
        <v>3.6</v>
      </c>
      <c r="F168" s="220"/>
      <c r="G168" s="220"/>
      <c r="H168" s="220"/>
      <c r="I168" s="220"/>
      <c r="J168" s="220"/>
      <c r="K168" s="220"/>
      <c r="L168" s="220"/>
      <c r="M168" s="220"/>
      <c r="N168" s="219"/>
      <c r="O168" s="219"/>
      <c r="P168" s="219"/>
      <c r="Q168" s="219"/>
      <c r="R168" s="220"/>
      <c r="S168" s="220"/>
      <c r="T168" s="220"/>
      <c r="U168" s="220"/>
      <c r="V168" s="220"/>
      <c r="W168" s="220"/>
      <c r="X168" s="220"/>
      <c r="Y168" s="199"/>
      <c r="Z168" s="199"/>
      <c r="AA168" s="199"/>
      <c r="AB168" s="199"/>
      <c r="AC168" s="199"/>
      <c r="AD168" s="199"/>
      <c r="AE168" s="199"/>
      <c r="AF168" s="199"/>
      <c r="AG168" s="199" t="s">
        <v>212</v>
      </c>
      <c r="AH168" s="199">
        <v>0</v>
      </c>
      <c r="AI168" s="199"/>
      <c r="AJ168" s="199"/>
      <c r="AK168" s="199"/>
      <c r="AL168" s="199"/>
      <c r="AM168" s="199"/>
      <c r="AN168" s="199"/>
      <c r="AO168" s="199"/>
      <c r="AP168" s="199"/>
      <c r="AQ168" s="199"/>
      <c r="AR168" s="199"/>
      <c r="AS168" s="199"/>
      <c r="AT168" s="199"/>
      <c r="AU168" s="199"/>
      <c r="AV168" s="199"/>
      <c r="AW168" s="199"/>
      <c r="AX168" s="199"/>
      <c r="AY168" s="199"/>
      <c r="AZ168" s="199"/>
      <c r="BA168" s="199"/>
      <c r="BB168" s="199"/>
      <c r="BC168" s="199"/>
      <c r="BD168" s="199"/>
      <c r="BE168" s="199"/>
      <c r="BF168" s="199"/>
      <c r="BG168" s="199"/>
      <c r="BH168" s="199"/>
    </row>
    <row r="169" spans="1:60" outlineLevel="1">
      <c r="A169" s="216"/>
      <c r="B169" s="217"/>
      <c r="C169" s="266" t="s">
        <v>243</v>
      </c>
      <c r="D169" s="256"/>
      <c r="E169" s="257">
        <v>5.4</v>
      </c>
      <c r="F169" s="220"/>
      <c r="G169" s="220"/>
      <c r="H169" s="220"/>
      <c r="I169" s="220"/>
      <c r="J169" s="220"/>
      <c r="K169" s="220"/>
      <c r="L169" s="220"/>
      <c r="M169" s="220"/>
      <c r="N169" s="219"/>
      <c r="O169" s="219"/>
      <c r="P169" s="219"/>
      <c r="Q169" s="219"/>
      <c r="R169" s="220"/>
      <c r="S169" s="220"/>
      <c r="T169" s="220"/>
      <c r="U169" s="220"/>
      <c r="V169" s="220"/>
      <c r="W169" s="220"/>
      <c r="X169" s="220"/>
      <c r="Y169" s="199"/>
      <c r="Z169" s="199"/>
      <c r="AA169" s="199"/>
      <c r="AB169" s="199"/>
      <c r="AC169" s="199"/>
      <c r="AD169" s="199"/>
      <c r="AE169" s="199"/>
      <c r="AF169" s="199"/>
      <c r="AG169" s="199" t="s">
        <v>212</v>
      </c>
      <c r="AH169" s="199">
        <v>1</v>
      </c>
      <c r="AI169" s="199"/>
      <c r="AJ169" s="199"/>
      <c r="AK169" s="199"/>
      <c r="AL169" s="199"/>
      <c r="AM169" s="199"/>
      <c r="AN169" s="199"/>
      <c r="AO169" s="199"/>
      <c r="AP169" s="199"/>
      <c r="AQ169" s="199"/>
      <c r="AR169" s="199"/>
      <c r="AS169" s="199"/>
      <c r="AT169" s="199"/>
      <c r="AU169" s="199"/>
      <c r="AV169" s="199"/>
      <c r="AW169" s="199"/>
      <c r="AX169" s="199"/>
      <c r="AY169" s="199"/>
      <c r="AZ169" s="199"/>
      <c r="BA169" s="199"/>
      <c r="BB169" s="199"/>
      <c r="BC169" s="199"/>
      <c r="BD169" s="199"/>
      <c r="BE169" s="199"/>
      <c r="BF169" s="199"/>
      <c r="BG169" s="199"/>
      <c r="BH169" s="199"/>
    </row>
    <row r="170" spans="1:60" outlineLevel="1">
      <c r="A170" s="234">
        <v>30</v>
      </c>
      <c r="B170" s="235" t="s">
        <v>397</v>
      </c>
      <c r="C170" s="244" t="s">
        <v>398</v>
      </c>
      <c r="D170" s="236" t="s">
        <v>222</v>
      </c>
      <c r="E170" s="237">
        <v>60.75</v>
      </c>
      <c r="F170" s="238"/>
      <c r="G170" s="239">
        <f>ROUND(E170*F170,2)</f>
        <v>0</v>
      </c>
      <c r="H170" s="221"/>
      <c r="I170" s="220">
        <f>ROUND(E170*H170,2)</f>
        <v>0</v>
      </c>
      <c r="J170" s="221"/>
      <c r="K170" s="220">
        <f>ROUND(E170*J170,2)</f>
        <v>0</v>
      </c>
      <c r="L170" s="220">
        <v>21</v>
      </c>
      <c r="M170" s="220">
        <f>G170*(1+L170/100)</f>
        <v>0</v>
      </c>
      <c r="N170" s="219">
        <v>0</v>
      </c>
      <c r="O170" s="219">
        <f>ROUND(E170*N170,2)</f>
        <v>0</v>
      </c>
      <c r="P170" s="219">
        <v>3.9500000000000004E-3</v>
      </c>
      <c r="Q170" s="219">
        <f>ROUND(E170*P170,2)</f>
        <v>0.24</v>
      </c>
      <c r="R170" s="220"/>
      <c r="S170" s="220" t="s">
        <v>209</v>
      </c>
      <c r="T170" s="220" t="s">
        <v>209</v>
      </c>
      <c r="U170" s="220">
        <v>0.1</v>
      </c>
      <c r="V170" s="220">
        <f>ROUND(E170*U170,2)</f>
        <v>6.08</v>
      </c>
      <c r="W170" s="220"/>
      <c r="X170" s="220" t="s">
        <v>131</v>
      </c>
      <c r="Y170" s="199"/>
      <c r="Z170" s="199"/>
      <c r="AA170" s="199"/>
      <c r="AB170" s="199"/>
      <c r="AC170" s="199"/>
      <c r="AD170" s="199"/>
      <c r="AE170" s="199"/>
      <c r="AF170" s="199"/>
      <c r="AG170" s="199" t="s">
        <v>132</v>
      </c>
      <c r="AH170" s="199"/>
      <c r="AI170" s="199"/>
      <c r="AJ170" s="199"/>
      <c r="AK170" s="199"/>
      <c r="AL170" s="199"/>
      <c r="AM170" s="199"/>
      <c r="AN170" s="199"/>
      <c r="AO170" s="199"/>
      <c r="AP170" s="199"/>
      <c r="AQ170" s="199"/>
      <c r="AR170" s="199"/>
      <c r="AS170" s="199"/>
      <c r="AT170" s="199"/>
      <c r="AU170" s="199"/>
      <c r="AV170" s="199"/>
      <c r="AW170" s="199"/>
      <c r="AX170" s="199"/>
      <c r="AY170" s="199"/>
      <c r="AZ170" s="199"/>
      <c r="BA170" s="199"/>
      <c r="BB170" s="199"/>
      <c r="BC170" s="199"/>
      <c r="BD170" s="199"/>
      <c r="BE170" s="199"/>
      <c r="BF170" s="199"/>
      <c r="BG170" s="199"/>
      <c r="BH170" s="199"/>
    </row>
    <row r="171" spans="1:60" outlineLevel="1">
      <c r="A171" s="216"/>
      <c r="B171" s="217"/>
      <c r="C171" s="265" t="s">
        <v>575</v>
      </c>
      <c r="D171" s="254"/>
      <c r="E171" s="255">
        <v>22.04</v>
      </c>
      <c r="F171" s="220"/>
      <c r="G171" s="220"/>
      <c r="H171" s="220"/>
      <c r="I171" s="220"/>
      <c r="J171" s="220"/>
      <c r="K171" s="220"/>
      <c r="L171" s="220"/>
      <c r="M171" s="220"/>
      <c r="N171" s="219"/>
      <c r="O171" s="219"/>
      <c r="P171" s="219"/>
      <c r="Q171" s="219"/>
      <c r="R171" s="220"/>
      <c r="S171" s="220"/>
      <c r="T171" s="220"/>
      <c r="U171" s="220"/>
      <c r="V171" s="220"/>
      <c r="W171" s="220"/>
      <c r="X171" s="220"/>
      <c r="Y171" s="199"/>
      <c r="Z171" s="199"/>
      <c r="AA171" s="199"/>
      <c r="AB171" s="199"/>
      <c r="AC171" s="199"/>
      <c r="AD171" s="199"/>
      <c r="AE171" s="199"/>
      <c r="AF171" s="199"/>
      <c r="AG171" s="199" t="s">
        <v>212</v>
      </c>
      <c r="AH171" s="199">
        <v>0</v>
      </c>
      <c r="AI171" s="199"/>
      <c r="AJ171" s="199"/>
      <c r="AK171" s="199"/>
      <c r="AL171" s="199"/>
      <c r="AM171" s="199"/>
      <c r="AN171" s="199"/>
      <c r="AO171" s="199"/>
      <c r="AP171" s="199"/>
      <c r="AQ171" s="199"/>
      <c r="AR171" s="199"/>
      <c r="AS171" s="199"/>
      <c r="AT171" s="199"/>
      <c r="AU171" s="199"/>
      <c r="AV171" s="199"/>
      <c r="AW171" s="199"/>
      <c r="AX171" s="199"/>
      <c r="AY171" s="199"/>
      <c r="AZ171" s="199"/>
      <c r="BA171" s="199"/>
      <c r="BB171" s="199"/>
      <c r="BC171" s="199"/>
      <c r="BD171" s="199"/>
      <c r="BE171" s="199"/>
      <c r="BF171" s="199"/>
      <c r="BG171" s="199"/>
      <c r="BH171" s="199"/>
    </row>
    <row r="172" spans="1:60" ht="22.5" outlineLevel="1">
      <c r="A172" s="216"/>
      <c r="B172" s="217"/>
      <c r="C172" s="265" t="s">
        <v>576</v>
      </c>
      <c r="D172" s="254"/>
      <c r="E172" s="255">
        <v>37.43</v>
      </c>
      <c r="F172" s="220"/>
      <c r="G172" s="220"/>
      <c r="H172" s="220"/>
      <c r="I172" s="220"/>
      <c r="J172" s="220"/>
      <c r="K172" s="220"/>
      <c r="L172" s="220"/>
      <c r="M172" s="220"/>
      <c r="N172" s="219"/>
      <c r="O172" s="219"/>
      <c r="P172" s="219"/>
      <c r="Q172" s="219"/>
      <c r="R172" s="220"/>
      <c r="S172" s="220"/>
      <c r="T172" s="220"/>
      <c r="U172" s="220"/>
      <c r="V172" s="220"/>
      <c r="W172" s="220"/>
      <c r="X172" s="220"/>
      <c r="Y172" s="199"/>
      <c r="Z172" s="199"/>
      <c r="AA172" s="199"/>
      <c r="AB172" s="199"/>
      <c r="AC172" s="199"/>
      <c r="AD172" s="199"/>
      <c r="AE172" s="199"/>
      <c r="AF172" s="199"/>
      <c r="AG172" s="199" t="s">
        <v>212</v>
      </c>
      <c r="AH172" s="199">
        <v>0</v>
      </c>
      <c r="AI172" s="199"/>
      <c r="AJ172" s="199"/>
      <c r="AK172" s="199"/>
      <c r="AL172" s="199"/>
      <c r="AM172" s="199"/>
      <c r="AN172" s="199"/>
      <c r="AO172" s="199"/>
      <c r="AP172" s="199"/>
      <c r="AQ172" s="199"/>
      <c r="AR172" s="199"/>
      <c r="AS172" s="199"/>
      <c r="AT172" s="199"/>
      <c r="AU172" s="199"/>
      <c r="AV172" s="199"/>
      <c r="AW172" s="199"/>
      <c r="AX172" s="199"/>
      <c r="AY172" s="199"/>
      <c r="AZ172" s="199"/>
      <c r="BA172" s="199"/>
      <c r="BB172" s="199"/>
      <c r="BC172" s="199"/>
      <c r="BD172" s="199"/>
      <c r="BE172" s="199"/>
      <c r="BF172" s="199"/>
      <c r="BG172" s="199"/>
      <c r="BH172" s="199"/>
    </row>
    <row r="173" spans="1:60" outlineLevel="1">
      <c r="A173" s="216"/>
      <c r="B173" s="217"/>
      <c r="C173" s="265" t="s">
        <v>401</v>
      </c>
      <c r="D173" s="254"/>
      <c r="E173" s="255">
        <v>1.28</v>
      </c>
      <c r="F173" s="220"/>
      <c r="G173" s="220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199"/>
      <c r="Z173" s="199"/>
      <c r="AA173" s="199"/>
      <c r="AB173" s="199"/>
      <c r="AC173" s="199"/>
      <c r="AD173" s="199"/>
      <c r="AE173" s="199"/>
      <c r="AF173" s="199"/>
      <c r="AG173" s="199" t="s">
        <v>212</v>
      </c>
      <c r="AH173" s="199">
        <v>0</v>
      </c>
      <c r="AI173" s="199"/>
      <c r="AJ173" s="199"/>
      <c r="AK173" s="199"/>
      <c r="AL173" s="199"/>
      <c r="AM173" s="199"/>
      <c r="AN173" s="199"/>
      <c r="AO173" s="199"/>
      <c r="AP173" s="199"/>
      <c r="AQ173" s="199"/>
      <c r="AR173" s="199"/>
      <c r="AS173" s="199"/>
      <c r="AT173" s="199"/>
      <c r="AU173" s="199"/>
      <c r="AV173" s="199"/>
      <c r="AW173" s="199"/>
      <c r="AX173" s="199"/>
      <c r="AY173" s="199"/>
      <c r="AZ173" s="199"/>
      <c r="BA173" s="199"/>
      <c r="BB173" s="199"/>
      <c r="BC173" s="199"/>
      <c r="BD173" s="199"/>
      <c r="BE173" s="199"/>
      <c r="BF173" s="199"/>
      <c r="BG173" s="199"/>
      <c r="BH173" s="199"/>
    </row>
    <row r="174" spans="1:60" outlineLevel="1">
      <c r="A174" s="216"/>
      <c r="B174" s="217"/>
      <c r="C174" s="266" t="s">
        <v>243</v>
      </c>
      <c r="D174" s="256"/>
      <c r="E174" s="257">
        <v>60.75</v>
      </c>
      <c r="F174" s="220"/>
      <c r="G174" s="220"/>
      <c r="H174" s="220"/>
      <c r="I174" s="220"/>
      <c r="J174" s="220"/>
      <c r="K174" s="220"/>
      <c r="L174" s="220"/>
      <c r="M174" s="220"/>
      <c r="N174" s="219"/>
      <c r="O174" s="219"/>
      <c r="P174" s="219"/>
      <c r="Q174" s="219"/>
      <c r="R174" s="220"/>
      <c r="S174" s="220"/>
      <c r="T174" s="220"/>
      <c r="U174" s="220"/>
      <c r="V174" s="220"/>
      <c r="W174" s="220"/>
      <c r="X174" s="220"/>
      <c r="Y174" s="199"/>
      <c r="Z174" s="199"/>
      <c r="AA174" s="199"/>
      <c r="AB174" s="199"/>
      <c r="AC174" s="199"/>
      <c r="AD174" s="199"/>
      <c r="AE174" s="199"/>
      <c r="AF174" s="199"/>
      <c r="AG174" s="199" t="s">
        <v>212</v>
      </c>
      <c r="AH174" s="199">
        <v>1</v>
      </c>
      <c r="AI174" s="199"/>
      <c r="AJ174" s="199"/>
      <c r="AK174" s="199"/>
      <c r="AL174" s="199"/>
      <c r="AM174" s="199"/>
      <c r="AN174" s="199"/>
      <c r="AO174" s="199"/>
      <c r="AP174" s="199"/>
      <c r="AQ174" s="199"/>
      <c r="AR174" s="199"/>
      <c r="AS174" s="199"/>
      <c r="AT174" s="199"/>
      <c r="AU174" s="199"/>
      <c r="AV174" s="199"/>
      <c r="AW174" s="199"/>
      <c r="AX174" s="199"/>
      <c r="AY174" s="199"/>
      <c r="AZ174" s="199"/>
      <c r="BA174" s="199"/>
      <c r="BB174" s="199"/>
      <c r="BC174" s="199"/>
      <c r="BD174" s="199"/>
      <c r="BE174" s="199"/>
      <c r="BF174" s="199"/>
      <c r="BG174" s="199"/>
      <c r="BH174" s="199"/>
    </row>
    <row r="175" spans="1:60">
      <c r="A175" s="227" t="s">
        <v>127</v>
      </c>
      <c r="B175" s="228" t="s">
        <v>85</v>
      </c>
      <c r="C175" s="243" t="s">
        <v>86</v>
      </c>
      <c r="D175" s="229"/>
      <c r="E175" s="230"/>
      <c r="F175" s="231"/>
      <c r="G175" s="232">
        <f>SUMIF(AG176:AG180,"&lt;&gt;NOR",G176:G180)</f>
        <v>0</v>
      </c>
      <c r="H175" s="226"/>
      <c r="I175" s="226">
        <f>SUM(I176:I180)</f>
        <v>0</v>
      </c>
      <c r="J175" s="226"/>
      <c r="K175" s="226">
        <f>SUM(K176:K180)</f>
        <v>0</v>
      </c>
      <c r="L175" s="226"/>
      <c r="M175" s="226">
        <f>SUM(M176:M180)</f>
        <v>0</v>
      </c>
      <c r="N175" s="225"/>
      <c r="O175" s="225">
        <f>SUM(O176:O180)</f>
        <v>0</v>
      </c>
      <c r="P175" s="225"/>
      <c r="Q175" s="225">
        <f>SUM(Q176:Q180)</f>
        <v>0</v>
      </c>
      <c r="R175" s="226"/>
      <c r="S175" s="226"/>
      <c r="T175" s="226"/>
      <c r="U175" s="226"/>
      <c r="V175" s="226">
        <f>SUM(V176:V180)</f>
        <v>184.15</v>
      </c>
      <c r="W175" s="226"/>
      <c r="X175" s="226"/>
      <c r="AG175" t="s">
        <v>128</v>
      </c>
    </row>
    <row r="176" spans="1:60" outlineLevel="1">
      <c r="A176" s="234">
        <v>31</v>
      </c>
      <c r="B176" s="235" t="s">
        <v>244</v>
      </c>
      <c r="C176" s="244" t="s">
        <v>245</v>
      </c>
      <c r="D176" s="236" t="s">
        <v>246</v>
      </c>
      <c r="E176" s="237">
        <v>61.180149999999998</v>
      </c>
      <c r="F176" s="238"/>
      <c r="G176" s="239">
        <f>ROUND(E176*F176,2)</f>
        <v>0</v>
      </c>
      <c r="H176" s="221"/>
      <c r="I176" s="220">
        <f>ROUND(E176*H176,2)</f>
        <v>0</v>
      </c>
      <c r="J176" s="221"/>
      <c r="K176" s="220">
        <f>ROUND(E176*J176,2)</f>
        <v>0</v>
      </c>
      <c r="L176" s="220">
        <v>21</v>
      </c>
      <c r="M176" s="220">
        <f>G176*(1+L176/100)</f>
        <v>0</v>
      </c>
      <c r="N176" s="219">
        <v>0</v>
      </c>
      <c r="O176" s="219">
        <f>ROUND(E176*N176,2)</f>
        <v>0</v>
      </c>
      <c r="P176" s="219">
        <v>0</v>
      </c>
      <c r="Q176" s="219">
        <f>ROUND(E176*P176,2)</f>
        <v>0</v>
      </c>
      <c r="R176" s="220"/>
      <c r="S176" s="220" t="s">
        <v>209</v>
      </c>
      <c r="T176" s="220" t="s">
        <v>209</v>
      </c>
      <c r="U176" s="220">
        <v>3.01</v>
      </c>
      <c r="V176" s="220">
        <f>ROUND(E176*U176,2)</f>
        <v>184.15</v>
      </c>
      <c r="W176" s="220"/>
      <c r="X176" s="220" t="s">
        <v>247</v>
      </c>
      <c r="Y176" s="199"/>
      <c r="Z176" s="199"/>
      <c r="AA176" s="199"/>
      <c r="AB176" s="199"/>
      <c r="AC176" s="199"/>
      <c r="AD176" s="199"/>
      <c r="AE176" s="199"/>
      <c r="AF176" s="199"/>
      <c r="AG176" s="199" t="s">
        <v>248</v>
      </c>
      <c r="AH176" s="199"/>
      <c r="AI176" s="199"/>
      <c r="AJ176" s="199"/>
      <c r="AK176" s="199"/>
      <c r="AL176" s="199"/>
      <c r="AM176" s="199"/>
      <c r="AN176" s="199"/>
      <c r="AO176" s="199"/>
      <c r="AP176" s="199"/>
      <c r="AQ176" s="199"/>
      <c r="AR176" s="199"/>
      <c r="AS176" s="199"/>
      <c r="AT176" s="199"/>
      <c r="AU176" s="199"/>
      <c r="AV176" s="199"/>
      <c r="AW176" s="199"/>
      <c r="AX176" s="199"/>
      <c r="AY176" s="199"/>
      <c r="AZ176" s="199"/>
      <c r="BA176" s="199"/>
      <c r="BB176" s="199"/>
      <c r="BC176" s="199"/>
      <c r="BD176" s="199"/>
      <c r="BE176" s="199"/>
      <c r="BF176" s="199"/>
      <c r="BG176" s="199"/>
      <c r="BH176" s="199"/>
    </row>
    <row r="177" spans="1:60" outlineLevel="1">
      <c r="A177" s="216"/>
      <c r="B177" s="217"/>
      <c r="C177" s="245" t="s">
        <v>145</v>
      </c>
      <c r="D177" s="240"/>
      <c r="E177" s="240"/>
      <c r="F177" s="240"/>
      <c r="G177" s="240"/>
      <c r="H177" s="220"/>
      <c r="I177" s="220"/>
      <c r="J177" s="220"/>
      <c r="K177" s="220"/>
      <c r="L177" s="220"/>
      <c r="M177" s="220"/>
      <c r="N177" s="219"/>
      <c r="O177" s="219"/>
      <c r="P177" s="219"/>
      <c r="Q177" s="219"/>
      <c r="R177" s="220"/>
      <c r="S177" s="220"/>
      <c r="T177" s="220"/>
      <c r="U177" s="220"/>
      <c r="V177" s="220"/>
      <c r="W177" s="220"/>
      <c r="X177" s="220"/>
      <c r="Y177" s="199"/>
      <c r="Z177" s="199"/>
      <c r="AA177" s="199"/>
      <c r="AB177" s="199"/>
      <c r="AC177" s="199"/>
      <c r="AD177" s="199"/>
      <c r="AE177" s="199"/>
      <c r="AF177" s="199"/>
      <c r="AG177" s="199" t="s">
        <v>134</v>
      </c>
      <c r="AH177" s="199"/>
      <c r="AI177" s="199"/>
      <c r="AJ177" s="199"/>
      <c r="AK177" s="199"/>
      <c r="AL177" s="199"/>
      <c r="AM177" s="199"/>
      <c r="AN177" s="199"/>
      <c r="AO177" s="199"/>
      <c r="AP177" s="199"/>
      <c r="AQ177" s="199"/>
      <c r="AR177" s="199"/>
      <c r="AS177" s="199"/>
      <c r="AT177" s="199"/>
      <c r="AU177" s="199"/>
      <c r="AV177" s="199"/>
      <c r="AW177" s="199"/>
      <c r="AX177" s="199"/>
      <c r="AY177" s="199"/>
      <c r="AZ177" s="199"/>
      <c r="BA177" s="199"/>
      <c r="BB177" s="199"/>
      <c r="BC177" s="199"/>
      <c r="BD177" s="199"/>
      <c r="BE177" s="199"/>
      <c r="BF177" s="199"/>
      <c r="BG177" s="199"/>
      <c r="BH177" s="199"/>
    </row>
    <row r="178" spans="1:60" outlineLevel="1">
      <c r="A178" s="216"/>
      <c r="B178" s="217"/>
      <c r="C178" s="246" t="s">
        <v>249</v>
      </c>
      <c r="D178" s="242"/>
      <c r="E178" s="242"/>
      <c r="F178" s="242"/>
      <c r="G178" s="242"/>
      <c r="H178" s="220"/>
      <c r="I178" s="220"/>
      <c r="J178" s="220"/>
      <c r="K178" s="220"/>
      <c r="L178" s="220"/>
      <c r="M178" s="220"/>
      <c r="N178" s="219"/>
      <c r="O178" s="219"/>
      <c r="P178" s="219"/>
      <c r="Q178" s="219"/>
      <c r="R178" s="220"/>
      <c r="S178" s="220"/>
      <c r="T178" s="220"/>
      <c r="U178" s="220"/>
      <c r="V178" s="220"/>
      <c r="W178" s="220"/>
      <c r="X178" s="220"/>
      <c r="Y178" s="199"/>
      <c r="Z178" s="199"/>
      <c r="AA178" s="199"/>
      <c r="AB178" s="199"/>
      <c r="AC178" s="199"/>
      <c r="AD178" s="199"/>
      <c r="AE178" s="199"/>
      <c r="AF178" s="199"/>
      <c r="AG178" s="199" t="s">
        <v>134</v>
      </c>
      <c r="AH178" s="199"/>
      <c r="AI178" s="199"/>
      <c r="AJ178" s="199"/>
      <c r="AK178" s="199"/>
      <c r="AL178" s="199"/>
      <c r="AM178" s="199"/>
      <c r="AN178" s="199"/>
      <c r="AO178" s="199"/>
      <c r="AP178" s="199"/>
      <c r="AQ178" s="199"/>
      <c r="AR178" s="199"/>
      <c r="AS178" s="199"/>
      <c r="AT178" s="199"/>
      <c r="AU178" s="199"/>
      <c r="AV178" s="199"/>
      <c r="AW178" s="199"/>
      <c r="AX178" s="199"/>
      <c r="AY178" s="199"/>
      <c r="AZ178" s="199"/>
      <c r="BA178" s="199"/>
      <c r="BB178" s="199"/>
      <c r="BC178" s="199"/>
      <c r="BD178" s="199"/>
      <c r="BE178" s="199"/>
      <c r="BF178" s="199"/>
      <c r="BG178" s="199"/>
      <c r="BH178" s="199"/>
    </row>
    <row r="179" spans="1:60" outlineLevel="1">
      <c r="A179" s="216"/>
      <c r="B179" s="217"/>
      <c r="C179" s="246" t="s">
        <v>291</v>
      </c>
      <c r="D179" s="242"/>
      <c r="E179" s="242"/>
      <c r="F179" s="242"/>
      <c r="G179" s="242"/>
      <c r="H179" s="220"/>
      <c r="I179" s="220"/>
      <c r="J179" s="220"/>
      <c r="K179" s="220"/>
      <c r="L179" s="220"/>
      <c r="M179" s="220"/>
      <c r="N179" s="219"/>
      <c r="O179" s="219"/>
      <c r="P179" s="219"/>
      <c r="Q179" s="219"/>
      <c r="R179" s="220"/>
      <c r="S179" s="220"/>
      <c r="T179" s="220"/>
      <c r="U179" s="220"/>
      <c r="V179" s="220"/>
      <c r="W179" s="220"/>
      <c r="X179" s="220"/>
      <c r="Y179" s="199"/>
      <c r="Z179" s="199"/>
      <c r="AA179" s="199"/>
      <c r="AB179" s="199"/>
      <c r="AC179" s="199"/>
      <c r="AD179" s="199"/>
      <c r="AE179" s="199"/>
      <c r="AF179" s="199"/>
      <c r="AG179" s="199" t="s">
        <v>134</v>
      </c>
      <c r="AH179" s="199"/>
      <c r="AI179" s="199"/>
      <c r="AJ179" s="199"/>
      <c r="AK179" s="199"/>
      <c r="AL179" s="199"/>
      <c r="AM179" s="199"/>
      <c r="AN179" s="199"/>
      <c r="AO179" s="199"/>
      <c r="AP179" s="199"/>
      <c r="AQ179" s="199"/>
      <c r="AR179" s="199"/>
      <c r="AS179" s="199"/>
      <c r="AT179" s="199"/>
      <c r="AU179" s="199"/>
      <c r="AV179" s="199"/>
      <c r="AW179" s="199"/>
      <c r="AX179" s="199"/>
      <c r="AY179" s="199"/>
      <c r="AZ179" s="199"/>
      <c r="BA179" s="199"/>
      <c r="BB179" s="199"/>
      <c r="BC179" s="199"/>
      <c r="BD179" s="199"/>
      <c r="BE179" s="199"/>
      <c r="BF179" s="199"/>
      <c r="BG179" s="199"/>
      <c r="BH179" s="199"/>
    </row>
    <row r="180" spans="1:60" outlineLevel="1">
      <c r="A180" s="216"/>
      <c r="B180" s="217"/>
      <c r="C180" s="246" t="s">
        <v>250</v>
      </c>
      <c r="D180" s="242"/>
      <c r="E180" s="242"/>
      <c r="F180" s="242"/>
      <c r="G180" s="242"/>
      <c r="H180" s="220"/>
      <c r="I180" s="220"/>
      <c r="J180" s="220"/>
      <c r="K180" s="220"/>
      <c r="L180" s="220"/>
      <c r="M180" s="220"/>
      <c r="N180" s="219"/>
      <c r="O180" s="219"/>
      <c r="P180" s="219"/>
      <c r="Q180" s="219"/>
      <c r="R180" s="220"/>
      <c r="S180" s="220"/>
      <c r="T180" s="220"/>
      <c r="U180" s="220"/>
      <c r="V180" s="220"/>
      <c r="W180" s="220"/>
      <c r="X180" s="220"/>
      <c r="Y180" s="199"/>
      <c r="Z180" s="199"/>
      <c r="AA180" s="199"/>
      <c r="AB180" s="199"/>
      <c r="AC180" s="199"/>
      <c r="AD180" s="199"/>
      <c r="AE180" s="199"/>
      <c r="AF180" s="199"/>
      <c r="AG180" s="199" t="s">
        <v>134</v>
      </c>
      <c r="AH180" s="199"/>
      <c r="AI180" s="199"/>
      <c r="AJ180" s="199"/>
      <c r="AK180" s="199"/>
      <c r="AL180" s="199"/>
      <c r="AM180" s="199"/>
      <c r="AN180" s="199"/>
      <c r="AO180" s="199"/>
      <c r="AP180" s="199"/>
      <c r="AQ180" s="199"/>
      <c r="AR180" s="199"/>
      <c r="AS180" s="199"/>
      <c r="AT180" s="199"/>
      <c r="AU180" s="199"/>
      <c r="AV180" s="199"/>
      <c r="AW180" s="199"/>
      <c r="AX180" s="199"/>
      <c r="AY180" s="199"/>
      <c r="AZ180" s="199"/>
      <c r="BA180" s="199"/>
      <c r="BB180" s="199"/>
      <c r="BC180" s="199"/>
      <c r="BD180" s="199"/>
      <c r="BE180" s="199"/>
      <c r="BF180" s="199"/>
      <c r="BG180" s="199"/>
      <c r="BH180" s="199"/>
    </row>
    <row r="181" spans="1:60">
      <c r="A181" s="227" t="s">
        <v>127</v>
      </c>
      <c r="B181" s="228" t="s">
        <v>87</v>
      </c>
      <c r="C181" s="243" t="s">
        <v>88</v>
      </c>
      <c r="D181" s="229"/>
      <c r="E181" s="230"/>
      <c r="F181" s="231"/>
      <c r="G181" s="232">
        <f>SUMIF(AG182:AG207,"&lt;&gt;NOR",G182:G207)</f>
        <v>0</v>
      </c>
      <c r="H181" s="226"/>
      <c r="I181" s="226">
        <f>SUM(I182:I207)</f>
        <v>0</v>
      </c>
      <c r="J181" s="226"/>
      <c r="K181" s="226">
        <f>SUM(K182:K207)</f>
        <v>0</v>
      </c>
      <c r="L181" s="226"/>
      <c r="M181" s="226">
        <f>SUM(M182:M207)</f>
        <v>0</v>
      </c>
      <c r="N181" s="225"/>
      <c r="O181" s="225">
        <f>SUM(O182:O207)</f>
        <v>0.16</v>
      </c>
      <c r="P181" s="225"/>
      <c r="Q181" s="225">
        <f>SUM(Q182:Q207)</f>
        <v>0</v>
      </c>
      <c r="R181" s="226"/>
      <c r="S181" s="226"/>
      <c r="T181" s="226"/>
      <c r="U181" s="226"/>
      <c r="V181" s="226">
        <f>SUM(V182:V207)</f>
        <v>66.02</v>
      </c>
      <c r="W181" s="226"/>
      <c r="X181" s="226"/>
      <c r="AG181" t="s">
        <v>128</v>
      </c>
    </row>
    <row r="182" spans="1:60" outlineLevel="1">
      <c r="A182" s="234">
        <v>32</v>
      </c>
      <c r="B182" s="235" t="s">
        <v>402</v>
      </c>
      <c r="C182" s="244" t="s">
        <v>403</v>
      </c>
      <c r="D182" s="236" t="s">
        <v>208</v>
      </c>
      <c r="E182" s="237">
        <v>37.18</v>
      </c>
      <c r="F182" s="238"/>
      <c r="G182" s="239">
        <f>ROUND(E182*F182,2)</f>
        <v>0</v>
      </c>
      <c r="H182" s="221"/>
      <c r="I182" s="220">
        <f>ROUND(E182*H182,2)</f>
        <v>0</v>
      </c>
      <c r="J182" s="221"/>
      <c r="K182" s="220">
        <f>ROUND(E182*J182,2)</f>
        <v>0</v>
      </c>
      <c r="L182" s="220">
        <v>21</v>
      </c>
      <c r="M182" s="220">
        <f>G182*(1+L182/100)</f>
        <v>0</v>
      </c>
      <c r="N182" s="219">
        <v>0</v>
      </c>
      <c r="O182" s="219">
        <f>ROUND(E182*N182,2)</f>
        <v>0</v>
      </c>
      <c r="P182" s="219">
        <v>0</v>
      </c>
      <c r="Q182" s="219">
        <f>ROUND(E182*P182,2)</f>
        <v>0</v>
      </c>
      <c r="R182" s="220"/>
      <c r="S182" s="220" t="s">
        <v>209</v>
      </c>
      <c r="T182" s="220" t="s">
        <v>209</v>
      </c>
      <c r="U182" s="220">
        <v>0.85</v>
      </c>
      <c r="V182" s="220">
        <f>ROUND(E182*U182,2)</f>
        <v>31.6</v>
      </c>
      <c r="W182" s="220"/>
      <c r="X182" s="220" t="s">
        <v>131</v>
      </c>
      <c r="Y182" s="199"/>
      <c r="Z182" s="199"/>
      <c r="AA182" s="199"/>
      <c r="AB182" s="199"/>
      <c r="AC182" s="199"/>
      <c r="AD182" s="199"/>
      <c r="AE182" s="199"/>
      <c r="AF182" s="199"/>
      <c r="AG182" s="199" t="s">
        <v>132</v>
      </c>
      <c r="AH182" s="199"/>
      <c r="AI182" s="199"/>
      <c r="AJ182" s="199"/>
      <c r="AK182" s="199"/>
      <c r="AL182" s="199"/>
      <c r="AM182" s="199"/>
      <c r="AN182" s="199"/>
      <c r="AO182" s="199"/>
      <c r="AP182" s="199"/>
      <c r="AQ182" s="199"/>
      <c r="AR182" s="199"/>
      <c r="AS182" s="199"/>
      <c r="AT182" s="199"/>
      <c r="AU182" s="199"/>
      <c r="AV182" s="199"/>
      <c r="AW182" s="199"/>
      <c r="AX182" s="199"/>
      <c r="AY182" s="199"/>
      <c r="AZ182" s="199"/>
      <c r="BA182" s="199"/>
      <c r="BB182" s="199"/>
      <c r="BC182" s="199"/>
      <c r="BD182" s="199"/>
      <c r="BE182" s="199"/>
      <c r="BF182" s="199"/>
      <c r="BG182" s="199"/>
      <c r="BH182" s="199"/>
    </row>
    <row r="183" spans="1:60" outlineLevel="1">
      <c r="A183" s="216"/>
      <c r="B183" s="217"/>
      <c r="C183" s="245" t="s">
        <v>404</v>
      </c>
      <c r="D183" s="240"/>
      <c r="E183" s="240"/>
      <c r="F183" s="240"/>
      <c r="G183" s="240"/>
      <c r="H183" s="220"/>
      <c r="I183" s="220"/>
      <c r="J183" s="220"/>
      <c r="K183" s="220"/>
      <c r="L183" s="220"/>
      <c r="M183" s="220"/>
      <c r="N183" s="219"/>
      <c r="O183" s="219"/>
      <c r="P183" s="219"/>
      <c r="Q183" s="219"/>
      <c r="R183" s="220"/>
      <c r="S183" s="220"/>
      <c r="T183" s="220"/>
      <c r="U183" s="220"/>
      <c r="V183" s="220"/>
      <c r="W183" s="220"/>
      <c r="X183" s="220"/>
      <c r="Y183" s="199"/>
      <c r="Z183" s="199"/>
      <c r="AA183" s="199"/>
      <c r="AB183" s="199"/>
      <c r="AC183" s="199"/>
      <c r="AD183" s="199"/>
      <c r="AE183" s="199"/>
      <c r="AF183" s="199"/>
      <c r="AG183" s="199" t="s">
        <v>134</v>
      </c>
      <c r="AH183" s="199"/>
      <c r="AI183" s="199"/>
      <c r="AJ183" s="199"/>
      <c r="AK183" s="199"/>
      <c r="AL183" s="199"/>
      <c r="AM183" s="199"/>
      <c r="AN183" s="199"/>
      <c r="AO183" s="199"/>
      <c r="AP183" s="199"/>
      <c r="AQ183" s="199"/>
      <c r="AR183" s="199"/>
      <c r="AS183" s="199"/>
      <c r="AT183" s="199"/>
      <c r="AU183" s="199"/>
      <c r="AV183" s="199"/>
      <c r="AW183" s="199"/>
      <c r="AX183" s="199"/>
      <c r="AY183" s="199"/>
      <c r="AZ183" s="199"/>
      <c r="BA183" s="199"/>
      <c r="BB183" s="199"/>
      <c r="BC183" s="199"/>
      <c r="BD183" s="199"/>
      <c r="BE183" s="199"/>
      <c r="BF183" s="199"/>
      <c r="BG183" s="199"/>
      <c r="BH183" s="199"/>
    </row>
    <row r="184" spans="1:60" outlineLevel="1">
      <c r="A184" s="216"/>
      <c r="B184" s="217"/>
      <c r="C184" s="265" t="s">
        <v>567</v>
      </c>
      <c r="D184" s="254"/>
      <c r="E184" s="255">
        <v>37.18</v>
      </c>
      <c r="F184" s="220"/>
      <c r="G184" s="220"/>
      <c r="H184" s="220"/>
      <c r="I184" s="220"/>
      <c r="J184" s="220"/>
      <c r="K184" s="220"/>
      <c r="L184" s="220"/>
      <c r="M184" s="220"/>
      <c r="N184" s="219"/>
      <c r="O184" s="219"/>
      <c r="P184" s="219"/>
      <c r="Q184" s="219"/>
      <c r="R184" s="220"/>
      <c r="S184" s="220"/>
      <c r="T184" s="220"/>
      <c r="U184" s="220"/>
      <c r="V184" s="220"/>
      <c r="W184" s="220"/>
      <c r="X184" s="220"/>
      <c r="Y184" s="199"/>
      <c r="Z184" s="199"/>
      <c r="AA184" s="199"/>
      <c r="AB184" s="199"/>
      <c r="AC184" s="199"/>
      <c r="AD184" s="199"/>
      <c r="AE184" s="199"/>
      <c r="AF184" s="199"/>
      <c r="AG184" s="199" t="s">
        <v>212</v>
      </c>
      <c r="AH184" s="199">
        <v>0</v>
      </c>
      <c r="AI184" s="199"/>
      <c r="AJ184" s="199"/>
      <c r="AK184" s="199"/>
      <c r="AL184" s="199"/>
      <c r="AM184" s="199"/>
      <c r="AN184" s="199"/>
      <c r="AO184" s="199"/>
      <c r="AP184" s="199"/>
      <c r="AQ184" s="199"/>
      <c r="AR184" s="199"/>
      <c r="AS184" s="199"/>
      <c r="AT184" s="199"/>
      <c r="AU184" s="199"/>
      <c r="AV184" s="199"/>
      <c r="AW184" s="199"/>
      <c r="AX184" s="199"/>
      <c r="AY184" s="199"/>
      <c r="AZ184" s="199"/>
      <c r="BA184" s="199"/>
      <c r="BB184" s="199"/>
      <c r="BC184" s="199"/>
      <c r="BD184" s="199"/>
      <c r="BE184" s="199"/>
      <c r="BF184" s="199"/>
      <c r="BG184" s="199"/>
      <c r="BH184" s="199"/>
    </row>
    <row r="185" spans="1:60" ht="22.5" outlineLevel="1">
      <c r="A185" s="234">
        <v>33</v>
      </c>
      <c r="B185" s="235" t="s">
        <v>405</v>
      </c>
      <c r="C185" s="244" t="s">
        <v>406</v>
      </c>
      <c r="D185" s="236" t="s">
        <v>208</v>
      </c>
      <c r="E185" s="237">
        <v>8.3642000000000003</v>
      </c>
      <c r="F185" s="238"/>
      <c r="G185" s="239">
        <f>ROUND(E185*F185,2)</f>
        <v>0</v>
      </c>
      <c r="H185" s="221"/>
      <c r="I185" s="220">
        <f>ROUND(E185*H185,2)</f>
        <v>0</v>
      </c>
      <c r="J185" s="221"/>
      <c r="K185" s="220">
        <f>ROUND(E185*J185,2)</f>
        <v>0</v>
      </c>
      <c r="L185" s="220">
        <v>21</v>
      </c>
      <c r="M185" s="220">
        <f>G185*(1+L185/100)</f>
        <v>0</v>
      </c>
      <c r="N185" s="219">
        <v>3.0000000000000001E-5</v>
      </c>
      <c r="O185" s="219">
        <f>ROUND(E185*N185,2)</f>
        <v>0</v>
      </c>
      <c r="P185" s="219">
        <v>0</v>
      </c>
      <c r="Q185" s="219">
        <f>ROUND(E185*P185,2)</f>
        <v>0</v>
      </c>
      <c r="R185" s="220"/>
      <c r="S185" s="220" t="s">
        <v>209</v>
      </c>
      <c r="T185" s="220" t="s">
        <v>209</v>
      </c>
      <c r="U185" s="220">
        <v>0.34</v>
      </c>
      <c r="V185" s="220">
        <f>ROUND(E185*U185,2)</f>
        <v>2.84</v>
      </c>
      <c r="W185" s="220"/>
      <c r="X185" s="220" t="s">
        <v>131</v>
      </c>
      <c r="Y185" s="199"/>
      <c r="Z185" s="199"/>
      <c r="AA185" s="199"/>
      <c r="AB185" s="199"/>
      <c r="AC185" s="199"/>
      <c r="AD185" s="199"/>
      <c r="AE185" s="199"/>
      <c r="AF185" s="199"/>
      <c r="AG185" s="199" t="s">
        <v>132</v>
      </c>
      <c r="AH185" s="199"/>
      <c r="AI185" s="199"/>
      <c r="AJ185" s="199"/>
      <c r="AK185" s="199"/>
      <c r="AL185" s="199"/>
      <c r="AM185" s="199"/>
      <c r="AN185" s="199"/>
      <c r="AO185" s="199"/>
      <c r="AP185" s="199"/>
      <c r="AQ185" s="199"/>
      <c r="AR185" s="199"/>
      <c r="AS185" s="199"/>
      <c r="AT185" s="199"/>
      <c r="AU185" s="199"/>
      <c r="AV185" s="199"/>
      <c r="AW185" s="199"/>
      <c r="AX185" s="199"/>
      <c r="AY185" s="199"/>
      <c r="AZ185" s="199"/>
      <c r="BA185" s="199"/>
      <c r="BB185" s="199"/>
      <c r="BC185" s="199"/>
      <c r="BD185" s="199"/>
      <c r="BE185" s="199"/>
      <c r="BF185" s="199"/>
      <c r="BG185" s="199"/>
      <c r="BH185" s="199"/>
    </row>
    <row r="186" spans="1:60" outlineLevel="1">
      <c r="A186" s="216"/>
      <c r="B186" s="217"/>
      <c r="C186" s="265" t="s">
        <v>568</v>
      </c>
      <c r="D186" s="254"/>
      <c r="E186" s="255">
        <v>8.3642000000000003</v>
      </c>
      <c r="F186" s="220"/>
      <c r="G186" s="220"/>
      <c r="H186" s="220"/>
      <c r="I186" s="220"/>
      <c r="J186" s="220"/>
      <c r="K186" s="220"/>
      <c r="L186" s="220"/>
      <c r="M186" s="220"/>
      <c r="N186" s="219"/>
      <c r="O186" s="219"/>
      <c r="P186" s="219"/>
      <c r="Q186" s="219"/>
      <c r="R186" s="220"/>
      <c r="S186" s="220"/>
      <c r="T186" s="220"/>
      <c r="U186" s="220"/>
      <c r="V186" s="220"/>
      <c r="W186" s="220"/>
      <c r="X186" s="220"/>
      <c r="Y186" s="199"/>
      <c r="Z186" s="199"/>
      <c r="AA186" s="199"/>
      <c r="AB186" s="199"/>
      <c r="AC186" s="199"/>
      <c r="AD186" s="199"/>
      <c r="AE186" s="199"/>
      <c r="AF186" s="199"/>
      <c r="AG186" s="199" t="s">
        <v>212</v>
      </c>
      <c r="AH186" s="199">
        <v>0</v>
      </c>
      <c r="AI186" s="199"/>
      <c r="AJ186" s="199"/>
      <c r="AK186" s="199"/>
      <c r="AL186" s="199"/>
      <c r="AM186" s="199"/>
      <c r="AN186" s="199"/>
      <c r="AO186" s="199"/>
      <c r="AP186" s="199"/>
      <c r="AQ186" s="199"/>
      <c r="AR186" s="199"/>
      <c r="AS186" s="199"/>
      <c r="AT186" s="199"/>
      <c r="AU186" s="199"/>
      <c r="AV186" s="199"/>
      <c r="AW186" s="199"/>
      <c r="AX186" s="199"/>
      <c r="AY186" s="199"/>
      <c r="AZ186" s="199"/>
      <c r="BA186" s="199"/>
      <c r="BB186" s="199"/>
      <c r="BC186" s="199"/>
      <c r="BD186" s="199"/>
      <c r="BE186" s="199"/>
      <c r="BF186" s="199"/>
      <c r="BG186" s="199"/>
      <c r="BH186" s="199"/>
    </row>
    <row r="187" spans="1:60" ht="22.5" outlineLevel="1">
      <c r="A187" s="234">
        <v>34</v>
      </c>
      <c r="B187" s="235" t="s">
        <v>407</v>
      </c>
      <c r="C187" s="244" t="s">
        <v>408</v>
      </c>
      <c r="D187" s="236" t="s">
        <v>208</v>
      </c>
      <c r="E187" s="237">
        <v>52.4</v>
      </c>
      <c r="F187" s="238"/>
      <c r="G187" s="239">
        <f>ROUND(E187*F187,2)</f>
        <v>0</v>
      </c>
      <c r="H187" s="221"/>
      <c r="I187" s="220">
        <f>ROUND(E187*H187,2)</f>
        <v>0</v>
      </c>
      <c r="J187" s="221"/>
      <c r="K187" s="220">
        <f>ROUND(E187*J187,2)</f>
        <v>0</v>
      </c>
      <c r="L187" s="220">
        <v>21</v>
      </c>
      <c r="M187" s="220">
        <f>G187*(1+L187/100)</f>
        <v>0</v>
      </c>
      <c r="N187" s="219">
        <v>2.2000000000000001E-3</v>
      </c>
      <c r="O187" s="219">
        <f>ROUND(E187*N187,2)</f>
        <v>0.12</v>
      </c>
      <c r="P187" s="219">
        <v>0</v>
      </c>
      <c r="Q187" s="219">
        <f>ROUND(E187*P187,2)</f>
        <v>0</v>
      </c>
      <c r="R187" s="220" t="s">
        <v>262</v>
      </c>
      <c r="S187" s="220" t="s">
        <v>209</v>
      </c>
      <c r="T187" s="220" t="s">
        <v>209</v>
      </c>
      <c r="U187" s="220">
        <v>0</v>
      </c>
      <c r="V187" s="220">
        <f>ROUND(E187*U187,2)</f>
        <v>0</v>
      </c>
      <c r="W187" s="220"/>
      <c r="X187" s="220" t="s">
        <v>263</v>
      </c>
      <c r="Y187" s="199"/>
      <c r="Z187" s="199"/>
      <c r="AA187" s="199"/>
      <c r="AB187" s="199"/>
      <c r="AC187" s="199"/>
      <c r="AD187" s="199"/>
      <c r="AE187" s="199"/>
      <c r="AF187" s="199"/>
      <c r="AG187" s="199" t="s">
        <v>264</v>
      </c>
      <c r="AH187" s="199"/>
      <c r="AI187" s="199"/>
      <c r="AJ187" s="199"/>
      <c r="AK187" s="199"/>
      <c r="AL187" s="199"/>
      <c r="AM187" s="199"/>
      <c r="AN187" s="199"/>
      <c r="AO187" s="199"/>
      <c r="AP187" s="199"/>
      <c r="AQ187" s="199"/>
      <c r="AR187" s="199"/>
      <c r="AS187" s="199"/>
      <c r="AT187" s="199"/>
      <c r="AU187" s="199"/>
      <c r="AV187" s="199"/>
      <c r="AW187" s="199"/>
      <c r="AX187" s="199"/>
      <c r="AY187" s="199"/>
      <c r="AZ187" s="199"/>
      <c r="BA187" s="199"/>
      <c r="BB187" s="199"/>
      <c r="BC187" s="199"/>
      <c r="BD187" s="199"/>
      <c r="BE187" s="199"/>
      <c r="BF187" s="199"/>
      <c r="BG187" s="199"/>
      <c r="BH187" s="199"/>
    </row>
    <row r="188" spans="1:60" outlineLevel="1">
      <c r="A188" s="216"/>
      <c r="B188" s="217"/>
      <c r="C188" s="265" t="s">
        <v>409</v>
      </c>
      <c r="D188" s="254"/>
      <c r="E188" s="255"/>
      <c r="F188" s="220"/>
      <c r="G188" s="220"/>
      <c r="H188" s="220"/>
      <c r="I188" s="220"/>
      <c r="J188" s="220"/>
      <c r="K188" s="220"/>
      <c r="L188" s="220"/>
      <c r="M188" s="220"/>
      <c r="N188" s="219"/>
      <c r="O188" s="219"/>
      <c r="P188" s="219"/>
      <c r="Q188" s="219"/>
      <c r="R188" s="220"/>
      <c r="S188" s="220"/>
      <c r="T188" s="220"/>
      <c r="U188" s="220"/>
      <c r="V188" s="220"/>
      <c r="W188" s="220"/>
      <c r="X188" s="220"/>
      <c r="Y188" s="199"/>
      <c r="Z188" s="199"/>
      <c r="AA188" s="199"/>
      <c r="AB188" s="199"/>
      <c r="AC188" s="199"/>
      <c r="AD188" s="199"/>
      <c r="AE188" s="199"/>
      <c r="AF188" s="199"/>
      <c r="AG188" s="199" t="s">
        <v>212</v>
      </c>
      <c r="AH188" s="199">
        <v>0</v>
      </c>
      <c r="AI188" s="199"/>
      <c r="AJ188" s="199"/>
      <c r="AK188" s="199"/>
      <c r="AL188" s="199"/>
      <c r="AM188" s="199"/>
      <c r="AN188" s="199"/>
      <c r="AO188" s="199"/>
      <c r="AP188" s="199"/>
      <c r="AQ188" s="199"/>
      <c r="AR188" s="199"/>
      <c r="AS188" s="199"/>
      <c r="AT188" s="199"/>
      <c r="AU188" s="199"/>
      <c r="AV188" s="199"/>
      <c r="AW188" s="199"/>
      <c r="AX188" s="199"/>
      <c r="AY188" s="199"/>
      <c r="AZ188" s="199"/>
      <c r="BA188" s="199"/>
      <c r="BB188" s="199"/>
      <c r="BC188" s="199"/>
      <c r="BD188" s="199"/>
      <c r="BE188" s="199"/>
      <c r="BF188" s="199"/>
      <c r="BG188" s="199"/>
      <c r="BH188" s="199"/>
    </row>
    <row r="189" spans="1:60" outlineLevel="1">
      <c r="A189" s="216"/>
      <c r="B189" s="217"/>
      <c r="C189" s="265" t="s">
        <v>577</v>
      </c>
      <c r="D189" s="254"/>
      <c r="E189" s="255">
        <v>52.4</v>
      </c>
      <c r="F189" s="220"/>
      <c r="G189" s="220"/>
      <c r="H189" s="220"/>
      <c r="I189" s="220"/>
      <c r="J189" s="220"/>
      <c r="K189" s="220"/>
      <c r="L189" s="220"/>
      <c r="M189" s="220"/>
      <c r="N189" s="219"/>
      <c r="O189" s="219"/>
      <c r="P189" s="219"/>
      <c r="Q189" s="219"/>
      <c r="R189" s="220"/>
      <c r="S189" s="220"/>
      <c r="T189" s="220"/>
      <c r="U189" s="220"/>
      <c r="V189" s="220"/>
      <c r="W189" s="220"/>
      <c r="X189" s="220"/>
      <c r="Y189" s="199"/>
      <c r="Z189" s="199"/>
      <c r="AA189" s="199"/>
      <c r="AB189" s="199"/>
      <c r="AC189" s="199"/>
      <c r="AD189" s="199"/>
      <c r="AE189" s="199"/>
      <c r="AF189" s="199"/>
      <c r="AG189" s="199" t="s">
        <v>212</v>
      </c>
      <c r="AH189" s="199">
        <v>0</v>
      </c>
      <c r="AI189" s="199"/>
      <c r="AJ189" s="199"/>
      <c r="AK189" s="199"/>
      <c r="AL189" s="199"/>
      <c r="AM189" s="199"/>
      <c r="AN189" s="199"/>
      <c r="AO189" s="199"/>
      <c r="AP189" s="199"/>
      <c r="AQ189" s="199"/>
      <c r="AR189" s="199"/>
      <c r="AS189" s="199"/>
      <c r="AT189" s="199"/>
      <c r="AU189" s="199"/>
      <c r="AV189" s="199"/>
      <c r="AW189" s="199"/>
      <c r="AX189" s="199"/>
      <c r="AY189" s="199"/>
      <c r="AZ189" s="199"/>
      <c r="BA189" s="199"/>
      <c r="BB189" s="199"/>
      <c r="BC189" s="199"/>
      <c r="BD189" s="199"/>
      <c r="BE189" s="199"/>
      <c r="BF189" s="199"/>
      <c r="BG189" s="199"/>
      <c r="BH189" s="199"/>
    </row>
    <row r="190" spans="1:60" outlineLevel="1">
      <c r="A190" s="234">
        <v>35</v>
      </c>
      <c r="B190" s="235" t="s">
        <v>411</v>
      </c>
      <c r="C190" s="244" t="s">
        <v>412</v>
      </c>
      <c r="D190" s="236" t="s">
        <v>222</v>
      </c>
      <c r="E190" s="237">
        <v>39.450000000000003</v>
      </c>
      <c r="F190" s="238"/>
      <c r="G190" s="239">
        <f>ROUND(E190*F190,2)</f>
        <v>0</v>
      </c>
      <c r="H190" s="221"/>
      <c r="I190" s="220">
        <f>ROUND(E190*H190,2)</f>
        <v>0</v>
      </c>
      <c r="J190" s="221"/>
      <c r="K190" s="220">
        <f>ROUND(E190*J190,2)</f>
        <v>0</v>
      </c>
      <c r="L190" s="220">
        <v>21</v>
      </c>
      <c r="M190" s="220">
        <f>G190*(1+L190/100)</f>
        <v>0</v>
      </c>
      <c r="N190" s="219">
        <v>3.1E-4</v>
      </c>
      <c r="O190" s="219">
        <f>ROUND(E190*N190,2)</f>
        <v>0.01</v>
      </c>
      <c r="P190" s="219">
        <v>0</v>
      </c>
      <c r="Q190" s="219">
        <f>ROUND(E190*P190,2)</f>
        <v>0</v>
      </c>
      <c r="R190" s="220"/>
      <c r="S190" s="220" t="s">
        <v>209</v>
      </c>
      <c r="T190" s="220" t="s">
        <v>209</v>
      </c>
      <c r="U190" s="220">
        <v>0.09</v>
      </c>
      <c r="V190" s="220">
        <f>ROUND(E190*U190,2)</f>
        <v>3.55</v>
      </c>
      <c r="W190" s="220"/>
      <c r="X190" s="220" t="s">
        <v>131</v>
      </c>
      <c r="Y190" s="199"/>
      <c r="Z190" s="199"/>
      <c r="AA190" s="199"/>
      <c r="AB190" s="199"/>
      <c r="AC190" s="199"/>
      <c r="AD190" s="199"/>
      <c r="AE190" s="199"/>
      <c r="AF190" s="199"/>
      <c r="AG190" s="199" t="s">
        <v>132</v>
      </c>
      <c r="AH190" s="199"/>
      <c r="AI190" s="199"/>
      <c r="AJ190" s="199"/>
      <c r="AK190" s="199"/>
      <c r="AL190" s="199"/>
      <c r="AM190" s="199"/>
      <c r="AN190" s="199"/>
      <c r="AO190" s="199"/>
      <c r="AP190" s="199"/>
      <c r="AQ190" s="199"/>
      <c r="AR190" s="199"/>
      <c r="AS190" s="199"/>
      <c r="AT190" s="199"/>
      <c r="AU190" s="199"/>
      <c r="AV190" s="199"/>
      <c r="AW190" s="199"/>
      <c r="AX190" s="199"/>
      <c r="AY190" s="199"/>
      <c r="AZ190" s="199"/>
      <c r="BA190" s="199"/>
      <c r="BB190" s="199"/>
      <c r="BC190" s="199"/>
      <c r="BD190" s="199"/>
      <c r="BE190" s="199"/>
      <c r="BF190" s="199"/>
      <c r="BG190" s="199"/>
      <c r="BH190" s="199"/>
    </row>
    <row r="191" spans="1:60" outlineLevel="1">
      <c r="A191" s="216"/>
      <c r="B191" s="217"/>
      <c r="C191" s="265" t="s">
        <v>578</v>
      </c>
      <c r="D191" s="254"/>
      <c r="E191" s="255">
        <v>39.450000000000003</v>
      </c>
      <c r="F191" s="220"/>
      <c r="G191" s="220"/>
      <c r="H191" s="220"/>
      <c r="I191" s="220"/>
      <c r="J191" s="220"/>
      <c r="K191" s="220"/>
      <c r="L191" s="220"/>
      <c r="M191" s="220"/>
      <c r="N191" s="219"/>
      <c r="O191" s="219"/>
      <c r="P191" s="219"/>
      <c r="Q191" s="219"/>
      <c r="R191" s="220"/>
      <c r="S191" s="220"/>
      <c r="T191" s="220"/>
      <c r="U191" s="220"/>
      <c r="V191" s="220"/>
      <c r="W191" s="220"/>
      <c r="X191" s="220"/>
      <c r="Y191" s="199"/>
      <c r="Z191" s="199"/>
      <c r="AA191" s="199"/>
      <c r="AB191" s="199"/>
      <c r="AC191" s="199"/>
      <c r="AD191" s="199"/>
      <c r="AE191" s="199"/>
      <c r="AF191" s="199"/>
      <c r="AG191" s="199" t="s">
        <v>212</v>
      </c>
      <c r="AH191" s="199">
        <v>0</v>
      </c>
      <c r="AI191" s="199"/>
      <c r="AJ191" s="199"/>
      <c r="AK191" s="199"/>
      <c r="AL191" s="199"/>
      <c r="AM191" s="199"/>
      <c r="AN191" s="199"/>
      <c r="AO191" s="199"/>
      <c r="AP191" s="199"/>
      <c r="AQ191" s="199"/>
      <c r="AR191" s="199"/>
      <c r="AS191" s="199"/>
      <c r="AT191" s="199"/>
      <c r="AU191" s="199"/>
      <c r="AV191" s="199"/>
      <c r="AW191" s="199"/>
      <c r="AX191" s="199"/>
      <c r="AY191" s="199"/>
      <c r="AZ191" s="199"/>
      <c r="BA191" s="199"/>
      <c r="BB191" s="199"/>
      <c r="BC191" s="199"/>
      <c r="BD191" s="199"/>
      <c r="BE191" s="199"/>
      <c r="BF191" s="199"/>
      <c r="BG191" s="199"/>
      <c r="BH191" s="199"/>
    </row>
    <row r="192" spans="1:60" ht="22.5" outlineLevel="1">
      <c r="A192" s="234">
        <v>36</v>
      </c>
      <c r="B192" s="235" t="s">
        <v>414</v>
      </c>
      <c r="C192" s="244" t="s">
        <v>415</v>
      </c>
      <c r="D192" s="236" t="s">
        <v>222</v>
      </c>
      <c r="E192" s="237">
        <v>22.772099999999998</v>
      </c>
      <c r="F192" s="238"/>
      <c r="G192" s="239">
        <f>ROUND(E192*F192,2)</f>
        <v>0</v>
      </c>
      <c r="H192" s="221"/>
      <c r="I192" s="220">
        <f>ROUND(E192*H192,2)</f>
        <v>0</v>
      </c>
      <c r="J192" s="221"/>
      <c r="K192" s="220">
        <f>ROUND(E192*J192,2)</f>
        <v>0</v>
      </c>
      <c r="L192" s="220">
        <v>21</v>
      </c>
      <c r="M192" s="220">
        <f>G192*(1+L192/100)</f>
        <v>0</v>
      </c>
      <c r="N192" s="219">
        <v>6.0000000000000002E-5</v>
      </c>
      <c r="O192" s="219">
        <f>ROUND(E192*N192,2)</f>
        <v>0</v>
      </c>
      <c r="P192" s="219">
        <v>0</v>
      </c>
      <c r="Q192" s="219">
        <f>ROUND(E192*P192,2)</f>
        <v>0</v>
      </c>
      <c r="R192" s="220"/>
      <c r="S192" s="220" t="s">
        <v>209</v>
      </c>
      <c r="T192" s="220" t="s">
        <v>209</v>
      </c>
      <c r="U192" s="220">
        <v>0.7</v>
      </c>
      <c r="V192" s="220">
        <f>ROUND(E192*U192,2)</f>
        <v>15.94</v>
      </c>
      <c r="W192" s="220"/>
      <c r="X192" s="220" t="s">
        <v>131</v>
      </c>
      <c r="Y192" s="199"/>
      <c r="Z192" s="199"/>
      <c r="AA192" s="199"/>
      <c r="AB192" s="199"/>
      <c r="AC192" s="199"/>
      <c r="AD192" s="199"/>
      <c r="AE192" s="199"/>
      <c r="AF192" s="199"/>
      <c r="AG192" s="199" t="s">
        <v>132</v>
      </c>
      <c r="AH192" s="199"/>
      <c r="AI192" s="199"/>
      <c r="AJ192" s="199"/>
      <c r="AK192" s="199"/>
      <c r="AL192" s="199"/>
      <c r="AM192" s="199"/>
      <c r="AN192" s="199"/>
      <c r="AO192" s="199"/>
      <c r="AP192" s="199"/>
      <c r="AQ192" s="199"/>
      <c r="AR192" s="199"/>
      <c r="AS192" s="199"/>
      <c r="AT192" s="199"/>
      <c r="AU192" s="199"/>
      <c r="AV192" s="199"/>
      <c r="AW192" s="199"/>
      <c r="AX192" s="199"/>
      <c r="AY192" s="199"/>
      <c r="AZ192" s="199"/>
      <c r="BA192" s="199"/>
      <c r="BB192" s="199"/>
      <c r="BC192" s="199"/>
      <c r="BD192" s="199"/>
      <c r="BE192" s="199"/>
      <c r="BF192" s="199"/>
      <c r="BG192" s="199"/>
      <c r="BH192" s="199"/>
    </row>
    <row r="193" spans="1:60" outlineLevel="1">
      <c r="A193" s="216"/>
      <c r="B193" s="217"/>
      <c r="C193" s="265" t="s">
        <v>416</v>
      </c>
      <c r="D193" s="254"/>
      <c r="E193" s="255"/>
      <c r="F193" s="220"/>
      <c r="G193" s="220"/>
      <c r="H193" s="220"/>
      <c r="I193" s="220"/>
      <c r="J193" s="220"/>
      <c r="K193" s="220"/>
      <c r="L193" s="220"/>
      <c r="M193" s="220"/>
      <c r="N193" s="219"/>
      <c r="O193" s="219"/>
      <c r="P193" s="219"/>
      <c r="Q193" s="219"/>
      <c r="R193" s="220"/>
      <c r="S193" s="220"/>
      <c r="T193" s="220"/>
      <c r="U193" s="220"/>
      <c r="V193" s="220"/>
      <c r="W193" s="220"/>
      <c r="X193" s="220"/>
      <c r="Y193" s="199"/>
      <c r="Z193" s="199"/>
      <c r="AA193" s="199"/>
      <c r="AB193" s="199"/>
      <c r="AC193" s="199"/>
      <c r="AD193" s="199"/>
      <c r="AE193" s="199"/>
      <c r="AF193" s="199"/>
      <c r="AG193" s="199" t="s">
        <v>212</v>
      </c>
      <c r="AH193" s="199">
        <v>0</v>
      </c>
      <c r="AI193" s="199"/>
      <c r="AJ193" s="199"/>
      <c r="AK193" s="199"/>
      <c r="AL193" s="199"/>
      <c r="AM193" s="199"/>
      <c r="AN193" s="199"/>
      <c r="AO193" s="199"/>
      <c r="AP193" s="199"/>
      <c r="AQ193" s="199"/>
      <c r="AR193" s="199"/>
      <c r="AS193" s="199"/>
      <c r="AT193" s="199"/>
      <c r="AU193" s="199"/>
      <c r="AV193" s="199"/>
      <c r="AW193" s="199"/>
      <c r="AX193" s="199"/>
      <c r="AY193" s="199"/>
      <c r="AZ193" s="199"/>
      <c r="BA193" s="199"/>
      <c r="BB193" s="199"/>
      <c r="BC193" s="199"/>
      <c r="BD193" s="199"/>
      <c r="BE193" s="199"/>
      <c r="BF193" s="199"/>
      <c r="BG193" s="199"/>
      <c r="BH193" s="199"/>
    </row>
    <row r="194" spans="1:60" outlineLevel="1">
      <c r="A194" s="216"/>
      <c r="B194" s="217"/>
      <c r="C194" s="265" t="s">
        <v>579</v>
      </c>
      <c r="D194" s="254"/>
      <c r="E194" s="255">
        <v>18.59</v>
      </c>
      <c r="F194" s="220"/>
      <c r="G194" s="220"/>
      <c r="H194" s="220"/>
      <c r="I194" s="220"/>
      <c r="J194" s="220"/>
      <c r="K194" s="220"/>
      <c r="L194" s="220"/>
      <c r="M194" s="220"/>
      <c r="N194" s="219"/>
      <c r="O194" s="219"/>
      <c r="P194" s="219"/>
      <c r="Q194" s="219"/>
      <c r="R194" s="220"/>
      <c r="S194" s="220"/>
      <c r="T194" s="220"/>
      <c r="U194" s="220"/>
      <c r="V194" s="220"/>
      <c r="W194" s="220"/>
      <c r="X194" s="220"/>
      <c r="Y194" s="199"/>
      <c r="Z194" s="199"/>
      <c r="AA194" s="199"/>
      <c r="AB194" s="199"/>
      <c r="AC194" s="199"/>
      <c r="AD194" s="199"/>
      <c r="AE194" s="199"/>
      <c r="AF194" s="199"/>
      <c r="AG194" s="199" t="s">
        <v>212</v>
      </c>
      <c r="AH194" s="199">
        <v>0</v>
      </c>
      <c r="AI194" s="199"/>
      <c r="AJ194" s="199"/>
      <c r="AK194" s="199"/>
      <c r="AL194" s="199"/>
      <c r="AM194" s="199"/>
      <c r="AN194" s="199"/>
      <c r="AO194" s="199"/>
      <c r="AP194" s="199"/>
      <c r="AQ194" s="199"/>
      <c r="AR194" s="199"/>
      <c r="AS194" s="199"/>
      <c r="AT194" s="199"/>
      <c r="AU194" s="199"/>
      <c r="AV194" s="199"/>
      <c r="AW194" s="199"/>
      <c r="AX194" s="199"/>
      <c r="AY194" s="199"/>
      <c r="AZ194" s="199"/>
      <c r="BA194" s="199"/>
      <c r="BB194" s="199"/>
      <c r="BC194" s="199"/>
      <c r="BD194" s="199"/>
      <c r="BE194" s="199"/>
      <c r="BF194" s="199"/>
      <c r="BG194" s="199"/>
      <c r="BH194" s="199"/>
    </row>
    <row r="195" spans="1:60" outlineLevel="1">
      <c r="A195" s="216"/>
      <c r="B195" s="217"/>
      <c r="C195" s="265" t="s">
        <v>580</v>
      </c>
      <c r="D195" s="254"/>
      <c r="E195" s="255">
        <v>4.1821000000000002</v>
      </c>
      <c r="F195" s="220"/>
      <c r="G195" s="220"/>
      <c r="H195" s="220"/>
      <c r="I195" s="220"/>
      <c r="J195" s="220"/>
      <c r="K195" s="220"/>
      <c r="L195" s="220"/>
      <c r="M195" s="220"/>
      <c r="N195" s="219"/>
      <c r="O195" s="219"/>
      <c r="P195" s="219"/>
      <c r="Q195" s="219"/>
      <c r="R195" s="220"/>
      <c r="S195" s="220"/>
      <c r="T195" s="220"/>
      <c r="U195" s="220"/>
      <c r="V195" s="220"/>
      <c r="W195" s="220"/>
      <c r="X195" s="220"/>
      <c r="Y195" s="199"/>
      <c r="Z195" s="199"/>
      <c r="AA195" s="199"/>
      <c r="AB195" s="199"/>
      <c r="AC195" s="199"/>
      <c r="AD195" s="199"/>
      <c r="AE195" s="199"/>
      <c r="AF195" s="199"/>
      <c r="AG195" s="199" t="s">
        <v>212</v>
      </c>
      <c r="AH195" s="199">
        <v>0</v>
      </c>
      <c r="AI195" s="199"/>
      <c r="AJ195" s="199"/>
      <c r="AK195" s="199"/>
      <c r="AL195" s="199"/>
      <c r="AM195" s="199"/>
      <c r="AN195" s="199"/>
      <c r="AO195" s="199"/>
      <c r="AP195" s="199"/>
      <c r="AQ195" s="199"/>
      <c r="AR195" s="199"/>
      <c r="AS195" s="199"/>
      <c r="AT195" s="199"/>
      <c r="AU195" s="199"/>
      <c r="AV195" s="199"/>
      <c r="AW195" s="199"/>
      <c r="AX195" s="199"/>
      <c r="AY195" s="199"/>
      <c r="AZ195" s="199"/>
      <c r="BA195" s="199"/>
      <c r="BB195" s="199"/>
      <c r="BC195" s="199"/>
      <c r="BD195" s="199"/>
      <c r="BE195" s="199"/>
      <c r="BF195" s="199"/>
      <c r="BG195" s="199"/>
      <c r="BH195" s="199"/>
    </row>
    <row r="196" spans="1:60" outlineLevel="1">
      <c r="A196" s="216"/>
      <c r="B196" s="217"/>
      <c r="C196" s="266" t="s">
        <v>243</v>
      </c>
      <c r="D196" s="256"/>
      <c r="E196" s="257">
        <v>22.772099999999998</v>
      </c>
      <c r="F196" s="220"/>
      <c r="G196" s="220"/>
      <c r="H196" s="220"/>
      <c r="I196" s="220"/>
      <c r="J196" s="220"/>
      <c r="K196" s="220"/>
      <c r="L196" s="220"/>
      <c r="M196" s="220"/>
      <c r="N196" s="219"/>
      <c r="O196" s="219"/>
      <c r="P196" s="219"/>
      <c r="Q196" s="219"/>
      <c r="R196" s="220"/>
      <c r="S196" s="220"/>
      <c r="T196" s="220"/>
      <c r="U196" s="220"/>
      <c r="V196" s="220"/>
      <c r="W196" s="220"/>
      <c r="X196" s="220"/>
      <c r="Y196" s="199"/>
      <c r="Z196" s="199"/>
      <c r="AA196" s="199"/>
      <c r="AB196" s="199"/>
      <c r="AC196" s="199"/>
      <c r="AD196" s="199"/>
      <c r="AE196" s="199"/>
      <c r="AF196" s="199"/>
      <c r="AG196" s="199" t="s">
        <v>212</v>
      </c>
      <c r="AH196" s="199">
        <v>1</v>
      </c>
      <c r="AI196" s="199"/>
      <c r="AJ196" s="199"/>
      <c r="AK196" s="199"/>
      <c r="AL196" s="199"/>
      <c r="AM196" s="199"/>
      <c r="AN196" s="199"/>
      <c r="AO196" s="199"/>
      <c r="AP196" s="199"/>
      <c r="AQ196" s="199"/>
      <c r="AR196" s="199"/>
      <c r="AS196" s="199"/>
      <c r="AT196" s="199"/>
      <c r="AU196" s="199"/>
      <c r="AV196" s="199"/>
      <c r="AW196" s="199"/>
      <c r="AX196" s="199"/>
      <c r="AY196" s="199"/>
      <c r="AZ196" s="199"/>
      <c r="BA196" s="199"/>
      <c r="BB196" s="199"/>
      <c r="BC196" s="199"/>
      <c r="BD196" s="199"/>
      <c r="BE196" s="199"/>
      <c r="BF196" s="199"/>
      <c r="BG196" s="199"/>
      <c r="BH196" s="199"/>
    </row>
    <row r="197" spans="1:60" outlineLevel="1">
      <c r="A197" s="234">
        <v>37</v>
      </c>
      <c r="B197" s="235" t="s">
        <v>419</v>
      </c>
      <c r="C197" s="244" t="s">
        <v>420</v>
      </c>
      <c r="D197" s="236" t="s">
        <v>253</v>
      </c>
      <c r="E197" s="237">
        <v>14</v>
      </c>
      <c r="F197" s="238"/>
      <c r="G197" s="239">
        <f>ROUND(E197*F197,2)</f>
        <v>0</v>
      </c>
      <c r="H197" s="221"/>
      <c r="I197" s="220">
        <f>ROUND(E197*H197,2)</f>
        <v>0</v>
      </c>
      <c r="J197" s="221"/>
      <c r="K197" s="220">
        <f>ROUND(E197*J197,2)</f>
        <v>0</v>
      </c>
      <c r="L197" s="220">
        <v>21</v>
      </c>
      <c r="M197" s="220">
        <f>G197*(1+L197/100)</f>
        <v>0</v>
      </c>
      <c r="N197" s="219">
        <v>1E-4</v>
      </c>
      <c r="O197" s="219">
        <f>ROUND(E197*N197,2)</f>
        <v>0</v>
      </c>
      <c r="P197" s="219">
        <v>0</v>
      </c>
      <c r="Q197" s="219">
        <f>ROUND(E197*P197,2)</f>
        <v>0</v>
      </c>
      <c r="R197" s="220"/>
      <c r="S197" s="220" t="s">
        <v>209</v>
      </c>
      <c r="T197" s="220" t="s">
        <v>209</v>
      </c>
      <c r="U197" s="220">
        <v>0.13</v>
      </c>
      <c r="V197" s="220">
        <f>ROUND(E197*U197,2)</f>
        <v>1.82</v>
      </c>
      <c r="W197" s="220"/>
      <c r="X197" s="220" t="s">
        <v>131</v>
      </c>
      <c r="Y197" s="199"/>
      <c r="Z197" s="199"/>
      <c r="AA197" s="199"/>
      <c r="AB197" s="199"/>
      <c r="AC197" s="199"/>
      <c r="AD197" s="199"/>
      <c r="AE197" s="199"/>
      <c r="AF197" s="199"/>
      <c r="AG197" s="199" t="s">
        <v>132</v>
      </c>
      <c r="AH197" s="199"/>
      <c r="AI197" s="199"/>
      <c r="AJ197" s="199"/>
      <c r="AK197" s="199"/>
      <c r="AL197" s="199"/>
      <c r="AM197" s="199"/>
      <c r="AN197" s="199"/>
      <c r="AO197" s="199"/>
      <c r="AP197" s="199"/>
      <c r="AQ197" s="199"/>
      <c r="AR197" s="199"/>
      <c r="AS197" s="199"/>
      <c r="AT197" s="199"/>
      <c r="AU197" s="199"/>
      <c r="AV197" s="199"/>
      <c r="AW197" s="199"/>
      <c r="AX197" s="199"/>
      <c r="AY197" s="199"/>
      <c r="AZ197" s="199"/>
      <c r="BA197" s="199"/>
      <c r="BB197" s="199"/>
      <c r="BC197" s="199"/>
      <c r="BD197" s="199"/>
      <c r="BE197" s="199"/>
      <c r="BF197" s="199"/>
      <c r="BG197" s="199"/>
      <c r="BH197" s="199"/>
    </row>
    <row r="198" spans="1:60" outlineLevel="1">
      <c r="A198" s="216"/>
      <c r="B198" s="217"/>
      <c r="C198" s="245" t="s">
        <v>421</v>
      </c>
      <c r="D198" s="240"/>
      <c r="E198" s="240"/>
      <c r="F198" s="240"/>
      <c r="G198" s="240"/>
      <c r="H198" s="220"/>
      <c r="I198" s="220"/>
      <c r="J198" s="220"/>
      <c r="K198" s="220"/>
      <c r="L198" s="220"/>
      <c r="M198" s="220"/>
      <c r="N198" s="219"/>
      <c r="O198" s="219"/>
      <c r="P198" s="219"/>
      <c r="Q198" s="219"/>
      <c r="R198" s="220"/>
      <c r="S198" s="220"/>
      <c r="T198" s="220"/>
      <c r="U198" s="220"/>
      <c r="V198" s="220"/>
      <c r="W198" s="220"/>
      <c r="X198" s="220"/>
      <c r="Y198" s="199"/>
      <c r="Z198" s="199"/>
      <c r="AA198" s="199"/>
      <c r="AB198" s="199"/>
      <c r="AC198" s="199"/>
      <c r="AD198" s="199"/>
      <c r="AE198" s="199"/>
      <c r="AF198" s="199"/>
      <c r="AG198" s="199" t="s">
        <v>134</v>
      </c>
      <c r="AH198" s="199"/>
      <c r="AI198" s="199"/>
      <c r="AJ198" s="199"/>
      <c r="AK198" s="199"/>
      <c r="AL198" s="199"/>
      <c r="AM198" s="199"/>
      <c r="AN198" s="199"/>
      <c r="AO198" s="199"/>
      <c r="AP198" s="199"/>
      <c r="AQ198" s="199"/>
      <c r="AR198" s="199"/>
      <c r="AS198" s="199"/>
      <c r="AT198" s="199"/>
      <c r="AU198" s="199"/>
      <c r="AV198" s="199"/>
      <c r="AW198" s="199"/>
      <c r="AX198" s="199"/>
      <c r="AY198" s="199"/>
      <c r="AZ198" s="199"/>
      <c r="BA198" s="199"/>
      <c r="BB198" s="199"/>
      <c r="BC198" s="199"/>
      <c r="BD198" s="199"/>
      <c r="BE198" s="199"/>
      <c r="BF198" s="199"/>
      <c r="BG198" s="199"/>
      <c r="BH198" s="199"/>
    </row>
    <row r="199" spans="1:60" outlineLevel="1">
      <c r="A199" s="234">
        <v>38</v>
      </c>
      <c r="B199" s="235" t="s">
        <v>422</v>
      </c>
      <c r="C199" s="244" t="s">
        <v>423</v>
      </c>
      <c r="D199" s="236" t="s">
        <v>253</v>
      </c>
      <c r="E199" s="237">
        <v>14</v>
      </c>
      <c r="F199" s="238"/>
      <c r="G199" s="239">
        <f>ROUND(E199*F199,2)</f>
        <v>0</v>
      </c>
      <c r="H199" s="221"/>
      <c r="I199" s="220">
        <f>ROUND(E199*H199,2)</f>
        <v>0</v>
      </c>
      <c r="J199" s="221"/>
      <c r="K199" s="220">
        <f>ROUND(E199*J199,2)</f>
        <v>0</v>
      </c>
      <c r="L199" s="220">
        <v>21</v>
      </c>
      <c r="M199" s="220">
        <f>G199*(1+L199/100)</f>
        <v>0</v>
      </c>
      <c r="N199" s="219">
        <v>1E-4</v>
      </c>
      <c r="O199" s="219">
        <f>ROUND(E199*N199,2)</f>
        <v>0</v>
      </c>
      <c r="P199" s="219">
        <v>0</v>
      </c>
      <c r="Q199" s="219">
        <f>ROUND(E199*P199,2)</f>
        <v>0</v>
      </c>
      <c r="R199" s="220"/>
      <c r="S199" s="220" t="s">
        <v>209</v>
      </c>
      <c r="T199" s="220" t="s">
        <v>209</v>
      </c>
      <c r="U199" s="220">
        <v>0.13</v>
      </c>
      <c r="V199" s="220">
        <f>ROUND(E199*U199,2)</f>
        <v>1.82</v>
      </c>
      <c r="W199" s="220"/>
      <c r="X199" s="220" t="s">
        <v>131</v>
      </c>
      <c r="Y199" s="199"/>
      <c r="Z199" s="199"/>
      <c r="AA199" s="199"/>
      <c r="AB199" s="199"/>
      <c r="AC199" s="199"/>
      <c r="AD199" s="199"/>
      <c r="AE199" s="199"/>
      <c r="AF199" s="199"/>
      <c r="AG199" s="199" t="s">
        <v>132</v>
      </c>
      <c r="AH199" s="199"/>
      <c r="AI199" s="199"/>
      <c r="AJ199" s="199"/>
      <c r="AK199" s="199"/>
      <c r="AL199" s="199"/>
      <c r="AM199" s="199"/>
      <c r="AN199" s="199"/>
      <c r="AO199" s="199"/>
      <c r="AP199" s="199"/>
      <c r="AQ199" s="199"/>
      <c r="AR199" s="199"/>
      <c r="AS199" s="199"/>
      <c r="AT199" s="199"/>
      <c r="AU199" s="199"/>
      <c r="AV199" s="199"/>
      <c r="AW199" s="199"/>
      <c r="AX199" s="199"/>
      <c r="AY199" s="199"/>
      <c r="AZ199" s="199"/>
      <c r="BA199" s="199"/>
      <c r="BB199" s="199"/>
      <c r="BC199" s="199"/>
      <c r="BD199" s="199"/>
      <c r="BE199" s="199"/>
      <c r="BF199" s="199"/>
      <c r="BG199" s="199"/>
      <c r="BH199" s="199"/>
    </row>
    <row r="200" spans="1:60" outlineLevel="1">
      <c r="A200" s="216"/>
      <c r="B200" s="217"/>
      <c r="C200" s="245" t="s">
        <v>421</v>
      </c>
      <c r="D200" s="240"/>
      <c r="E200" s="240"/>
      <c r="F200" s="240"/>
      <c r="G200" s="240"/>
      <c r="H200" s="220"/>
      <c r="I200" s="220"/>
      <c r="J200" s="220"/>
      <c r="K200" s="220"/>
      <c r="L200" s="220"/>
      <c r="M200" s="220"/>
      <c r="N200" s="219"/>
      <c r="O200" s="219"/>
      <c r="P200" s="219"/>
      <c r="Q200" s="219"/>
      <c r="R200" s="220"/>
      <c r="S200" s="220"/>
      <c r="T200" s="220"/>
      <c r="U200" s="220"/>
      <c r="V200" s="220"/>
      <c r="W200" s="220"/>
      <c r="X200" s="220"/>
      <c r="Y200" s="199"/>
      <c r="Z200" s="199"/>
      <c r="AA200" s="199"/>
      <c r="AB200" s="199"/>
      <c r="AC200" s="199"/>
      <c r="AD200" s="199"/>
      <c r="AE200" s="199"/>
      <c r="AF200" s="199"/>
      <c r="AG200" s="199" t="s">
        <v>134</v>
      </c>
      <c r="AH200" s="199"/>
      <c r="AI200" s="199"/>
      <c r="AJ200" s="199"/>
      <c r="AK200" s="199"/>
      <c r="AL200" s="199"/>
      <c r="AM200" s="199"/>
      <c r="AN200" s="199"/>
      <c r="AO200" s="199"/>
      <c r="AP200" s="199"/>
      <c r="AQ200" s="199"/>
      <c r="AR200" s="199"/>
      <c r="AS200" s="199"/>
      <c r="AT200" s="199"/>
      <c r="AU200" s="199"/>
      <c r="AV200" s="199"/>
      <c r="AW200" s="199"/>
      <c r="AX200" s="199"/>
      <c r="AY200" s="199"/>
      <c r="AZ200" s="199"/>
      <c r="BA200" s="199"/>
      <c r="BB200" s="199"/>
      <c r="BC200" s="199"/>
      <c r="BD200" s="199"/>
      <c r="BE200" s="199"/>
      <c r="BF200" s="199"/>
      <c r="BG200" s="199"/>
      <c r="BH200" s="199"/>
    </row>
    <row r="201" spans="1:60" outlineLevel="1">
      <c r="A201" s="234">
        <v>39</v>
      </c>
      <c r="B201" s="235" t="s">
        <v>424</v>
      </c>
      <c r="C201" s="244" t="s">
        <v>425</v>
      </c>
      <c r="D201" s="236" t="s">
        <v>222</v>
      </c>
      <c r="E201" s="237">
        <v>40.82</v>
      </c>
      <c r="F201" s="238"/>
      <c r="G201" s="239">
        <f>ROUND(E201*F201,2)</f>
        <v>0</v>
      </c>
      <c r="H201" s="221"/>
      <c r="I201" s="220">
        <f>ROUND(E201*H201,2)</f>
        <v>0</v>
      </c>
      <c r="J201" s="221"/>
      <c r="K201" s="220">
        <f>ROUND(E201*J201,2)</f>
        <v>0</v>
      </c>
      <c r="L201" s="220">
        <v>21</v>
      </c>
      <c r="M201" s="220">
        <f>G201*(1+L201/100)</f>
        <v>0</v>
      </c>
      <c r="N201" s="219">
        <v>7.6000000000000004E-4</v>
      </c>
      <c r="O201" s="219">
        <f>ROUND(E201*N201,2)</f>
        <v>0.03</v>
      </c>
      <c r="P201" s="219">
        <v>0</v>
      </c>
      <c r="Q201" s="219">
        <f>ROUND(E201*P201,2)</f>
        <v>0</v>
      </c>
      <c r="R201" s="220"/>
      <c r="S201" s="220" t="s">
        <v>209</v>
      </c>
      <c r="T201" s="220" t="s">
        <v>209</v>
      </c>
      <c r="U201" s="220">
        <v>0.19</v>
      </c>
      <c r="V201" s="220">
        <f>ROUND(E201*U201,2)</f>
        <v>7.76</v>
      </c>
      <c r="W201" s="220"/>
      <c r="X201" s="220" t="s">
        <v>131</v>
      </c>
      <c r="Y201" s="199"/>
      <c r="Z201" s="199"/>
      <c r="AA201" s="199"/>
      <c r="AB201" s="199"/>
      <c r="AC201" s="199"/>
      <c r="AD201" s="199"/>
      <c r="AE201" s="199"/>
      <c r="AF201" s="199"/>
      <c r="AG201" s="199" t="s">
        <v>132</v>
      </c>
      <c r="AH201" s="199"/>
      <c r="AI201" s="199"/>
      <c r="AJ201" s="199"/>
      <c r="AK201" s="199"/>
      <c r="AL201" s="199"/>
      <c r="AM201" s="199"/>
      <c r="AN201" s="199"/>
      <c r="AO201" s="199"/>
      <c r="AP201" s="199"/>
      <c r="AQ201" s="199"/>
      <c r="AR201" s="199"/>
      <c r="AS201" s="199"/>
      <c r="AT201" s="199"/>
      <c r="AU201" s="199"/>
      <c r="AV201" s="199"/>
      <c r="AW201" s="199"/>
      <c r="AX201" s="199"/>
      <c r="AY201" s="199"/>
      <c r="AZ201" s="199"/>
      <c r="BA201" s="199"/>
      <c r="BB201" s="199"/>
      <c r="BC201" s="199"/>
      <c r="BD201" s="199"/>
      <c r="BE201" s="199"/>
      <c r="BF201" s="199"/>
      <c r="BG201" s="199"/>
      <c r="BH201" s="199"/>
    </row>
    <row r="202" spans="1:60" outlineLevel="1">
      <c r="A202" s="216"/>
      <c r="B202" s="217"/>
      <c r="C202" s="245" t="s">
        <v>426</v>
      </c>
      <c r="D202" s="240"/>
      <c r="E202" s="240"/>
      <c r="F202" s="240"/>
      <c r="G202" s="240"/>
      <c r="H202" s="220"/>
      <c r="I202" s="220"/>
      <c r="J202" s="220"/>
      <c r="K202" s="220"/>
      <c r="L202" s="220"/>
      <c r="M202" s="220"/>
      <c r="N202" s="219"/>
      <c r="O202" s="219"/>
      <c r="P202" s="219"/>
      <c r="Q202" s="219"/>
      <c r="R202" s="220"/>
      <c r="S202" s="220"/>
      <c r="T202" s="220"/>
      <c r="U202" s="220"/>
      <c r="V202" s="220"/>
      <c r="W202" s="220"/>
      <c r="X202" s="220"/>
      <c r="Y202" s="199"/>
      <c r="Z202" s="199"/>
      <c r="AA202" s="199"/>
      <c r="AB202" s="199"/>
      <c r="AC202" s="199"/>
      <c r="AD202" s="199"/>
      <c r="AE202" s="199"/>
      <c r="AF202" s="199"/>
      <c r="AG202" s="199" t="s">
        <v>134</v>
      </c>
      <c r="AH202" s="199"/>
      <c r="AI202" s="199"/>
      <c r="AJ202" s="199"/>
      <c r="AK202" s="199"/>
      <c r="AL202" s="199"/>
      <c r="AM202" s="199"/>
      <c r="AN202" s="199"/>
      <c r="AO202" s="199"/>
      <c r="AP202" s="199"/>
      <c r="AQ202" s="199"/>
      <c r="AR202" s="199"/>
      <c r="AS202" s="199"/>
      <c r="AT202" s="199"/>
      <c r="AU202" s="199"/>
      <c r="AV202" s="199"/>
      <c r="AW202" s="199"/>
      <c r="AX202" s="199"/>
      <c r="AY202" s="199"/>
      <c r="AZ202" s="199"/>
      <c r="BA202" s="199"/>
      <c r="BB202" s="199"/>
      <c r="BC202" s="199"/>
      <c r="BD202" s="199"/>
      <c r="BE202" s="199"/>
      <c r="BF202" s="199"/>
      <c r="BG202" s="199"/>
      <c r="BH202" s="199"/>
    </row>
    <row r="203" spans="1:60" outlineLevel="1">
      <c r="A203" s="216"/>
      <c r="B203" s="217"/>
      <c r="C203" s="265" t="s">
        <v>581</v>
      </c>
      <c r="D203" s="254"/>
      <c r="E203" s="255">
        <v>40.82</v>
      </c>
      <c r="F203" s="220"/>
      <c r="G203" s="220"/>
      <c r="H203" s="220"/>
      <c r="I203" s="220"/>
      <c r="J203" s="220"/>
      <c r="K203" s="220"/>
      <c r="L203" s="220"/>
      <c r="M203" s="220"/>
      <c r="N203" s="219"/>
      <c r="O203" s="219"/>
      <c r="P203" s="219"/>
      <c r="Q203" s="219"/>
      <c r="R203" s="220"/>
      <c r="S203" s="220"/>
      <c r="T203" s="220"/>
      <c r="U203" s="220"/>
      <c r="V203" s="220"/>
      <c r="W203" s="220"/>
      <c r="X203" s="220"/>
      <c r="Y203" s="199"/>
      <c r="Z203" s="199"/>
      <c r="AA203" s="199"/>
      <c r="AB203" s="199"/>
      <c r="AC203" s="199"/>
      <c r="AD203" s="199"/>
      <c r="AE203" s="199"/>
      <c r="AF203" s="199"/>
      <c r="AG203" s="199" t="s">
        <v>212</v>
      </c>
      <c r="AH203" s="199">
        <v>0</v>
      </c>
      <c r="AI203" s="199"/>
      <c r="AJ203" s="199"/>
      <c r="AK203" s="199"/>
      <c r="AL203" s="199"/>
      <c r="AM203" s="199"/>
      <c r="AN203" s="199"/>
      <c r="AO203" s="199"/>
      <c r="AP203" s="199"/>
      <c r="AQ203" s="199"/>
      <c r="AR203" s="199"/>
      <c r="AS203" s="199"/>
      <c r="AT203" s="199"/>
      <c r="AU203" s="199"/>
      <c r="AV203" s="199"/>
      <c r="AW203" s="199"/>
      <c r="AX203" s="199"/>
      <c r="AY203" s="199"/>
      <c r="AZ203" s="199"/>
      <c r="BA203" s="199"/>
      <c r="BB203" s="199"/>
      <c r="BC203" s="199"/>
      <c r="BD203" s="199"/>
      <c r="BE203" s="199"/>
      <c r="BF203" s="199"/>
      <c r="BG203" s="199"/>
      <c r="BH203" s="199"/>
    </row>
    <row r="204" spans="1:60" outlineLevel="1">
      <c r="A204" s="234">
        <v>40</v>
      </c>
      <c r="B204" s="235" t="s">
        <v>428</v>
      </c>
      <c r="C204" s="244" t="s">
        <v>429</v>
      </c>
      <c r="D204" s="236" t="s">
        <v>222</v>
      </c>
      <c r="E204" s="237">
        <v>3.64</v>
      </c>
      <c r="F204" s="238"/>
      <c r="G204" s="239">
        <f>ROUND(E204*F204,2)</f>
        <v>0</v>
      </c>
      <c r="H204" s="221"/>
      <c r="I204" s="220">
        <f>ROUND(E204*H204,2)</f>
        <v>0</v>
      </c>
      <c r="J204" s="221"/>
      <c r="K204" s="220">
        <f>ROUND(E204*J204,2)</f>
        <v>0</v>
      </c>
      <c r="L204" s="220">
        <v>21</v>
      </c>
      <c r="M204" s="220">
        <f>G204*(1+L204/100)</f>
        <v>0</v>
      </c>
      <c r="N204" s="219">
        <v>7.6000000000000004E-4</v>
      </c>
      <c r="O204" s="219">
        <f>ROUND(E204*N204,2)</f>
        <v>0</v>
      </c>
      <c r="P204" s="219">
        <v>0</v>
      </c>
      <c r="Q204" s="219">
        <f>ROUND(E204*P204,2)</f>
        <v>0</v>
      </c>
      <c r="R204" s="220"/>
      <c r="S204" s="220" t="s">
        <v>209</v>
      </c>
      <c r="T204" s="220" t="s">
        <v>209</v>
      </c>
      <c r="U204" s="220">
        <v>0.19</v>
      </c>
      <c r="V204" s="220">
        <f>ROUND(E204*U204,2)</f>
        <v>0.69</v>
      </c>
      <c r="W204" s="220"/>
      <c r="X204" s="220" t="s">
        <v>131</v>
      </c>
      <c r="Y204" s="199"/>
      <c r="Z204" s="199"/>
      <c r="AA204" s="199"/>
      <c r="AB204" s="199"/>
      <c r="AC204" s="199"/>
      <c r="AD204" s="199"/>
      <c r="AE204" s="199"/>
      <c r="AF204" s="199"/>
      <c r="AG204" s="199" t="s">
        <v>132</v>
      </c>
      <c r="AH204" s="199"/>
      <c r="AI204" s="199"/>
      <c r="AJ204" s="199"/>
      <c r="AK204" s="199"/>
      <c r="AL204" s="199"/>
      <c r="AM204" s="199"/>
      <c r="AN204" s="199"/>
      <c r="AO204" s="199"/>
      <c r="AP204" s="199"/>
      <c r="AQ204" s="199"/>
      <c r="AR204" s="199"/>
      <c r="AS204" s="199"/>
      <c r="AT204" s="199"/>
      <c r="AU204" s="199"/>
      <c r="AV204" s="199"/>
      <c r="AW204" s="199"/>
      <c r="AX204" s="199"/>
      <c r="AY204" s="199"/>
      <c r="AZ204" s="199"/>
      <c r="BA204" s="199"/>
      <c r="BB204" s="199"/>
      <c r="BC204" s="199"/>
      <c r="BD204" s="199"/>
      <c r="BE204" s="199"/>
      <c r="BF204" s="199"/>
      <c r="BG204" s="199"/>
      <c r="BH204" s="199"/>
    </row>
    <row r="205" spans="1:60" outlineLevel="1">
      <c r="A205" s="216"/>
      <c r="B205" s="217"/>
      <c r="C205" s="245" t="s">
        <v>426</v>
      </c>
      <c r="D205" s="240"/>
      <c r="E205" s="240"/>
      <c r="F205" s="240"/>
      <c r="G205" s="240"/>
      <c r="H205" s="220"/>
      <c r="I205" s="220"/>
      <c r="J205" s="220"/>
      <c r="K205" s="220"/>
      <c r="L205" s="220"/>
      <c r="M205" s="220"/>
      <c r="N205" s="219"/>
      <c r="O205" s="219"/>
      <c r="P205" s="219"/>
      <c r="Q205" s="219"/>
      <c r="R205" s="220"/>
      <c r="S205" s="220"/>
      <c r="T205" s="220"/>
      <c r="U205" s="220"/>
      <c r="V205" s="220"/>
      <c r="W205" s="220"/>
      <c r="X205" s="220"/>
      <c r="Y205" s="199"/>
      <c r="Z205" s="199"/>
      <c r="AA205" s="199"/>
      <c r="AB205" s="199"/>
      <c r="AC205" s="199"/>
      <c r="AD205" s="199"/>
      <c r="AE205" s="199"/>
      <c r="AF205" s="199"/>
      <c r="AG205" s="199" t="s">
        <v>134</v>
      </c>
      <c r="AH205" s="199"/>
      <c r="AI205" s="199"/>
      <c r="AJ205" s="199"/>
      <c r="AK205" s="199"/>
      <c r="AL205" s="199"/>
      <c r="AM205" s="199"/>
      <c r="AN205" s="199"/>
      <c r="AO205" s="199"/>
      <c r="AP205" s="199"/>
      <c r="AQ205" s="199"/>
      <c r="AR205" s="199"/>
      <c r="AS205" s="199"/>
      <c r="AT205" s="199"/>
      <c r="AU205" s="199"/>
      <c r="AV205" s="199"/>
      <c r="AW205" s="199"/>
      <c r="AX205" s="199"/>
      <c r="AY205" s="199"/>
      <c r="AZ205" s="199"/>
      <c r="BA205" s="199"/>
      <c r="BB205" s="199"/>
      <c r="BC205" s="199"/>
      <c r="BD205" s="199"/>
      <c r="BE205" s="199"/>
      <c r="BF205" s="199"/>
      <c r="BG205" s="199"/>
      <c r="BH205" s="199"/>
    </row>
    <row r="206" spans="1:60" outlineLevel="1">
      <c r="A206" s="216"/>
      <c r="B206" s="217"/>
      <c r="C206" s="265" t="s">
        <v>582</v>
      </c>
      <c r="D206" s="254"/>
      <c r="E206" s="255">
        <v>3.64</v>
      </c>
      <c r="F206" s="220"/>
      <c r="G206" s="220"/>
      <c r="H206" s="220"/>
      <c r="I206" s="220"/>
      <c r="J206" s="220"/>
      <c r="K206" s="220"/>
      <c r="L206" s="220"/>
      <c r="M206" s="220"/>
      <c r="N206" s="219"/>
      <c r="O206" s="219"/>
      <c r="P206" s="219"/>
      <c r="Q206" s="219"/>
      <c r="R206" s="220"/>
      <c r="S206" s="220"/>
      <c r="T206" s="220"/>
      <c r="U206" s="220"/>
      <c r="V206" s="220"/>
      <c r="W206" s="220"/>
      <c r="X206" s="220"/>
      <c r="Y206" s="199"/>
      <c r="Z206" s="199"/>
      <c r="AA206" s="199"/>
      <c r="AB206" s="199"/>
      <c r="AC206" s="199"/>
      <c r="AD206" s="199"/>
      <c r="AE206" s="199"/>
      <c r="AF206" s="199"/>
      <c r="AG206" s="199" t="s">
        <v>212</v>
      </c>
      <c r="AH206" s="199">
        <v>0</v>
      </c>
      <c r="AI206" s="199"/>
      <c r="AJ206" s="199"/>
      <c r="AK206" s="199"/>
      <c r="AL206" s="199"/>
      <c r="AM206" s="199"/>
      <c r="AN206" s="199"/>
      <c r="AO206" s="199"/>
      <c r="AP206" s="199"/>
      <c r="AQ206" s="199"/>
      <c r="AR206" s="199"/>
      <c r="AS206" s="199"/>
      <c r="AT206" s="199"/>
      <c r="AU206" s="199"/>
      <c r="AV206" s="199"/>
      <c r="AW206" s="199"/>
      <c r="AX206" s="199"/>
      <c r="AY206" s="199"/>
      <c r="AZ206" s="199"/>
      <c r="BA206" s="199"/>
      <c r="BB206" s="199"/>
      <c r="BC206" s="199"/>
      <c r="BD206" s="199"/>
      <c r="BE206" s="199"/>
      <c r="BF206" s="199"/>
      <c r="BG206" s="199"/>
      <c r="BH206" s="199"/>
    </row>
    <row r="207" spans="1:60" outlineLevel="1">
      <c r="A207" s="216">
        <v>41</v>
      </c>
      <c r="B207" s="217" t="s">
        <v>431</v>
      </c>
      <c r="C207" s="267" t="s">
        <v>432</v>
      </c>
      <c r="D207" s="218" t="s">
        <v>0</v>
      </c>
      <c r="E207" s="258"/>
      <c r="F207" s="221"/>
      <c r="G207" s="220">
        <f>ROUND(E207*F207,2)</f>
        <v>0</v>
      </c>
      <c r="H207" s="221"/>
      <c r="I207" s="220">
        <f>ROUND(E207*H207,2)</f>
        <v>0</v>
      </c>
      <c r="J207" s="221"/>
      <c r="K207" s="220">
        <f>ROUND(E207*J207,2)</f>
        <v>0</v>
      </c>
      <c r="L207" s="220">
        <v>21</v>
      </c>
      <c r="M207" s="220">
        <f>G207*(1+L207/100)</f>
        <v>0</v>
      </c>
      <c r="N207" s="219">
        <v>0</v>
      </c>
      <c r="O207" s="219">
        <f>ROUND(E207*N207,2)</f>
        <v>0</v>
      </c>
      <c r="P207" s="219">
        <v>0</v>
      </c>
      <c r="Q207" s="219">
        <f>ROUND(E207*P207,2)</f>
        <v>0</v>
      </c>
      <c r="R207" s="220"/>
      <c r="S207" s="220" t="s">
        <v>209</v>
      </c>
      <c r="T207" s="220" t="s">
        <v>209</v>
      </c>
      <c r="U207" s="220">
        <v>0</v>
      </c>
      <c r="V207" s="220">
        <f>ROUND(E207*U207,2)</f>
        <v>0</v>
      </c>
      <c r="W207" s="220"/>
      <c r="X207" s="220" t="s">
        <v>247</v>
      </c>
      <c r="Y207" s="199"/>
      <c r="Z207" s="199"/>
      <c r="AA207" s="199"/>
      <c r="AB207" s="199"/>
      <c r="AC207" s="199"/>
      <c r="AD207" s="199"/>
      <c r="AE207" s="199"/>
      <c r="AF207" s="199"/>
      <c r="AG207" s="199" t="s">
        <v>248</v>
      </c>
      <c r="AH207" s="199"/>
      <c r="AI207" s="199"/>
      <c r="AJ207" s="199"/>
      <c r="AK207" s="199"/>
      <c r="AL207" s="199"/>
      <c r="AM207" s="199"/>
      <c r="AN207" s="199"/>
      <c r="AO207" s="199"/>
      <c r="AP207" s="199"/>
      <c r="AQ207" s="199"/>
      <c r="AR207" s="199"/>
      <c r="AS207" s="199"/>
      <c r="AT207" s="199"/>
      <c r="AU207" s="199"/>
      <c r="AV207" s="199"/>
      <c r="AW207" s="199"/>
      <c r="AX207" s="199"/>
      <c r="AY207" s="199"/>
      <c r="AZ207" s="199"/>
      <c r="BA207" s="199"/>
      <c r="BB207" s="199"/>
      <c r="BC207" s="199"/>
      <c r="BD207" s="199"/>
      <c r="BE207" s="199"/>
      <c r="BF207" s="199"/>
      <c r="BG207" s="199"/>
      <c r="BH207" s="199"/>
    </row>
    <row r="208" spans="1:60">
      <c r="A208" s="227" t="s">
        <v>127</v>
      </c>
      <c r="B208" s="228" t="s">
        <v>91</v>
      </c>
      <c r="C208" s="243" t="s">
        <v>92</v>
      </c>
      <c r="D208" s="229"/>
      <c r="E208" s="230"/>
      <c r="F208" s="231"/>
      <c r="G208" s="232">
        <f>SUMIF(AG209:AG255,"&lt;&gt;NOR",G209:G255)</f>
        <v>0</v>
      </c>
      <c r="H208" s="226"/>
      <c r="I208" s="226">
        <f>SUM(I209:I255)</f>
        <v>0</v>
      </c>
      <c r="J208" s="226"/>
      <c r="K208" s="226">
        <f>SUM(K209:K255)</f>
        <v>0</v>
      </c>
      <c r="L208" s="226"/>
      <c r="M208" s="226">
        <f>SUM(M209:M255)</f>
        <v>0</v>
      </c>
      <c r="N208" s="225"/>
      <c r="O208" s="225">
        <f>SUM(O209:O255)</f>
        <v>0.78</v>
      </c>
      <c r="P208" s="225"/>
      <c r="Q208" s="225">
        <f>SUM(Q209:Q255)</f>
        <v>0</v>
      </c>
      <c r="R208" s="226"/>
      <c r="S208" s="226"/>
      <c r="T208" s="226"/>
      <c r="U208" s="226"/>
      <c r="V208" s="226">
        <f>SUM(V209:V255)</f>
        <v>160.04999999999998</v>
      </c>
      <c r="W208" s="226"/>
      <c r="X208" s="226"/>
      <c r="AG208" t="s">
        <v>128</v>
      </c>
    </row>
    <row r="209" spans="1:60" ht="22.5" outlineLevel="1">
      <c r="A209" s="234">
        <v>42</v>
      </c>
      <c r="B209" s="235" t="s">
        <v>433</v>
      </c>
      <c r="C209" s="244" t="s">
        <v>434</v>
      </c>
      <c r="D209" s="236" t="s">
        <v>222</v>
      </c>
      <c r="E209" s="237">
        <v>22.04</v>
      </c>
      <c r="F209" s="238"/>
      <c r="G209" s="239">
        <f>ROUND(E209*F209,2)</f>
        <v>0</v>
      </c>
      <c r="H209" s="221"/>
      <c r="I209" s="220">
        <f>ROUND(E209*H209,2)</f>
        <v>0</v>
      </c>
      <c r="J209" s="221"/>
      <c r="K209" s="220">
        <f>ROUND(E209*J209,2)</f>
        <v>0</v>
      </c>
      <c r="L209" s="220">
        <v>21</v>
      </c>
      <c r="M209" s="220">
        <f>G209*(1+L209/100)</f>
        <v>0</v>
      </c>
      <c r="N209" s="219">
        <v>5.6800000000000002E-3</v>
      </c>
      <c r="O209" s="219">
        <f>ROUND(E209*N209,2)</f>
        <v>0.13</v>
      </c>
      <c r="P209" s="219">
        <v>0</v>
      </c>
      <c r="Q209" s="219">
        <f>ROUND(E209*P209,2)</f>
        <v>0</v>
      </c>
      <c r="R209" s="220"/>
      <c r="S209" s="220" t="s">
        <v>129</v>
      </c>
      <c r="T209" s="220" t="s">
        <v>144</v>
      </c>
      <c r="U209" s="220">
        <v>0.9</v>
      </c>
      <c r="V209" s="220">
        <f>ROUND(E209*U209,2)</f>
        <v>19.84</v>
      </c>
      <c r="W209" s="220"/>
      <c r="X209" s="220" t="s">
        <v>131</v>
      </c>
      <c r="Y209" s="199"/>
      <c r="Z209" s="199"/>
      <c r="AA209" s="199"/>
      <c r="AB209" s="199"/>
      <c r="AC209" s="199"/>
      <c r="AD209" s="199"/>
      <c r="AE209" s="199"/>
      <c r="AF209" s="199"/>
      <c r="AG209" s="199" t="s">
        <v>132</v>
      </c>
      <c r="AH209" s="199"/>
      <c r="AI209" s="199"/>
      <c r="AJ209" s="199"/>
      <c r="AK209" s="199"/>
      <c r="AL209" s="199"/>
      <c r="AM209" s="199"/>
      <c r="AN209" s="199"/>
      <c r="AO209" s="199"/>
      <c r="AP209" s="199"/>
      <c r="AQ209" s="199"/>
      <c r="AR209" s="199"/>
      <c r="AS209" s="199"/>
      <c r="AT209" s="199"/>
      <c r="AU209" s="199"/>
      <c r="AV209" s="199"/>
      <c r="AW209" s="199"/>
      <c r="AX209" s="199"/>
      <c r="AY209" s="199"/>
      <c r="AZ209" s="199"/>
      <c r="BA209" s="199"/>
      <c r="BB209" s="199"/>
      <c r="BC209" s="199"/>
      <c r="BD209" s="199"/>
      <c r="BE209" s="199"/>
      <c r="BF209" s="199"/>
      <c r="BG209" s="199"/>
      <c r="BH209" s="199"/>
    </row>
    <row r="210" spans="1:60" outlineLevel="1">
      <c r="A210" s="216"/>
      <c r="B210" s="217"/>
      <c r="C210" s="245" t="s">
        <v>303</v>
      </c>
      <c r="D210" s="240"/>
      <c r="E210" s="240"/>
      <c r="F210" s="240"/>
      <c r="G210" s="240"/>
      <c r="H210" s="220"/>
      <c r="I210" s="220"/>
      <c r="J210" s="220"/>
      <c r="K210" s="220"/>
      <c r="L210" s="220"/>
      <c r="M210" s="220"/>
      <c r="N210" s="219"/>
      <c r="O210" s="219"/>
      <c r="P210" s="219"/>
      <c r="Q210" s="219"/>
      <c r="R210" s="220"/>
      <c r="S210" s="220"/>
      <c r="T210" s="220"/>
      <c r="U210" s="220"/>
      <c r="V210" s="220"/>
      <c r="W210" s="220"/>
      <c r="X210" s="220"/>
      <c r="Y210" s="199"/>
      <c r="Z210" s="199"/>
      <c r="AA210" s="199"/>
      <c r="AB210" s="199"/>
      <c r="AC210" s="199"/>
      <c r="AD210" s="199"/>
      <c r="AE210" s="199"/>
      <c r="AF210" s="199"/>
      <c r="AG210" s="199" t="s">
        <v>134</v>
      </c>
      <c r="AH210" s="199"/>
      <c r="AI210" s="199"/>
      <c r="AJ210" s="199"/>
      <c r="AK210" s="199"/>
      <c r="AL210" s="199"/>
      <c r="AM210" s="199"/>
      <c r="AN210" s="199"/>
      <c r="AO210" s="199"/>
      <c r="AP210" s="199"/>
      <c r="AQ210" s="199"/>
      <c r="AR210" s="199"/>
      <c r="AS210" s="199"/>
      <c r="AT210" s="199"/>
      <c r="AU210" s="199"/>
      <c r="AV210" s="199"/>
      <c r="AW210" s="199"/>
      <c r="AX210" s="199"/>
      <c r="AY210" s="199"/>
      <c r="AZ210" s="199"/>
      <c r="BA210" s="199"/>
      <c r="BB210" s="199"/>
      <c r="BC210" s="199"/>
      <c r="BD210" s="199"/>
      <c r="BE210" s="199"/>
      <c r="BF210" s="199"/>
      <c r="BG210" s="199"/>
      <c r="BH210" s="199"/>
    </row>
    <row r="211" spans="1:60" outlineLevel="1">
      <c r="A211" s="216"/>
      <c r="B211" s="217"/>
      <c r="C211" s="246" t="s">
        <v>435</v>
      </c>
      <c r="D211" s="242"/>
      <c r="E211" s="242"/>
      <c r="F211" s="242"/>
      <c r="G211" s="242"/>
      <c r="H211" s="220"/>
      <c r="I211" s="220"/>
      <c r="J211" s="220"/>
      <c r="K211" s="220"/>
      <c r="L211" s="220"/>
      <c r="M211" s="220"/>
      <c r="N211" s="219"/>
      <c r="O211" s="219"/>
      <c r="P211" s="219"/>
      <c r="Q211" s="219"/>
      <c r="R211" s="220"/>
      <c r="S211" s="220"/>
      <c r="T211" s="220"/>
      <c r="U211" s="220"/>
      <c r="V211" s="220"/>
      <c r="W211" s="220"/>
      <c r="X211" s="220"/>
      <c r="Y211" s="199"/>
      <c r="Z211" s="199"/>
      <c r="AA211" s="199"/>
      <c r="AB211" s="199"/>
      <c r="AC211" s="199"/>
      <c r="AD211" s="199"/>
      <c r="AE211" s="199"/>
      <c r="AF211" s="199"/>
      <c r="AG211" s="199" t="s">
        <v>134</v>
      </c>
      <c r="AH211" s="199"/>
      <c r="AI211" s="199"/>
      <c r="AJ211" s="199"/>
      <c r="AK211" s="199"/>
      <c r="AL211" s="199"/>
      <c r="AM211" s="199"/>
      <c r="AN211" s="199"/>
      <c r="AO211" s="199"/>
      <c r="AP211" s="199"/>
      <c r="AQ211" s="199"/>
      <c r="AR211" s="199"/>
      <c r="AS211" s="199"/>
      <c r="AT211" s="199"/>
      <c r="AU211" s="199"/>
      <c r="AV211" s="199"/>
      <c r="AW211" s="199"/>
      <c r="AX211" s="199"/>
      <c r="AY211" s="199"/>
      <c r="AZ211" s="199"/>
      <c r="BA211" s="199"/>
      <c r="BB211" s="199"/>
      <c r="BC211" s="199"/>
      <c r="BD211" s="199"/>
      <c r="BE211" s="199"/>
      <c r="BF211" s="199"/>
      <c r="BG211" s="199"/>
      <c r="BH211" s="199"/>
    </row>
    <row r="212" spans="1:60" outlineLevel="1">
      <c r="A212" s="216"/>
      <c r="B212" s="217"/>
      <c r="C212" s="246" t="s">
        <v>436</v>
      </c>
      <c r="D212" s="242"/>
      <c r="E212" s="242"/>
      <c r="F212" s="242"/>
      <c r="G212" s="242"/>
      <c r="H212" s="220"/>
      <c r="I212" s="220"/>
      <c r="J212" s="220"/>
      <c r="K212" s="220"/>
      <c r="L212" s="220"/>
      <c r="M212" s="220"/>
      <c r="N212" s="219"/>
      <c r="O212" s="219"/>
      <c r="P212" s="219"/>
      <c r="Q212" s="219"/>
      <c r="R212" s="220"/>
      <c r="S212" s="220"/>
      <c r="T212" s="220"/>
      <c r="U212" s="220"/>
      <c r="V212" s="220"/>
      <c r="W212" s="220"/>
      <c r="X212" s="220"/>
      <c r="Y212" s="199"/>
      <c r="Z212" s="199"/>
      <c r="AA212" s="199"/>
      <c r="AB212" s="199"/>
      <c r="AC212" s="199"/>
      <c r="AD212" s="199"/>
      <c r="AE212" s="199"/>
      <c r="AF212" s="199"/>
      <c r="AG212" s="199" t="s">
        <v>134</v>
      </c>
      <c r="AH212" s="199"/>
      <c r="AI212" s="199"/>
      <c r="AJ212" s="199"/>
      <c r="AK212" s="199"/>
      <c r="AL212" s="199"/>
      <c r="AM212" s="199"/>
      <c r="AN212" s="199"/>
      <c r="AO212" s="199"/>
      <c r="AP212" s="199"/>
      <c r="AQ212" s="199"/>
      <c r="AR212" s="199"/>
      <c r="AS212" s="199"/>
      <c r="AT212" s="199"/>
      <c r="AU212" s="199"/>
      <c r="AV212" s="199"/>
      <c r="AW212" s="199"/>
      <c r="AX212" s="199"/>
      <c r="AY212" s="199"/>
      <c r="AZ212" s="199"/>
      <c r="BA212" s="199"/>
      <c r="BB212" s="199"/>
      <c r="BC212" s="199"/>
      <c r="BD212" s="199"/>
      <c r="BE212" s="199"/>
      <c r="BF212" s="199"/>
      <c r="BG212" s="199"/>
      <c r="BH212" s="199"/>
    </row>
    <row r="213" spans="1:60" outlineLevel="1">
      <c r="A213" s="216"/>
      <c r="B213" s="217"/>
      <c r="C213" s="265" t="s">
        <v>545</v>
      </c>
      <c r="D213" s="254"/>
      <c r="E213" s="255">
        <v>22.04</v>
      </c>
      <c r="F213" s="220"/>
      <c r="G213" s="220"/>
      <c r="H213" s="220"/>
      <c r="I213" s="220"/>
      <c r="J213" s="220"/>
      <c r="K213" s="220"/>
      <c r="L213" s="220"/>
      <c r="M213" s="220"/>
      <c r="N213" s="219"/>
      <c r="O213" s="219"/>
      <c r="P213" s="219"/>
      <c r="Q213" s="219"/>
      <c r="R213" s="220"/>
      <c r="S213" s="220"/>
      <c r="T213" s="220"/>
      <c r="U213" s="220"/>
      <c r="V213" s="220"/>
      <c r="W213" s="220"/>
      <c r="X213" s="220"/>
      <c r="Y213" s="199"/>
      <c r="Z213" s="199"/>
      <c r="AA213" s="199"/>
      <c r="AB213" s="199"/>
      <c r="AC213" s="199"/>
      <c r="AD213" s="199"/>
      <c r="AE213" s="199"/>
      <c r="AF213" s="199"/>
      <c r="AG213" s="199" t="s">
        <v>212</v>
      </c>
      <c r="AH213" s="199">
        <v>0</v>
      </c>
      <c r="AI213" s="199"/>
      <c r="AJ213" s="199"/>
      <c r="AK213" s="199"/>
      <c r="AL213" s="199"/>
      <c r="AM213" s="199"/>
      <c r="AN213" s="199"/>
      <c r="AO213" s="199"/>
      <c r="AP213" s="199"/>
      <c r="AQ213" s="199"/>
      <c r="AR213" s="199"/>
      <c r="AS213" s="199"/>
      <c r="AT213" s="199"/>
      <c r="AU213" s="199"/>
      <c r="AV213" s="199"/>
      <c r="AW213" s="199"/>
      <c r="AX213" s="199"/>
      <c r="AY213" s="199"/>
      <c r="AZ213" s="199"/>
      <c r="BA213" s="199"/>
      <c r="BB213" s="199"/>
      <c r="BC213" s="199"/>
      <c r="BD213" s="199"/>
      <c r="BE213" s="199"/>
      <c r="BF213" s="199"/>
      <c r="BG213" s="199"/>
      <c r="BH213" s="199"/>
    </row>
    <row r="214" spans="1:60" ht="22.5" outlineLevel="1">
      <c r="A214" s="234">
        <v>43</v>
      </c>
      <c r="B214" s="235" t="s">
        <v>437</v>
      </c>
      <c r="C214" s="244" t="s">
        <v>438</v>
      </c>
      <c r="D214" s="236" t="s">
        <v>222</v>
      </c>
      <c r="E214" s="237">
        <v>22.04</v>
      </c>
      <c r="F214" s="238"/>
      <c r="G214" s="239">
        <f>ROUND(E214*F214,2)</f>
        <v>0</v>
      </c>
      <c r="H214" s="221"/>
      <c r="I214" s="220">
        <f>ROUND(E214*H214,2)</f>
        <v>0</v>
      </c>
      <c r="J214" s="221"/>
      <c r="K214" s="220">
        <f>ROUND(E214*J214,2)</f>
        <v>0</v>
      </c>
      <c r="L214" s="220">
        <v>21</v>
      </c>
      <c r="M214" s="220">
        <f>G214*(1+L214/100)</f>
        <v>0</v>
      </c>
      <c r="N214" s="219">
        <v>4.0699999999999998E-3</v>
      </c>
      <c r="O214" s="219">
        <f>ROUND(E214*N214,2)</f>
        <v>0.09</v>
      </c>
      <c r="P214" s="219">
        <v>0</v>
      </c>
      <c r="Q214" s="219">
        <f>ROUND(E214*P214,2)</f>
        <v>0</v>
      </c>
      <c r="R214" s="220"/>
      <c r="S214" s="220" t="s">
        <v>129</v>
      </c>
      <c r="T214" s="220" t="s">
        <v>144</v>
      </c>
      <c r="U214" s="220">
        <v>0.83</v>
      </c>
      <c r="V214" s="220">
        <f>ROUND(E214*U214,2)</f>
        <v>18.29</v>
      </c>
      <c r="W214" s="220"/>
      <c r="X214" s="220" t="s">
        <v>131</v>
      </c>
      <c r="Y214" s="199"/>
      <c r="Z214" s="199"/>
      <c r="AA214" s="199"/>
      <c r="AB214" s="199"/>
      <c r="AC214" s="199"/>
      <c r="AD214" s="199"/>
      <c r="AE214" s="199"/>
      <c r="AF214" s="199"/>
      <c r="AG214" s="199" t="s">
        <v>132</v>
      </c>
      <c r="AH214" s="199"/>
      <c r="AI214" s="199"/>
      <c r="AJ214" s="199"/>
      <c r="AK214" s="199"/>
      <c r="AL214" s="199"/>
      <c r="AM214" s="199"/>
      <c r="AN214" s="199"/>
      <c r="AO214" s="199"/>
      <c r="AP214" s="199"/>
      <c r="AQ214" s="199"/>
      <c r="AR214" s="199"/>
      <c r="AS214" s="199"/>
      <c r="AT214" s="199"/>
      <c r="AU214" s="199"/>
      <c r="AV214" s="199"/>
      <c r="AW214" s="199"/>
      <c r="AX214" s="199"/>
      <c r="AY214" s="199"/>
      <c r="AZ214" s="199"/>
      <c r="BA214" s="199"/>
      <c r="BB214" s="199"/>
      <c r="BC214" s="199"/>
      <c r="BD214" s="199"/>
      <c r="BE214" s="199"/>
      <c r="BF214" s="199"/>
      <c r="BG214" s="199"/>
      <c r="BH214" s="199"/>
    </row>
    <row r="215" spans="1:60" outlineLevel="1">
      <c r="A215" s="216"/>
      <c r="B215" s="217"/>
      <c r="C215" s="245" t="s">
        <v>303</v>
      </c>
      <c r="D215" s="240"/>
      <c r="E215" s="240"/>
      <c r="F215" s="240"/>
      <c r="G215" s="240"/>
      <c r="H215" s="220"/>
      <c r="I215" s="220"/>
      <c r="J215" s="220"/>
      <c r="K215" s="220"/>
      <c r="L215" s="220"/>
      <c r="M215" s="220"/>
      <c r="N215" s="219"/>
      <c r="O215" s="219"/>
      <c r="P215" s="219"/>
      <c r="Q215" s="219"/>
      <c r="R215" s="220"/>
      <c r="S215" s="220"/>
      <c r="T215" s="220"/>
      <c r="U215" s="220"/>
      <c r="V215" s="220"/>
      <c r="W215" s="220"/>
      <c r="X215" s="220"/>
      <c r="Y215" s="199"/>
      <c r="Z215" s="199"/>
      <c r="AA215" s="199"/>
      <c r="AB215" s="199"/>
      <c r="AC215" s="199"/>
      <c r="AD215" s="199"/>
      <c r="AE215" s="199"/>
      <c r="AF215" s="199"/>
      <c r="AG215" s="199" t="s">
        <v>134</v>
      </c>
      <c r="AH215" s="199"/>
      <c r="AI215" s="199"/>
      <c r="AJ215" s="199"/>
      <c r="AK215" s="199"/>
      <c r="AL215" s="199"/>
      <c r="AM215" s="199"/>
      <c r="AN215" s="199"/>
      <c r="AO215" s="199"/>
      <c r="AP215" s="199"/>
      <c r="AQ215" s="199"/>
      <c r="AR215" s="199"/>
      <c r="AS215" s="199"/>
      <c r="AT215" s="199"/>
      <c r="AU215" s="199"/>
      <c r="AV215" s="199"/>
      <c r="AW215" s="199"/>
      <c r="AX215" s="199"/>
      <c r="AY215" s="199"/>
      <c r="AZ215" s="199"/>
      <c r="BA215" s="199"/>
      <c r="BB215" s="199"/>
      <c r="BC215" s="199"/>
      <c r="BD215" s="199"/>
      <c r="BE215" s="199"/>
      <c r="BF215" s="199"/>
      <c r="BG215" s="199"/>
      <c r="BH215" s="199"/>
    </row>
    <row r="216" spans="1:60" outlineLevel="1">
      <c r="A216" s="216"/>
      <c r="B216" s="217"/>
      <c r="C216" s="246" t="s">
        <v>439</v>
      </c>
      <c r="D216" s="242"/>
      <c r="E216" s="242"/>
      <c r="F216" s="242"/>
      <c r="G216" s="242"/>
      <c r="H216" s="220"/>
      <c r="I216" s="220"/>
      <c r="J216" s="220"/>
      <c r="K216" s="220"/>
      <c r="L216" s="220"/>
      <c r="M216" s="220"/>
      <c r="N216" s="219"/>
      <c r="O216" s="219"/>
      <c r="P216" s="219"/>
      <c r="Q216" s="219"/>
      <c r="R216" s="220"/>
      <c r="S216" s="220"/>
      <c r="T216" s="220"/>
      <c r="U216" s="220"/>
      <c r="V216" s="220"/>
      <c r="W216" s="220"/>
      <c r="X216" s="220"/>
      <c r="Y216" s="199"/>
      <c r="Z216" s="199"/>
      <c r="AA216" s="199"/>
      <c r="AB216" s="199"/>
      <c r="AC216" s="199"/>
      <c r="AD216" s="199"/>
      <c r="AE216" s="199"/>
      <c r="AF216" s="199"/>
      <c r="AG216" s="199" t="s">
        <v>134</v>
      </c>
      <c r="AH216" s="199"/>
      <c r="AI216" s="199"/>
      <c r="AJ216" s="199"/>
      <c r="AK216" s="199"/>
      <c r="AL216" s="199"/>
      <c r="AM216" s="199"/>
      <c r="AN216" s="199"/>
      <c r="AO216" s="199"/>
      <c r="AP216" s="199"/>
      <c r="AQ216" s="199"/>
      <c r="AR216" s="199"/>
      <c r="AS216" s="199"/>
      <c r="AT216" s="199"/>
      <c r="AU216" s="199"/>
      <c r="AV216" s="199"/>
      <c r="AW216" s="199"/>
      <c r="AX216" s="199"/>
      <c r="AY216" s="199"/>
      <c r="AZ216" s="199"/>
      <c r="BA216" s="199"/>
      <c r="BB216" s="199"/>
      <c r="BC216" s="199"/>
      <c r="BD216" s="199"/>
      <c r="BE216" s="199"/>
      <c r="BF216" s="199"/>
      <c r="BG216" s="199"/>
      <c r="BH216" s="199"/>
    </row>
    <row r="217" spans="1:60" outlineLevel="1">
      <c r="A217" s="216"/>
      <c r="B217" s="217"/>
      <c r="C217" s="246" t="s">
        <v>436</v>
      </c>
      <c r="D217" s="242"/>
      <c r="E217" s="242"/>
      <c r="F217" s="242"/>
      <c r="G217" s="242"/>
      <c r="H217" s="220"/>
      <c r="I217" s="220"/>
      <c r="J217" s="220"/>
      <c r="K217" s="220"/>
      <c r="L217" s="220"/>
      <c r="M217" s="220"/>
      <c r="N217" s="219"/>
      <c r="O217" s="219"/>
      <c r="P217" s="219"/>
      <c r="Q217" s="219"/>
      <c r="R217" s="220"/>
      <c r="S217" s="220"/>
      <c r="T217" s="220"/>
      <c r="U217" s="220"/>
      <c r="V217" s="220"/>
      <c r="W217" s="220"/>
      <c r="X217" s="220"/>
      <c r="Y217" s="199"/>
      <c r="Z217" s="199"/>
      <c r="AA217" s="199"/>
      <c r="AB217" s="199"/>
      <c r="AC217" s="199"/>
      <c r="AD217" s="199"/>
      <c r="AE217" s="199"/>
      <c r="AF217" s="199"/>
      <c r="AG217" s="199" t="s">
        <v>134</v>
      </c>
      <c r="AH217" s="199"/>
      <c r="AI217" s="199"/>
      <c r="AJ217" s="199"/>
      <c r="AK217" s="199"/>
      <c r="AL217" s="199"/>
      <c r="AM217" s="199"/>
      <c r="AN217" s="199"/>
      <c r="AO217" s="199"/>
      <c r="AP217" s="199"/>
      <c r="AQ217" s="199"/>
      <c r="AR217" s="199"/>
      <c r="AS217" s="199"/>
      <c r="AT217" s="199"/>
      <c r="AU217" s="199"/>
      <c r="AV217" s="199"/>
      <c r="AW217" s="199"/>
      <c r="AX217" s="199"/>
      <c r="AY217" s="199"/>
      <c r="AZ217" s="199"/>
      <c r="BA217" s="199"/>
      <c r="BB217" s="199"/>
      <c r="BC217" s="199"/>
      <c r="BD217" s="199"/>
      <c r="BE217" s="199"/>
      <c r="BF217" s="199"/>
      <c r="BG217" s="199"/>
      <c r="BH217" s="199"/>
    </row>
    <row r="218" spans="1:60" outlineLevel="1">
      <c r="A218" s="216"/>
      <c r="B218" s="217"/>
      <c r="C218" s="265" t="s">
        <v>545</v>
      </c>
      <c r="D218" s="254"/>
      <c r="E218" s="255">
        <v>22.04</v>
      </c>
      <c r="F218" s="220"/>
      <c r="G218" s="220"/>
      <c r="H218" s="220"/>
      <c r="I218" s="220"/>
      <c r="J218" s="220"/>
      <c r="K218" s="220"/>
      <c r="L218" s="220"/>
      <c r="M218" s="220"/>
      <c r="N218" s="219"/>
      <c r="O218" s="219"/>
      <c r="P218" s="219"/>
      <c r="Q218" s="219"/>
      <c r="R218" s="220"/>
      <c r="S218" s="220"/>
      <c r="T218" s="220"/>
      <c r="U218" s="220"/>
      <c r="V218" s="220"/>
      <c r="W218" s="220"/>
      <c r="X218" s="220"/>
      <c r="Y218" s="199"/>
      <c r="Z218" s="199"/>
      <c r="AA218" s="199"/>
      <c r="AB218" s="199"/>
      <c r="AC218" s="199"/>
      <c r="AD218" s="199"/>
      <c r="AE218" s="199"/>
      <c r="AF218" s="199"/>
      <c r="AG218" s="199" t="s">
        <v>212</v>
      </c>
      <c r="AH218" s="199">
        <v>0</v>
      </c>
      <c r="AI218" s="199"/>
      <c r="AJ218" s="199"/>
      <c r="AK218" s="199"/>
      <c r="AL218" s="199"/>
      <c r="AM218" s="199"/>
      <c r="AN218" s="199"/>
      <c r="AO218" s="199"/>
      <c r="AP218" s="199"/>
      <c r="AQ218" s="199"/>
      <c r="AR218" s="199"/>
      <c r="AS218" s="199"/>
      <c r="AT218" s="199"/>
      <c r="AU218" s="199"/>
      <c r="AV218" s="199"/>
      <c r="AW218" s="199"/>
      <c r="AX218" s="199"/>
      <c r="AY218" s="199"/>
      <c r="AZ218" s="199"/>
      <c r="BA218" s="199"/>
      <c r="BB218" s="199"/>
      <c r="BC218" s="199"/>
      <c r="BD218" s="199"/>
      <c r="BE218" s="199"/>
      <c r="BF218" s="199"/>
      <c r="BG218" s="199"/>
      <c r="BH218" s="199"/>
    </row>
    <row r="219" spans="1:60" ht="22.5" outlineLevel="1">
      <c r="A219" s="234">
        <v>44</v>
      </c>
      <c r="B219" s="235" t="s">
        <v>440</v>
      </c>
      <c r="C219" s="244" t="s">
        <v>441</v>
      </c>
      <c r="D219" s="236" t="s">
        <v>222</v>
      </c>
      <c r="E219" s="237">
        <v>37.43</v>
      </c>
      <c r="F219" s="238"/>
      <c r="G219" s="239">
        <f>ROUND(E219*F219,2)</f>
        <v>0</v>
      </c>
      <c r="H219" s="221"/>
      <c r="I219" s="220">
        <f>ROUND(E219*H219,2)</f>
        <v>0</v>
      </c>
      <c r="J219" s="221"/>
      <c r="K219" s="220">
        <f>ROUND(E219*J219,2)</f>
        <v>0</v>
      </c>
      <c r="L219" s="220">
        <v>21</v>
      </c>
      <c r="M219" s="220">
        <f>G219*(1+L219/100)</f>
        <v>0</v>
      </c>
      <c r="N219" s="219">
        <v>5.6800000000000002E-3</v>
      </c>
      <c r="O219" s="219">
        <f>ROUND(E219*N219,2)</f>
        <v>0.21</v>
      </c>
      <c r="P219" s="219">
        <v>0</v>
      </c>
      <c r="Q219" s="219">
        <f>ROUND(E219*P219,2)</f>
        <v>0</v>
      </c>
      <c r="R219" s="220"/>
      <c r="S219" s="220" t="s">
        <v>129</v>
      </c>
      <c r="T219" s="220" t="s">
        <v>144</v>
      </c>
      <c r="U219" s="220">
        <v>0.9</v>
      </c>
      <c r="V219" s="220">
        <f>ROUND(E219*U219,2)</f>
        <v>33.69</v>
      </c>
      <c r="W219" s="220"/>
      <c r="X219" s="220" t="s">
        <v>131</v>
      </c>
      <c r="Y219" s="199"/>
      <c r="Z219" s="199"/>
      <c r="AA219" s="199"/>
      <c r="AB219" s="199"/>
      <c r="AC219" s="199"/>
      <c r="AD219" s="199"/>
      <c r="AE219" s="199"/>
      <c r="AF219" s="199"/>
      <c r="AG219" s="199" t="s">
        <v>132</v>
      </c>
      <c r="AH219" s="199"/>
      <c r="AI219" s="199"/>
      <c r="AJ219" s="199"/>
      <c r="AK219" s="199"/>
      <c r="AL219" s="199"/>
      <c r="AM219" s="199"/>
      <c r="AN219" s="199"/>
      <c r="AO219" s="199"/>
      <c r="AP219" s="199"/>
      <c r="AQ219" s="199"/>
      <c r="AR219" s="199"/>
      <c r="AS219" s="199"/>
      <c r="AT219" s="199"/>
      <c r="AU219" s="199"/>
      <c r="AV219" s="199"/>
      <c r="AW219" s="199"/>
      <c r="AX219" s="199"/>
      <c r="AY219" s="199"/>
      <c r="AZ219" s="199"/>
      <c r="BA219" s="199"/>
      <c r="BB219" s="199"/>
      <c r="BC219" s="199"/>
      <c r="BD219" s="199"/>
      <c r="BE219" s="199"/>
      <c r="BF219" s="199"/>
      <c r="BG219" s="199"/>
      <c r="BH219" s="199"/>
    </row>
    <row r="220" spans="1:60" outlineLevel="1">
      <c r="A220" s="216"/>
      <c r="B220" s="217"/>
      <c r="C220" s="245" t="s">
        <v>303</v>
      </c>
      <c r="D220" s="240"/>
      <c r="E220" s="240"/>
      <c r="F220" s="240"/>
      <c r="G220" s="240"/>
      <c r="H220" s="220"/>
      <c r="I220" s="220"/>
      <c r="J220" s="220"/>
      <c r="K220" s="220"/>
      <c r="L220" s="220"/>
      <c r="M220" s="220"/>
      <c r="N220" s="219"/>
      <c r="O220" s="219"/>
      <c r="P220" s="219"/>
      <c r="Q220" s="219"/>
      <c r="R220" s="220"/>
      <c r="S220" s="220"/>
      <c r="T220" s="220"/>
      <c r="U220" s="220"/>
      <c r="V220" s="220"/>
      <c r="W220" s="220"/>
      <c r="X220" s="220"/>
      <c r="Y220" s="199"/>
      <c r="Z220" s="199"/>
      <c r="AA220" s="199"/>
      <c r="AB220" s="199"/>
      <c r="AC220" s="199"/>
      <c r="AD220" s="199"/>
      <c r="AE220" s="199"/>
      <c r="AF220" s="199"/>
      <c r="AG220" s="199" t="s">
        <v>134</v>
      </c>
      <c r="AH220" s="199"/>
      <c r="AI220" s="199"/>
      <c r="AJ220" s="199"/>
      <c r="AK220" s="199"/>
      <c r="AL220" s="199"/>
      <c r="AM220" s="199"/>
      <c r="AN220" s="199"/>
      <c r="AO220" s="199"/>
      <c r="AP220" s="199"/>
      <c r="AQ220" s="199"/>
      <c r="AR220" s="199"/>
      <c r="AS220" s="199"/>
      <c r="AT220" s="199"/>
      <c r="AU220" s="199"/>
      <c r="AV220" s="199"/>
      <c r="AW220" s="199"/>
      <c r="AX220" s="199"/>
      <c r="AY220" s="199"/>
      <c r="AZ220" s="199"/>
      <c r="BA220" s="199"/>
      <c r="BB220" s="199"/>
      <c r="BC220" s="199"/>
      <c r="BD220" s="199"/>
      <c r="BE220" s="199"/>
      <c r="BF220" s="199"/>
      <c r="BG220" s="199"/>
      <c r="BH220" s="199"/>
    </row>
    <row r="221" spans="1:60" outlineLevel="1">
      <c r="A221" s="216"/>
      <c r="B221" s="217"/>
      <c r="C221" s="246" t="s">
        <v>442</v>
      </c>
      <c r="D221" s="242"/>
      <c r="E221" s="242"/>
      <c r="F221" s="242"/>
      <c r="G221" s="242"/>
      <c r="H221" s="220"/>
      <c r="I221" s="220"/>
      <c r="J221" s="220"/>
      <c r="K221" s="220"/>
      <c r="L221" s="220"/>
      <c r="M221" s="220"/>
      <c r="N221" s="219"/>
      <c r="O221" s="219"/>
      <c r="P221" s="219"/>
      <c r="Q221" s="219"/>
      <c r="R221" s="220"/>
      <c r="S221" s="220"/>
      <c r="T221" s="220"/>
      <c r="U221" s="220"/>
      <c r="V221" s="220"/>
      <c r="W221" s="220"/>
      <c r="X221" s="220"/>
      <c r="Y221" s="199"/>
      <c r="Z221" s="199"/>
      <c r="AA221" s="199"/>
      <c r="AB221" s="199"/>
      <c r="AC221" s="199"/>
      <c r="AD221" s="199"/>
      <c r="AE221" s="199"/>
      <c r="AF221" s="199"/>
      <c r="AG221" s="199" t="s">
        <v>134</v>
      </c>
      <c r="AH221" s="199"/>
      <c r="AI221" s="199"/>
      <c r="AJ221" s="199"/>
      <c r="AK221" s="199"/>
      <c r="AL221" s="199"/>
      <c r="AM221" s="199"/>
      <c r="AN221" s="199"/>
      <c r="AO221" s="199"/>
      <c r="AP221" s="199"/>
      <c r="AQ221" s="199"/>
      <c r="AR221" s="199"/>
      <c r="AS221" s="199"/>
      <c r="AT221" s="199"/>
      <c r="AU221" s="199"/>
      <c r="AV221" s="199"/>
      <c r="AW221" s="199"/>
      <c r="AX221" s="199"/>
      <c r="AY221" s="199"/>
      <c r="AZ221" s="199"/>
      <c r="BA221" s="199"/>
      <c r="BB221" s="199"/>
      <c r="BC221" s="199"/>
      <c r="BD221" s="199"/>
      <c r="BE221" s="199"/>
      <c r="BF221" s="199"/>
      <c r="BG221" s="199"/>
      <c r="BH221" s="199"/>
    </row>
    <row r="222" spans="1:60" outlineLevel="1">
      <c r="A222" s="216"/>
      <c r="B222" s="217"/>
      <c r="C222" s="246" t="s">
        <v>436</v>
      </c>
      <c r="D222" s="242"/>
      <c r="E222" s="242"/>
      <c r="F222" s="242"/>
      <c r="G222" s="242"/>
      <c r="H222" s="220"/>
      <c r="I222" s="220"/>
      <c r="J222" s="220"/>
      <c r="K222" s="220"/>
      <c r="L222" s="220"/>
      <c r="M222" s="220"/>
      <c r="N222" s="219"/>
      <c r="O222" s="219"/>
      <c r="P222" s="219"/>
      <c r="Q222" s="219"/>
      <c r="R222" s="220"/>
      <c r="S222" s="220"/>
      <c r="T222" s="220"/>
      <c r="U222" s="220"/>
      <c r="V222" s="220"/>
      <c r="W222" s="220"/>
      <c r="X222" s="220"/>
      <c r="Y222" s="199"/>
      <c r="Z222" s="199"/>
      <c r="AA222" s="199"/>
      <c r="AB222" s="199"/>
      <c r="AC222" s="199"/>
      <c r="AD222" s="199"/>
      <c r="AE222" s="199"/>
      <c r="AF222" s="199"/>
      <c r="AG222" s="199" t="s">
        <v>134</v>
      </c>
      <c r="AH222" s="199"/>
      <c r="AI222" s="199"/>
      <c r="AJ222" s="199"/>
      <c r="AK222" s="199"/>
      <c r="AL222" s="199"/>
      <c r="AM222" s="199"/>
      <c r="AN222" s="199"/>
      <c r="AO222" s="199"/>
      <c r="AP222" s="199"/>
      <c r="AQ222" s="199"/>
      <c r="AR222" s="199"/>
      <c r="AS222" s="199"/>
      <c r="AT222" s="199"/>
      <c r="AU222" s="199"/>
      <c r="AV222" s="199"/>
      <c r="AW222" s="199"/>
      <c r="AX222" s="199"/>
      <c r="AY222" s="199"/>
      <c r="AZ222" s="199"/>
      <c r="BA222" s="199"/>
      <c r="BB222" s="199"/>
      <c r="BC222" s="199"/>
      <c r="BD222" s="199"/>
      <c r="BE222" s="199"/>
      <c r="BF222" s="199"/>
      <c r="BG222" s="199"/>
      <c r="BH222" s="199"/>
    </row>
    <row r="223" spans="1:60" outlineLevel="1">
      <c r="A223" s="216"/>
      <c r="B223" s="217"/>
      <c r="C223" s="265" t="s">
        <v>570</v>
      </c>
      <c r="D223" s="254"/>
      <c r="E223" s="255">
        <v>37.43</v>
      </c>
      <c r="F223" s="220"/>
      <c r="G223" s="220"/>
      <c r="H223" s="220"/>
      <c r="I223" s="220"/>
      <c r="J223" s="220"/>
      <c r="K223" s="220"/>
      <c r="L223" s="220"/>
      <c r="M223" s="220"/>
      <c r="N223" s="219"/>
      <c r="O223" s="219"/>
      <c r="P223" s="219"/>
      <c r="Q223" s="219"/>
      <c r="R223" s="220"/>
      <c r="S223" s="220"/>
      <c r="T223" s="220"/>
      <c r="U223" s="220"/>
      <c r="V223" s="220"/>
      <c r="W223" s="220"/>
      <c r="X223" s="220"/>
      <c r="Y223" s="199"/>
      <c r="Z223" s="199"/>
      <c r="AA223" s="199"/>
      <c r="AB223" s="199"/>
      <c r="AC223" s="199"/>
      <c r="AD223" s="199"/>
      <c r="AE223" s="199"/>
      <c r="AF223" s="199"/>
      <c r="AG223" s="199" t="s">
        <v>212</v>
      </c>
      <c r="AH223" s="199">
        <v>0</v>
      </c>
      <c r="AI223" s="199"/>
      <c r="AJ223" s="199"/>
      <c r="AK223" s="199"/>
      <c r="AL223" s="199"/>
      <c r="AM223" s="199"/>
      <c r="AN223" s="199"/>
      <c r="AO223" s="199"/>
      <c r="AP223" s="199"/>
      <c r="AQ223" s="199"/>
      <c r="AR223" s="199"/>
      <c r="AS223" s="199"/>
      <c r="AT223" s="199"/>
      <c r="AU223" s="199"/>
      <c r="AV223" s="199"/>
      <c r="AW223" s="199"/>
      <c r="AX223" s="199"/>
      <c r="AY223" s="199"/>
      <c r="AZ223" s="199"/>
      <c r="BA223" s="199"/>
      <c r="BB223" s="199"/>
      <c r="BC223" s="199"/>
      <c r="BD223" s="199"/>
      <c r="BE223" s="199"/>
      <c r="BF223" s="199"/>
      <c r="BG223" s="199"/>
      <c r="BH223" s="199"/>
    </row>
    <row r="224" spans="1:60" ht="22.5" outlineLevel="1">
      <c r="A224" s="234">
        <v>45</v>
      </c>
      <c r="B224" s="235" t="s">
        <v>443</v>
      </c>
      <c r="C224" s="244" t="s">
        <v>444</v>
      </c>
      <c r="D224" s="236" t="s">
        <v>222</v>
      </c>
      <c r="E224" s="237">
        <v>6.8250000000000002</v>
      </c>
      <c r="F224" s="238"/>
      <c r="G224" s="239">
        <f>ROUND(E224*F224,2)</f>
        <v>0</v>
      </c>
      <c r="H224" s="221"/>
      <c r="I224" s="220">
        <f>ROUND(E224*H224,2)</f>
        <v>0</v>
      </c>
      <c r="J224" s="221"/>
      <c r="K224" s="220">
        <f>ROUND(E224*J224,2)</f>
        <v>0</v>
      </c>
      <c r="L224" s="220">
        <v>21</v>
      </c>
      <c r="M224" s="220">
        <f>G224*(1+L224/100)</f>
        <v>0</v>
      </c>
      <c r="N224" s="219">
        <v>3.0100000000000001E-3</v>
      </c>
      <c r="O224" s="219">
        <f>ROUND(E224*N224,2)</f>
        <v>0.02</v>
      </c>
      <c r="P224" s="219">
        <v>0</v>
      </c>
      <c r="Q224" s="219">
        <f>ROUND(E224*P224,2)</f>
        <v>0</v>
      </c>
      <c r="R224" s="220"/>
      <c r="S224" s="220" t="s">
        <v>129</v>
      </c>
      <c r="T224" s="220" t="s">
        <v>144</v>
      </c>
      <c r="U224" s="220">
        <v>0.8</v>
      </c>
      <c r="V224" s="220">
        <f>ROUND(E224*U224,2)</f>
        <v>5.46</v>
      </c>
      <c r="W224" s="220"/>
      <c r="X224" s="220" t="s">
        <v>131</v>
      </c>
      <c r="Y224" s="199"/>
      <c r="Z224" s="199"/>
      <c r="AA224" s="199"/>
      <c r="AB224" s="199"/>
      <c r="AC224" s="199"/>
      <c r="AD224" s="199"/>
      <c r="AE224" s="199"/>
      <c r="AF224" s="199"/>
      <c r="AG224" s="199" t="s">
        <v>132</v>
      </c>
      <c r="AH224" s="199"/>
      <c r="AI224" s="199"/>
      <c r="AJ224" s="199"/>
      <c r="AK224" s="199"/>
      <c r="AL224" s="199"/>
      <c r="AM224" s="199"/>
      <c r="AN224" s="199"/>
      <c r="AO224" s="199"/>
      <c r="AP224" s="199"/>
      <c r="AQ224" s="199"/>
      <c r="AR224" s="199"/>
      <c r="AS224" s="199"/>
      <c r="AT224" s="199"/>
      <c r="AU224" s="199"/>
      <c r="AV224" s="199"/>
      <c r="AW224" s="199"/>
      <c r="AX224" s="199"/>
      <c r="AY224" s="199"/>
      <c r="AZ224" s="199"/>
      <c r="BA224" s="199"/>
      <c r="BB224" s="199"/>
      <c r="BC224" s="199"/>
      <c r="BD224" s="199"/>
      <c r="BE224" s="199"/>
      <c r="BF224" s="199"/>
      <c r="BG224" s="199"/>
      <c r="BH224" s="199"/>
    </row>
    <row r="225" spans="1:60" outlineLevel="1">
      <c r="A225" s="216"/>
      <c r="B225" s="217"/>
      <c r="C225" s="245" t="s">
        <v>303</v>
      </c>
      <c r="D225" s="240"/>
      <c r="E225" s="240"/>
      <c r="F225" s="240"/>
      <c r="G225" s="240"/>
      <c r="H225" s="220"/>
      <c r="I225" s="220"/>
      <c r="J225" s="220"/>
      <c r="K225" s="220"/>
      <c r="L225" s="220"/>
      <c r="M225" s="220"/>
      <c r="N225" s="219"/>
      <c r="O225" s="219"/>
      <c r="P225" s="219"/>
      <c r="Q225" s="219"/>
      <c r="R225" s="220"/>
      <c r="S225" s="220"/>
      <c r="T225" s="220"/>
      <c r="U225" s="220"/>
      <c r="V225" s="220"/>
      <c r="W225" s="220"/>
      <c r="X225" s="220"/>
      <c r="Y225" s="199"/>
      <c r="Z225" s="199"/>
      <c r="AA225" s="199"/>
      <c r="AB225" s="199"/>
      <c r="AC225" s="199"/>
      <c r="AD225" s="199"/>
      <c r="AE225" s="199"/>
      <c r="AF225" s="199"/>
      <c r="AG225" s="199" t="s">
        <v>134</v>
      </c>
      <c r="AH225" s="199"/>
      <c r="AI225" s="199"/>
      <c r="AJ225" s="199"/>
      <c r="AK225" s="199"/>
      <c r="AL225" s="199"/>
      <c r="AM225" s="199"/>
      <c r="AN225" s="199"/>
      <c r="AO225" s="199"/>
      <c r="AP225" s="199"/>
      <c r="AQ225" s="199"/>
      <c r="AR225" s="199"/>
      <c r="AS225" s="199"/>
      <c r="AT225" s="199"/>
      <c r="AU225" s="199"/>
      <c r="AV225" s="199"/>
      <c r="AW225" s="199"/>
      <c r="AX225" s="199"/>
      <c r="AY225" s="199"/>
      <c r="AZ225" s="199"/>
      <c r="BA225" s="199"/>
      <c r="BB225" s="199"/>
      <c r="BC225" s="199"/>
      <c r="BD225" s="199"/>
      <c r="BE225" s="199"/>
      <c r="BF225" s="199"/>
      <c r="BG225" s="199"/>
      <c r="BH225" s="199"/>
    </row>
    <row r="226" spans="1:60" outlineLevel="1">
      <c r="A226" s="216"/>
      <c r="B226" s="217"/>
      <c r="C226" s="246" t="s">
        <v>445</v>
      </c>
      <c r="D226" s="242"/>
      <c r="E226" s="242"/>
      <c r="F226" s="242"/>
      <c r="G226" s="242"/>
      <c r="H226" s="220"/>
      <c r="I226" s="220"/>
      <c r="J226" s="220"/>
      <c r="K226" s="220"/>
      <c r="L226" s="220"/>
      <c r="M226" s="220"/>
      <c r="N226" s="219"/>
      <c r="O226" s="219"/>
      <c r="P226" s="219"/>
      <c r="Q226" s="219"/>
      <c r="R226" s="220"/>
      <c r="S226" s="220"/>
      <c r="T226" s="220"/>
      <c r="U226" s="220"/>
      <c r="V226" s="220"/>
      <c r="W226" s="220"/>
      <c r="X226" s="220"/>
      <c r="Y226" s="199"/>
      <c r="Z226" s="199"/>
      <c r="AA226" s="199"/>
      <c r="AB226" s="199"/>
      <c r="AC226" s="199"/>
      <c r="AD226" s="199"/>
      <c r="AE226" s="199"/>
      <c r="AF226" s="199"/>
      <c r="AG226" s="199" t="s">
        <v>134</v>
      </c>
      <c r="AH226" s="199"/>
      <c r="AI226" s="199"/>
      <c r="AJ226" s="199"/>
      <c r="AK226" s="199"/>
      <c r="AL226" s="199"/>
      <c r="AM226" s="199"/>
      <c r="AN226" s="199"/>
      <c r="AO226" s="199"/>
      <c r="AP226" s="199"/>
      <c r="AQ226" s="199"/>
      <c r="AR226" s="199"/>
      <c r="AS226" s="199"/>
      <c r="AT226" s="199"/>
      <c r="AU226" s="199"/>
      <c r="AV226" s="199"/>
      <c r="AW226" s="199"/>
      <c r="AX226" s="199"/>
      <c r="AY226" s="199"/>
      <c r="AZ226" s="199"/>
      <c r="BA226" s="199"/>
      <c r="BB226" s="199"/>
      <c r="BC226" s="199"/>
      <c r="BD226" s="199"/>
      <c r="BE226" s="199"/>
      <c r="BF226" s="199"/>
      <c r="BG226" s="199"/>
      <c r="BH226" s="199"/>
    </row>
    <row r="227" spans="1:60" outlineLevel="1">
      <c r="A227" s="216"/>
      <c r="B227" s="217"/>
      <c r="C227" s="246" t="s">
        <v>436</v>
      </c>
      <c r="D227" s="242"/>
      <c r="E227" s="242"/>
      <c r="F227" s="242"/>
      <c r="G227" s="242"/>
      <c r="H227" s="220"/>
      <c r="I227" s="220"/>
      <c r="J227" s="220"/>
      <c r="K227" s="220"/>
      <c r="L227" s="220"/>
      <c r="M227" s="220"/>
      <c r="N227" s="219"/>
      <c r="O227" s="219"/>
      <c r="P227" s="219"/>
      <c r="Q227" s="219"/>
      <c r="R227" s="220"/>
      <c r="S227" s="220"/>
      <c r="T227" s="220"/>
      <c r="U227" s="220"/>
      <c r="V227" s="220"/>
      <c r="W227" s="220"/>
      <c r="X227" s="220"/>
      <c r="Y227" s="199"/>
      <c r="Z227" s="199"/>
      <c r="AA227" s="199"/>
      <c r="AB227" s="199"/>
      <c r="AC227" s="199"/>
      <c r="AD227" s="199"/>
      <c r="AE227" s="199"/>
      <c r="AF227" s="199"/>
      <c r="AG227" s="199" t="s">
        <v>134</v>
      </c>
      <c r="AH227" s="199"/>
      <c r="AI227" s="199"/>
      <c r="AJ227" s="199"/>
      <c r="AK227" s="199"/>
      <c r="AL227" s="199"/>
      <c r="AM227" s="199"/>
      <c r="AN227" s="199"/>
      <c r="AO227" s="199"/>
      <c r="AP227" s="199"/>
      <c r="AQ227" s="199"/>
      <c r="AR227" s="199"/>
      <c r="AS227" s="199"/>
      <c r="AT227" s="199"/>
      <c r="AU227" s="199"/>
      <c r="AV227" s="199"/>
      <c r="AW227" s="199"/>
      <c r="AX227" s="199"/>
      <c r="AY227" s="199"/>
      <c r="AZ227" s="199"/>
      <c r="BA227" s="199"/>
      <c r="BB227" s="199"/>
      <c r="BC227" s="199"/>
      <c r="BD227" s="199"/>
      <c r="BE227" s="199"/>
      <c r="BF227" s="199"/>
      <c r="BG227" s="199"/>
      <c r="BH227" s="199"/>
    </row>
    <row r="228" spans="1:60" outlineLevel="1">
      <c r="A228" s="216"/>
      <c r="B228" s="217"/>
      <c r="C228" s="265" t="s">
        <v>583</v>
      </c>
      <c r="D228" s="254"/>
      <c r="E228" s="255">
        <v>6.8250000000000002</v>
      </c>
      <c r="F228" s="220"/>
      <c r="G228" s="220"/>
      <c r="H228" s="220"/>
      <c r="I228" s="220"/>
      <c r="J228" s="220"/>
      <c r="K228" s="220"/>
      <c r="L228" s="220"/>
      <c r="M228" s="220"/>
      <c r="N228" s="219"/>
      <c r="O228" s="219"/>
      <c r="P228" s="219"/>
      <c r="Q228" s="219"/>
      <c r="R228" s="220"/>
      <c r="S228" s="220"/>
      <c r="T228" s="220"/>
      <c r="U228" s="220"/>
      <c r="V228" s="220"/>
      <c r="W228" s="220"/>
      <c r="X228" s="220"/>
      <c r="Y228" s="199"/>
      <c r="Z228" s="199"/>
      <c r="AA228" s="199"/>
      <c r="AB228" s="199"/>
      <c r="AC228" s="199"/>
      <c r="AD228" s="199"/>
      <c r="AE228" s="199"/>
      <c r="AF228" s="199"/>
      <c r="AG228" s="199" t="s">
        <v>212</v>
      </c>
      <c r="AH228" s="199">
        <v>0</v>
      </c>
      <c r="AI228" s="199"/>
      <c r="AJ228" s="199"/>
      <c r="AK228" s="199"/>
      <c r="AL228" s="199"/>
      <c r="AM228" s="199"/>
      <c r="AN228" s="199"/>
      <c r="AO228" s="199"/>
      <c r="AP228" s="199"/>
      <c r="AQ228" s="199"/>
      <c r="AR228" s="199"/>
      <c r="AS228" s="199"/>
      <c r="AT228" s="199"/>
      <c r="AU228" s="199"/>
      <c r="AV228" s="199"/>
      <c r="AW228" s="199"/>
      <c r="AX228" s="199"/>
      <c r="AY228" s="199"/>
      <c r="AZ228" s="199"/>
      <c r="BA228" s="199"/>
      <c r="BB228" s="199"/>
      <c r="BC228" s="199"/>
      <c r="BD228" s="199"/>
      <c r="BE228" s="199"/>
      <c r="BF228" s="199"/>
      <c r="BG228" s="199"/>
      <c r="BH228" s="199"/>
    </row>
    <row r="229" spans="1:60" ht="22.5" outlineLevel="1">
      <c r="A229" s="234">
        <v>46</v>
      </c>
      <c r="B229" s="235" t="s">
        <v>448</v>
      </c>
      <c r="C229" s="244" t="s">
        <v>449</v>
      </c>
      <c r="D229" s="236" t="s">
        <v>208</v>
      </c>
      <c r="E229" s="237">
        <v>9.1199999999999992</v>
      </c>
      <c r="F229" s="238"/>
      <c r="G229" s="239">
        <f>ROUND(E229*F229,2)</f>
        <v>0</v>
      </c>
      <c r="H229" s="221"/>
      <c r="I229" s="220">
        <f>ROUND(E229*H229,2)</f>
        <v>0</v>
      </c>
      <c r="J229" s="221"/>
      <c r="K229" s="220">
        <f>ROUND(E229*J229,2)</f>
        <v>0</v>
      </c>
      <c r="L229" s="220">
        <v>21</v>
      </c>
      <c r="M229" s="220">
        <f>G229*(1+L229/100)</f>
        <v>0</v>
      </c>
      <c r="N229" s="219">
        <v>6.28E-3</v>
      </c>
      <c r="O229" s="219">
        <f>ROUND(E229*N229,2)</f>
        <v>0.06</v>
      </c>
      <c r="P229" s="219">
        <v>0</v>
      </c>
      <c r="Q229" s="219">
        <f>ROUND(E229*P229,2)</f>
        <v>0</v>
      </c>
      <c r="R229" s="220"/>
      <c r="S229" s="220" t="s">
        <v>129</v>
      </c>
      <c r="T229" s="220" t="s">
        <v>144</v>
      </c>
      <c r="U229" s="220">
        <v>0.91</v>
      </c>
      <c r="V229" s="220">
        <f>ROUND(E229*U229,2)</f>
        <v>8.3000000000000007</v>
      </c>
      <c r="W229" s="220"/>
      <c r="X229" s="220" t="s">
        <v>131</v>
      </c>
      <c r="Y229" s="199"/>
      <c r="Z229" s="199"/>
      <c r="AA229" s="199"/>
      <c r="AB229" s="199"/>
      <c r="AC229" s="199"/>
      <c r="AD229" s="199"/>
      <c r="AE229" s="199"/>
      <c r="AF229" s="199"/>
      <c r="AG229" s="199" t="s">
        <v>132</v>
      </c>
      <c r="AH229" s="199"/>
      <c r="AI229" s="199"/>
      <c r="AJ229" s="199"/>
      <c r="AK229" s="199"/>
      <c r="AL229" s="199"/>
      <c r="AM229" s="199"/>
      <c r="AN229" s="199"/>
      <c r="AO229" s="199"/>
      <c r="AP229" s="199"/>
      <c r="AQ229" s="199"/>
      <c r="AR229" s="199"/>
      <c r="AS229" s="199"/>
      <c r="AT229" s="199"/>
      <c r="AU229" s="199"/>
      <c r="AV229" s="199"/>
      <c r="AW229" s="199"/>
      <c r="AX229" s="199"/>
      <c r="AY229" s="199"/>
      <c r="AZ229" s="199"/>
      <c r="BA229" s="199"/>
      <c r="BB229" s="199"/>
      <c r="BC229" s="199"/>
      <c r="BD229" s="199"/>
      <c r="BE229" s="199"/>
      <c r="BF229" s="199"/>
      <c r="BG229" s="199"/>
      <c r="BH229" s="199"/>
    </row>
    <row r="230" spans="1:60" outlineLevel="1">
      <c r="A230" s="216"/>
      <c r="B230" s="217"/>
      <c r="C230" s="245" t="s">
        <v>303</v>
      </c>
      <c r="D230" s="240"/>
      <c r="E230" s="240"/>
      <c r="F230" s="240"/>
      <c r="G230" s="240"/>
      <c r="H230" s="220"/>
      <c r="I230" s="220"/>
      <c r="J230" s="220"/>
      <c r="K230" s="220"/>
      <c r="L230" s="220"/>
      <c r="M230" s="220"/>
      <c r="N230" s="219"/>
      <c r="O230" s="219"/>
      <c r="P230" s="219"/>
      <c r="Q230" s="219"/>
      <c r="R230" s="220"/>
      <c r="S230" s="220"/>
      <c r="T230" s="220"/>
      <c r="U230" s="220"/>
      <c r="V230" s="220"/>
      <c r="W230" s="220"/>
      <c r="X230" s="220"/>
      <c r="Y230" s="199"/>
      <c r="Z230" s="199"/>
      <c r="AA230" s="199"/>
      <c r="AB230" s="199"/>
      <c r="AC230" s="199"/>
      <c r="AD230" s="199"/>
      <c r="AE230" s="199"/>
      <c r="AF230" s="199"/>
      <c r="AG230" s="199" t="s">
        <v>134</v>
      </c>
      <c r="AH230" s="199"/>
      <c r="AI230" s="199"/>
      <c r="AJ230" s="199"/>
      <c r="AK230" s="199"/>
      <c r="AL230" s="199"/>
      <c r="AM230" s="199"/>
      <c r="AN230" s="199"/>
      <c r="AO230" s="199"/>
      <c r="AP230" s="199"/>
      <c r="AQ230" s="199"/>
      <c r="AR230" s="199"/>
      <c r="AS230" s="199"/>
      <c r="AT230" s="199"/>
      <c r="AU230" s="199"/>
      <c r="AV230" s="199"/>
      <c r="AW230" s="199"/>
      <c r="AX230" s="199"/>
      <c r="AY230" s="199"/>
      <c r="AZ230" s="199"/>
      <c r="BA230" s="199"/>
      <c r="BB230" s="199"/>
      <c r="BC230" s="199"/>
      <c r="BD230" s="199"/>
      <c r="BE230" s="199"/>
      <c r="BF230" s="199"/>
      <c r="BG230" s="199"/>
      <c r="BH230" s="199"/>
    </row>
    <row r="231" spans="1:60" outlineLevel="1">
      <c r="A231" s="216"/>
      <c r="B231" s="217"/>
      <c r="C231" s="246" t="s">
        <v>584</v>
      </c>
      <c r="D231" s="242"/>
      <c r="E231" s="242"/>
      <c r="F231" s="242"/>
      <c r="G231" s="242"/>
      <c r="H231" s="220"/>
      <c r="I231" s="220"/>
      <c r="J231" s="220"/>
      <c r="K231" s="220"/>
      <c r="L231" s="220"/>
      <c r="M231" s="220"/>
      <c r="N231" s="219"/>
      <c r="O231" s="219"/>
      <c r="P231" s="219"/>
      <c r="Q231" s="219"/>
      <c r="R231" s="220"/>
      <c r="S231" s="220"/>
      <c r="T231" s="220"/>
      <c r="U231" s="220"/>
      <c r="V231" s="220"/>
      <c r="W231" s="220"/>
      <c r="X231" s="220"/>
      <c r="Y231" s="199"/>
      <c r="Z231" s="199"/>
      <c r="AA231" s="199"/>
      <c r="AB231" s="199"/>
      <c r="AC231" s="199"/>
      <c r="AD231" s="199"/>
      <c r="AE231" s="199"/>
      <c r="AF231" s="199"/>
      <c r="AG231" s="199" t="s">
        <v>134</v>
      </c>
      <c r="AH231" s="199"/>
      <c r="AI231" s="199"/>
      <c r="AJ231" s="199"/>
      <c r="AK231" s="199"/>
      <c r="AL231" s="199"/>
      <c r="AM231" s="199"/>
      <c r="AN231" s="199"/>
      <c r="AO231" s="199"/>
      <c r="AP231" s="199"/>
      <c r="AQ231" s="199"/>
      <c r="AR231" s="199"/>
      <c r="AS231" s="199"/>
      <c r="AT231" s="199"/>
      <c r="AU231" s="199"/>
      <c r="AV231" s="199"/>
      <c r="AW231" s="199"/>
      <c r="AX231" s="199"/>
      <c r="AY231" s="199"/>
      <c r="AZ231" s="199"/>
      <c r="BA231" s="199"/>
      <c r="BB231" s="199"/>
      <c r="BC231" s="199"/>
      <c r="BD231" s="199"/>
      <c r="BE231" s="199"/>
      <c r="BF231" s="199"/>
      <c r="BG231" s="199"/>
      <c r="BH231" s="199"/>
    </row>
    <row r="232" spans="1:60" outlineLevel="1">
      <c r="A232" s="216"/>
      <c r="B232" s="217"/>
      <c r="C232" s="246" t="s">
        <v>436</v>
      </c>
      <c r="D232" s="242"/>
      <c r="E232" s="242"/>
      <c r="F232" s="242"/>
      <c r="G232" s="242"/>
      <c r="H232" s="220"/>
      <c r="I232" s="220"/>
      <c r="J232" s="220"/>
      <c r="K232" s="220"/>
      <c r="L232" s="220"/>
      <c r="M232" s="220"/>
      <c r="N232" s="219"/>
      <c r="O232" s="219"/>
      <c r="P232" s="219"/>
      <c r="Q232" s="219"/>
      <c r="R232" s="220"/>
      <c r="S232" s="220"/>
      <c r="T232" s="220"/>
      <c r="U232" s="220"/>
      <c r="V232" s="220"/>
      <c r="W232" s="220"/>
      <c r="X232" s="220"/>
      <c r="Y232" s="199"/>
      <c r="Z232" s="199"/>
      <c r="AA232" s="199"/>
      <c r="AB232" s="199"/>
      <c r="AC232" s="199"/>
      <c r="AD232" s="199"/>
      <c r="AE232" s="199"/>
      <c r="AF232" s="199"/>
      <c r="AG232" s="199" t="s">
        <v>134</v>
      </c>
      <c r="AH232" s="199"/>
      <c r="AI232" s="199"/>
      <c r="AJ232" s="199"/>
      <c r="AK232" s="199"/>
      <c r="AL232" s="199"/>
      <c r="AM232" s="199"/>
      <c r="AN232" s="199"/>
      <c r="AO232" s="199"/>
      <c r="AP232" s="199"/>
      <c r="AQ232" s="199"/>
      <c r="AR232" s="199"/>
      <c r="AS232" s="199"/>
      <c r="AT232" s="199"/>
      <c r="AU232" s="199"/>
      <c r="AV232" s="199"/>
      <c r="AW232" s="199"/>
      <c r="AX232" s="199"/>
      <c r="AY232" s="199"/>
      <c r="AZ232" s="199"/>
      <c r="BA232" s="199"/>
      <c r="BB232" s="199"/>
      <c r="BC232" s="199"/>
      <c r="BD232" s="199"/>
      <c r="BE232" s="199"/>
      <c r="BF232" s="199"/>
      <c r="BG232" s="199"/>
      <c r="BH232" s="199"/>
    </row>
    <row r="233" spans="1:60" outlineLevel="1">
      <c r="A233" s="216"/>
      <c r="B233" s="217"/>
      <c r="C233" s="265" t="s">
        <v>585</v>
      </c>
      <c r="D233" s="254"/>
      <c r="E233" s="255">
        <v>1.83</v>
      </c>
      <c r="F233" s="220"/>
      <c r="G233" s="220"/>
      <c r="H233" s="220"/>
      <c r="I233" s="220"/>
      <c r="J233" s="220"/>
      <c r="K233" s="220"/>
      <c r="L233" s="220"/>
      <c r="M233" s="220"/>
      <c r="N233" s="219"/>
      <c r="O233" s="219"/>
      <c r="P233" s="219"/>
      <c r="Q233" s="219"/>
      <c r="R233" s="220"/>
      <c r="S233" s="220"/>
      <c r="T233" s="220"/>
      <c r="U233" s="220"/>
      <c r="V233" s="220"/>
      <c r="W233" s="220"/>
      <c r="X233" s="220"/>
      <c r="Y233" s="199"/>
      <c r="Z233" s="199"/>
      <c r="AA233" s="199"/>
      <c r="AB233" s="199"/>
      <c r="AC233" s="199"/>
      <c r="AD233" s="199"/>
      <c r="AE233" s="199"/>
      <c r="AF233" s="199"/>
      <c r="AG233" s="199" t="s">
        <v>212</v>
      </c>
      <c r="AH233" s="199">
        <v>0</v>
      </c>
      <c r="AI233" s="199"/>
      <c r="AJ233" s="199"/>
      <c r="AK233" s="199"/>
      <c r="AL233" s="199"/>
      <c r="AM233" s="199"/>
      <c r="AN233" s="199"/>
      <c r="AO233" s="199"/>
      <c r="AP233" s="199"/>
      <c r="AQ233" s="199"/>
      <c r="AR233" s="199"/>
      <c r="AS233" s="199"/>
      <c r="AT233" s="199"/>
      <c r="AU233" s="199"/>
      <c r="AV233" s="199"/>
      <c r="AW233" s="199"/>
      <c r="AX233" s="199"/>
      <c r="AY233" s="199"/>
      <c r="AZ233" s="199"/>
      <c r="BA233" s="199"/>
      <c r="BB233" s="199"/>
      <c r="BC233" s="199"/>
      <c r="BD233" s="199"/>
      <c r="BE233" s="199"/>
      <c r="BF233" s="199"/>
      <c r="BG233" s="199"/>
      <c r="BH233" s="199"/>
    </row>
    <row r="234" spans="1:60" outlineLevel="1">
      <c r="A234" s="216"/>
      <c r="B234" s="217"/>
      <c r="C234" s="265" t="s">
        <v>586</v>
      </c>
      <c r="D234" s="254"/>
      <c r="E234" s="255">
        <v>5.59</v>
      </c>
      <c r="F234" s="220"/>
      <c r="G234" s="220"/>
      <c r="H234" s="220"/>
      <c r="I234" s="220"/>
      <c r="J234" s="220"/>
      <c r="K234" s="220"/>
      <c r="L234" s="220"/>
      <c r="M234" s="220"/>
      <c r="N234" s="219"/>
      <c r="O234" s="219"/>
      <c r="P234" s="219"/>
      <c r="Q234" s="219"/>
      <c r="R234" s="220"/>
      <c r="S234" s="220"/>
      <c r="T234" s="220"/>
      <c r="U234" s="220"/>
      <c r="V234" s="220"/>
      <c r="W234" s="220"/>
      <c r="X234" s="220"/>
      <c r="Y234" s="199"/>
      <c r="Z234" s="199"/>
      <c r="AA234" s="199"/>
      <c r="AB234" s="199"/>
      <c r="AC234" s="199"/>
      <c r="AD234" s="199"/>
      <c r="AE234" s="199"/>
      <c r="AF234" s="199"/>
      <c r="AG234" s="199" t="s">
        <v>212</v>
      </c>
      <c r="AH234" s="199">
        <v>0</v>
      </c>
      <c r="AI234" s="199"/>
      <c r="AJ234" s="199"/>
      <c r="AK234" s="199"/>
      <c r="AL234" s="199"/>
      <c r="AM234" s="199"/>
      <c r="AN234" s="199"/>
      <c r="AO234" s="199"/>
      <c r="AP234" s="199"/>
      <c r="AQ234" s="199"/>
      <c r="AR234" s="199"/>
      <c r="AS234" s="199"/>
      <c r="AT234" s="199"/>
      <c r="AU234" s="199"/>
      <c r="AV234" s="199"/>
      <c r="AW234" s="199"/>
      <c r="AX234" s="199"/>
      <c r="AY234" s="199"/>
      <c r="AZ234" s="199"/>
      <c r="BA234" s="199"/>
      <c r="BB234" s="199"/>
      <c r="BC234" s="199"/>
      <c r="BD234" s="199"/>
      <c r="BE234" s="199"/>
      <c r="BF234" s="199"/>
      <c r="BG234" s="199"/>
      <c r="BH234" s="199"/>
    </row>
    <row r="235" spans="1:60" outlineLevel="1">
      <c r="A235" s="216"/>
      <c r="B235" s="217"/>
      <c r="C235" s="265" t="s">
        <v>401</v>
      </c>
      <c r="D235" s="254"/>
      <c r="E235" s="255">
        <v>1.28</v>
      </c>
      <c r="F235" s="220"/>
      <c r="G235" s="220"/>
      <c r="H235" s="220"/>
      <c r="I235" s="220"/>
      <c r="J235" s="220"/>
      <c r="K235" s="220"/>
      <c r="L235" s="220"/>
      <c r="M235" s="220"/>
      <c r="N235" s="219"/>
      <c r="O235" s="219"/>
      <c r="P235" s="219"/>
      <c r="Q235" s="219"/>
      <c r="R235" s="220"/>
      <c r="S235" s="220"/>
      <c r="T235" s="220"/>
      <c r="U235" s="220"/>
      <c r="V235" s="220"/>
      <c r="W235" s="220"/>
      <c r="X235" s="220"/>
      <c r="Y235" s="199"/>
      <c r="Z235" s="199"/>
      <c r="AA235" s="199"/>
      <c r="AB235" s="199"/>
      <c r="AC235" s="199"/>
      <c r="AD235" s="199"/>
      <c r="AE235" s="199"/>
      <c r="AF235" s="199"/>
      <c r="AG235" s="199" t="s">
        <v>212</v>
      </c>
      <c r="AH235" s="199">
        <v>0</v>
      </c>
      <c r="AI235" s="199"/>
      <c r="AJ235" s="199"/>
      <c r="AK235" s="199"/>
      <c r="AL235" s="199"/>
      <c r="AM235" s="199"/>
      <c r="AN235" s="199"/>
      <c r="AO235" s="199"/>
      <c r="AP235" s="199"/>
      <c r="AQ235" s="199"/>
      <c r="AR235" s="199"/>
      <c r="AS235" s="199"/>
      <c r="AT235" s="199"/>
      <c r="AU235" s="199"/>
      <c r="AV235" s="199"/>
      <c r="AW235" s="199"/>
      <c r="AX235" s="199"/>
      <c r="AY235" s="199"/>
      <c r="AZ235" s="199"/>
      <c r="BA235" s="199"/>
      <c r="BB235" s="199"/>
      <c r="BC235" s="199"/>
      <c r="BD235" s="199"/>
      <c r="BE235" s="199"/>
      <c r="BF235" s="199"/>
      <c r="BG235" s="199"/>
      <c r="BH235" s="199"/>
    </row>
    <row r="236" spans="1:60" outlineLevel="1">
      <c r="A236" s="216"/>
      <c r="B236" s="217"/>
      <c r="C236" s="265" t="s">
        <v>587</v>
      </c>
      <c r="D236" s="254"/>
      <c r="E236" s="255">
        <v>0.42</v>
      </c>
      <c r="F236" s="220"/>
      <c r="G236" s="220"/>
      <c r="H236" s="220"/>
      <c r="I236" s="220"/>
      <c r="J236" s="220"/>
      <c r="K236" s="220"/>
      <c r="L236" s="220"/>
      <c r="M236" s="220"/>
      <c r="N236" s="219"/>
      <c r="O236" s="219"/>
      <c r="P236" s="219"/>
      <c r="Q236" s="219"/>
      <c r="R236" s="220"/>
      <c r="S236" s="220"/>
      <c r="T236" s="220"/>
      <c r="U236" s="220"/>
      <c r="V236" s="220"/>
      <c r="W236" s="220"/>
      <c r="X236" s="220"/>
      <c r="Y236" s="199"/>
      <c r="Z236" s="199"/>
      <c r="AA236" s="199"/>
      <c r="AB236" s="199"/>
      <c r="AC236" s="199"/>
      <c r="AD236" s="199"/>
      <c r="AE236" s="199"/>
      <c r="AF236" s="199"/>
      <c r="AG236" s="199" t="s">
        <v>212</v>
      </c>
      <c r="AH236" s="199">
        <v>0</v>
      </c>
      <c r="AI236" s="199"/>
      <c r="AJ236" s="199"/>
      <c r="AK236" s="199"/>
      <c r="AL236" s="199"/>
      <c r="AM236" s="199"/>
      <c r="AN236" s="199"/>
      <c r="AO236" s="199"/>
      <c r="AP236" s="199"/>
      <c r="AQ236" s="199"/>
      <c r="AR236" s="199"/>
      <c r="AS236" s="199"/>
      <c r="AT236" s="199"/>
      <c r="AU236" s="199"/>
      <c r="AV236" s="199"/>
      <c r="AW236" s="199"/>
      <c r="AX236" s="199"/>
      <c r="AY236" s="199"/>
      <c r="AZ236" s="199"/>
      <c r="BA236" s="199"/>
      <c r="BB236" s="199"/>
      <c r="BC236" s="199"/>
      <c r="BD236" s="199"/>
      <c r="BE236" s="199"/>
      <c r="BF236" s="199"/>
      <c r="BG236" s="199"/>
      <c r="BH236" s="199"/>
    </row>
    <row r="237" spans="1:60" outlineLevel="1">
      <c r="A237" s="216"/>
      <c r="B237" s="217"/>
      <c r="C237" s="266" t="s">
        <v>243</v>
      </c>
      <c r="D237" s="256"/>
      <c r="E237" s="257">
        <v>9.1199999999999992</v>
      </c>
      <c r="F237" s="220"/>
      <c r="G237" s="220"/>
      <c r="H237" s="220"/>
      <c r="I237" s="220"/>
      <c r="J237" s="220"/>
      <c r="K237" s="220"/>
      <c r="L237" s="220"/>
      <c r="M237" s="220"/>
      <c r="N237" s="219"/>
      <c r="O237" s="219"/>
      <c r="P237" s="219"/>
      <c r="Q237" s="219"/>
      <c r="R237" s="220"/>
      <c r="S237" s="220"/>
      <c r="T237" s="220"/>
      <c r="U237" s="220"/>
      <c r="V237" s="220"/>
      <c r="W237" s="220"/>
      <c r="X237" s="220"/>
      <c r="Y237" s="199"/>
      <c r="Z237" s="199"/>
      <c r="AA237" s="199"/>
      <c r="AB237" s="199"/>
      <c r="AC237" s="199"/>
      <c r="AD237" s="199"/>
      <c r="AE237" s="199"/>
      <c r="AF237" s="199"/>
      <c r="AG237" s="199" t="s">
        <v>212</v>
      </c>
      <c r="AH237" s="199">
        <v>1</v>
      </c>
      <c r="AI237" s="199"/>
      <c r="AJ237" s="199"/>
      <c r="AK237" s="199"/>
      <c r="AL237" s="199"/>
      <c r="AM237" s="199"/>
      <c r="AN237" s="199"/>
      <c r="AO237" s="199"/>
      <c r="AP237" s="199"/>
      <c r="AQ237" s="199"/>
      <c r="AR237" s="199"/>
      <c r="AS237" s="199"/>
      <c r="AT237" s="199"/>
      <c r="AU237" s="199"/>
      <c r="AV237" s="199"/>
      <c r="AW237" s="199"/>
      <c r="AX237" s="199"/>
      <c r="AY237" s="199"/>
      <c r="AZ237" s="199"/>
      <c r="BA237" s="199"/>
      <c r="BB237" s="199"/>
      <c r="BC237" s="199"/>
      <c r="BD237" s="199"/>
      <c r="BE237" s="199"/>
      <c r="BF237" s="199"/>
      <c r="BG237" s="199"/>
      <c r="BH237" s="199"/>
    </row>
    <row r="238" spans="1:60" ht="22.5" outlineLevel="1">
      <c r="A238" s="234">
        <v>47</v>
      </c>
      <c r="B238" s="235" t="s">
        <v>452</v>
      </c>
      <c r="C238" s="244" t="s">
        <v>453</v>
      </c>
      <c r="D238" s="236" t="s">
        <v>222</v>
      </c>
      <c r="E238" s="237">
        <v>32.15</v>
      </c>
      <c r="F238" s="238"/>
      <c r="G238" s="239">
        <f>ROUND(E238*F238,2)</f>
        <v>0</v>
      </c>
      <c r="H238" s="221"/>
      <c r="I238" s="220">
        <f>ROUND(E238*H238,2)</f>
        <v>0</v>
      </c>
      <c r="J238" s="221"/>
      <c r="K238" s="220">
        <f>ROUND(E238*J238,2)</f>
        <v>0</v>
      </c>
      <c r="L238" s="220">
        <v>21</v>
      </c>
      <c r="M238" s="220">
        <f>G238*(1+L238/100)</f>
        <v>0</v>
      </c>
      <c r="N238" s="219">
        <v>8.4000000000000003E-4</v>
      </c>
      <c r="O238" s="219">
        <f>ROUND(E238*N238,2)</f>
        <v>0.03</v>
      </c>
      <c r="P238" s="219">
        <v>0</v>
      </c>
      <c r="Q238" s="219">
        <f>ROUND(E238*P238,2)</f>
        <v>0</v>
      </c>
      <c r="R238" s="220"/>
      <c r="S238" s="220" t="s">
        <v>129</v>
      </c>
      <c r="T238" s="220" t="s">
        <v>144</v>
      </c>
      <c r="U238" s="220">
        <v>0</v>
      </c>
      <c r="V238" s="220">
        <f>ROUND(E238*U238,2)</f>
        <v>0</v>
      </c>
      <c r="W238" s="220"/>
      <c r="X238" s="220" t="s">
        <v>263</v>
      </c>
      <c r="Y238" s="199"/>
      <c r="Z238" s="199"/>
      <c r="AA238" s="199"/>
      <c r="AB238" s="199"/>
      <c r="AC238" s="199"/>
      <c r="AD238" s="199"/>
      <c r="AE238" s="199"/>
      <c r="AF238" s="199"/>
      <c r="AG238" s="199" t="s">
        <v>264</v>
      </c>
      <c r="AH238" s="199"/>
      <c r="AI238" s="199"/>
      <c r="AJ238" s="199"/>
      <c r="AK238" s="199"/>
      <c r="AL238" s="199"/>
      <c r="AM238" s="199"/>
      <c r="AN238" s="199"/>
      <c r="AO238" s="199"/>
      <c r="AP238" s="199"/>
      <c r="AQ238" s="199"/>
      <c r="AR238" s="199"/>
      <c r="AS238" s="199"/>
      <c r="AT238" s="199"/>
      <c r="AU238" s="199"/>
      <c r="AV238" s="199"/>
      <c r="AW238" s="199"/>
      <c r="AX238" s="199"/>
      <c r="AY238" s="199"/>
      <c r="AZ238" s="199"/>
      <c r="BA238" s="199"/>
      <c r="BB238" s="199"/>
      <c r="BC238" s="199"/>
      <c r="BD238" s="199"/>
      <c r="BE238" s="199"/>
      <c r="BF238" s="199"/>
      <c r="BG238" s="199"/>
      <c r="BH238" s="199"/>
    </row>
    <row r="239" spans="1:60" outlineLevel="1">
      <c r="A239" s="216"/>
      <c r="B239" s="217"/>
      <c r="C239" s="245" t="s">
        <v>454</v>
      </c>
      <c r="D239" s="240"/>
      <c r="E239" s="240"/>
      <c r="F239" s="240"/>
      <c r="G239" s="240"/>
      <c r="H239" s="220"/>
      <c r="I239" s="220"/>
      <c r="J239" s="220"/>
      <c r="K239" s="220"/>
      <c r="L239" s="220"/>
      <c r="M239" s="220"/>
      <c r="N239" s="219"/>
      <c r="O239" s="219"/>
      <c r="P239" s="219"/>
      <c r="Q239" s="219"/>
      <c r="R239" s="220"/>
      <c r="S239" s="220"/>
      <c r="T239" s="220"/>
      <c r="U239" s="220"/>
      <c r="V239" s="220"/>
      <c r="W239" s="220"/>
      <c r="X239" s="220"/>
      <c r="Y239" s="199"/>
      <c r="Z239" s="199"/>
      <c r="AA239" s="199"/>
      <c r="AB239" s="199"/>
      <c r="AC239" s="199"/>
      <c r="AD239" s="199"/>
      <c r="AE239" s="199"/>
      <c r="AF239" s="199"/>
      <c r="AG239" s="199" t="s">
        <v>134</v>
      </c>
      <c r="AH239" s="199"/>
      <c r="AI239" s="199"/>
      <c r="AJ239" s="199"/>
      <c r="AK239" s="199"/>
      <c r="AL239" s="199"/>
      <c r="AM239" s="199"/>
      <c r="AN239" s="199"/>
      <c r="AO239" s="199"/>
      <c r="AP239" s="199"/>
      <c r="AQ239" s="199"/>
      <c r="AR239" s="199"/>
      <c r="AS239" s="199"/>
      <c r="AT239" s="199"/>
      <c r="AU239" s="199"/>
      <c r="AV239" s="199"/>
      <c r="AW239" s="199"/>
      <c r="AX239" s="199"/>
      <c r="AY239" s="199"/>
      <c r="AZ239" s="199"/>
      <c r="BA239" s="199"/>
      <c r="BB239" s="199"/>
      <c r="BC239" s="199"/>
      <c r="BD239" s="199"/>
      <c r="BE239" s="199"/>
      <c r="BF239" s="199"/>
      <c r="BG239" s="199"/>
      <c r="BH239" s="199"/>
    </row>
    <row r="240" spans="1:60" outlineLevel="1">
      <c r="A240" s="216"/>
      <c r="B240" s="217"/>
      <c r="C240" s="246" t="s">
        <v>455</v>
      </c>
      <c r="D240" s="242"/>
      <c r="E240" s="242"/>
      <c r="F240" s="242"/>
      <c r="G240" s="242"/>
      <c r="H240" s="220"/>
      <c r="I240" s="220"/>
      <c r="J240" s="220"/>
      <c r="K240" s="220"/>
      <c r="L240" s="220"/>
      <c r="M240" s="220"/>
      <c r="N240" s="219"/>
      <c r="O240" s="219"/>
      <c r="P240" s="219"/>
      <c r="Q240" s="219"/>
      <c r="R240" s="220"/>
      <c r="S240" s="220"/>
      <c r="T240" s="220"/>
      <c r="U240" s="220"/>
      <c r="V240" s="220"/>
      <c r="W240" s="220"/>
      <c r="X240" s="220"/>
      <c r="Y240" s="199"/>
      <c r="Z240" s="199"/>
      <c r="AA240" s="199"/>
      <c r="AB240" s="199"/>
      <c r="AC240" s="199"/>
      <c r="AD240" s="199"/>
      <c r="AE240" s="199"/>
      <c r="AF240" s="199"/>
      <c r="AG240" s="199" t="s">
        <v>134</v>
      </c>
      <c r="AH240" s="199"/>
      <c r="AI240" s="199"/>
      <c r="AJ240" s="199"/>
      <c r="AK240" s="199"/>
      <c r="AL240" s="199"/>
      <c r="AM240" s="199"/>
      <c r="AN240" s="199"/>
      <c r="AO240" s="199"/>
      <c r="AP240" s="199"/>
      <c r="AQ240" s="199"/>
      <c r="AR240" s="199"/>
      <c r="AS240" s="199"/>
      <c r="AT240" s="199"/>
      <c r="AU240" s="199"/>
      <c r="AV240" s="199"/>
      <c r="AW240" s="199"/>
      <c r="AX240" s="199"/>
      <c r="AY240" s="199"/>
      <c r="AZ240" s="199"/>
      <c r="BA240" s="199"/>
      <c r="BB240" s="199"/>
      <c r="BC240" s="199"/>
      <c r="BD240" s="199"/>
      <c r="BE240" s="199"/>
      <c r="BF240" s="199"/>
      <c r="BG240" s="199"/>
      <c r="BH240" s="199"/>
    </row>
    <row r="241" spans="1:60" ht="22.5" outlineLevel="1">
      <c r="A241" s="234">
        <v>48</v>
      </c>
      <c r="B241" s="235" t="s">
        <v>456</v>
      </c>
      <c r="C241" s="244" t="s">
        <v>457</v>
      </c>
      <c r="D241" s="236" t="s">
        <v>222</v>
      </c>
      <c r="E241" s="237">
        <v>81.510000000000005</v>
      </c>
      <c r="F241" s="238"/>
      <c r="G241" s="239">
        <f>ROUND(E241*F241,2)</f>
        <v>0</v>
      </c>
      <c r="H241" s="221"/>
      <c r="I241" s="220">
        <f>ROUND(E241*H241,2)</f>
        <v>0</v>
      </c>
      <c r="J241" s="221"/>
      <c r="K241" s="220">
        <f>ROUND(E241*J241,2)</f>
        <v>0</v>
      </c>
      <c r="L241" s="220">
        <v>21</v>
      </c>
      <c r="M241" s="220">
        <f>G241*(1+L241/100)</f>
        <v>0</v>
      </c>
      <c r="N241" s="219">
        <v>2.7100000000000002E-3</v>
      </c>
      <c r="O241" s="219">
        <f>ROUND(E241*N241,2)</f>
        <v>0.22</v>
      </c>
      <c r="P241" s="219">
        <v>0</v>
      </c>
      <c r="Q241" s="219">
        <f>ROUND(E241*P241,2)</f>
        <v>0</v>
      </c>
      <c r="R241" s="220"/>
      <c r="S241" s="220" t="s">
        <v>129</v>
      </c>
      <c r="T241" s="220" t="s">
        <v>144</v>
      </c>
      <c r="U241" s="220">
        <v>0.79</v>
      </c>
      <c r="V241" s="220">
        <f>ROUND(E241*U241,2)</f>
        <v>64.39</v>
      </c>
      <c r="W241" s="220"/>
      <c r="X241" s="220" t="s">
        <v>131</v>
      </c>
      <c r="Y241" s="199"/>
      <c r="Z241" s="199"/>
      <c r="AA241" s="199"/>
      <c r="AB241" s="199"/>
      <c r="AC241" s="199"/>
      <c r="AD241" s="199"/>
      <c r="AE241" s="199"/>
      <c r="AF241" s="199"/>
      <c r="AG241" s="199" t="s">
        <v>132</v>
      </c>
      <c r="AH241" s="199"/>
      <c r="AI241" s="199"/>
      <c r="AJ241" s="199"/>
      <c r="AK241" s="199"/>
      <c r="AL241" s="199"/>
      <c r="AM241" s="199"/>
      <c r="AN241" s="199"/>
      <c r="AO241" s="199"/>
      <c r="AP241" s="199"/>
      <c r="AQ241" s="199"/>
      <c r="AR241" s="199"/>
      <c r="AS241" s="199"/>
      <c r="AT241" s="199"/>
      <c r="AU241" s="199"/>
      <c r="AV241" s="199"/>
      <c r="AW241" s="199"/>
      <c r="AX241" s="199"/>
      <c r="AY241" s="199"/>
      <c r="AZ241" s="199"/>
      <c r="BA241" s="199"/>
      <c r="BB241" s="199"/>
      <c r="BC241" s="199"/>
      <c r="BD241" s="199"/>
      <c r="BE241" s="199"/>
      <c r="BF241" s="199"/>
      <c r="BG241" s="199"/>
      <c r="BH241" s="199"/>
    </row>
    <row r="242" spans="1:60" outlineLevel="1">
      <c r="A242" s="216"/>
      <c r="B242" s="217"/>
      <c r="C242" s="245" t="s">
        <v>454</v>
      </c>
      <c r="D242" s="240"/>
      <c r="E242" s="240"/>
      <c r="F242" s="240"/>
      <c r="G242" s="240"/>
      <c r="H242" s="220"/>
      <c r="I242" s="220"/>
      <c r="J242" s="220"/>
      <c r="K242" s="220"/>
      <c r="L242" s="220"/>
      <c r="M242" s="220"/>
      <c r="N242" s="219"/>
      <c r="O242" s="219"/>
      <c r="P242" s="219"/>
      <c r="Q242" s="219"/>
      <c r="R242" s="220"/>
      <c r="S242" s="220"/>
      <c r="T242" s="220"/>
      <c r="U242" s="220"/>
      <c r="V242" s="220"/>
      <c r="W242" s="220"/>
      <c r="X242" s="220"/>
      <c r="Y242" s="199"/>
      <c r="Z242" s="199"/>
      <c r="AA242" s="199"/>
      <c r="AB242" s="199"/>
      <c r="AC242" s="199"/>
      <c r="AD242" s="199"/>
      <c r="AE242" s="199"/>
      <c r="AF242" s="199"/>
      <c r="AG242" s="199" t="s">
        <v>134</v>
      </c>
      <c r="AH242" s="199"/>
      <c r="AI242" s="199"/>
      <c r="AJ242" s="199"/>
      <c r="AK242" s="199"/>
      <c r="AL242" s="199"/>
      <c r="AM242" s="199"/>
      <c r="AN242" s="199"/>
      <c r="AO242" s="199"/>
      <c r="AP242" s="199"/>
      <c r="AQ242" s="199"/>
      <c r="AR242" s="199"/>
      <c r="AS242" s="199"/>
      <c r="AT242" s="199"/>
      <c r="AU242" s="199"/>
      <c r="AV242" s="199"/>
      <c r="AW242" s="199"/>
      <c r="AX242" s="199"/>
      <c r="AY242" s="199"/>
      <c r="AZ242" s="199"/>
      <c r="BA242" s="199"/>
      <c r="BB242" s="199"/>
      <c r="BC242" s="199"/>
      <c r="BD242" s="199"/>
      <c r="BE242" s="199"/>
      <c r="BF242" s="199"/>
      <c r="BG242" s="199"/>
      <c r="BH242" s="199"/>
    </row>
    <row r="243" spans="1:60" outlineLevel="1">
      <c r="A243" s="216"/>
      <c r="B243" s="217"/>
      <c r="C243" s="246" t="s">
        <v>458</v>
      </c>
      <c r="D243" s="242"/>
      <c r="E243" s="242"/>
      <c r="F243" s="242"/>
      <c r="G243" s="242"/>
      <c r="H243" s="220"/>
      <c r="I243" s="220"/>
      <c r="J243" s="220"/>
      <c r="K243" s="220"/>
      <c r="L243" s="220"/>
      <c r="M243" s="220"/>
      <c r="N243" s="219"/>
      <c r="O243" s="219"/>
      <c r="P243" s="219"/>
      <c r="Q243" s="219"/>
      <c r="R243" s="220"/>
      <c r="S243" s="220"/>
      <c r="T243" s="220"/>
      <c r="U243" s="220"/>
      <c r="V243" s="220"/>
      <c r="W243" s="220"/>
      <c r="X243" s="220"/>
      <c r="Y243" s="199"/>
      <c r="Z243" s="199"/>
      <c r="AA243" s="199"/>
      <c r="AB243" s="199"/>
      <c r="AC243" s="199"/>
      <c r="AD243" s="199"/>
      <c r="AE243" s="199"/>
      <c r="AF243" s="199"/>
      <c r="AG243" s="199" t="s">
        <v>134</v>
      </c>
      <c r="AH243" s="199"/>
      <c r="AI243" s="199"/>
      <c r="AJ243" s="199"/>
      <c r="AK243" s="199"/>
      <c r="AL243" s="199"/>
      <c r="AM243" s="199"/>
      <c r="AN243" s="199"/>
      <c r="AO243" s="199"/>
      <c r="AP243" s="199"/>
      <c r="AQ243" s="199"/>
      <c r="AR243" s="199"/>
      <c r="AS243" s="199"/>
      <c r="AT243" s="199"/>
      <c r="AU243" s="199"/>
      <c r="AV243" s="199"/>
      <c r="AW243" s="199"/>
      <c r="AX243" s="199"/>
      <c r="AY243" s="199"/>
      <c r="AZ243" s="199"/>
      <c r="BA243" s="199"/>
      <c r="BB243" s="199"/>
      <c r="BC243" s="199"/>
      <c r="BD243" s="199"/>
      <c r="BE243" s="199"/>
      <c r="BF243" s="199"/>
      <c r="BG243" s="199"/>
      <c r="BH243" s="199"/>
    </row>
    <row r="244" spans="1:60" outlineLevel="1">
      <c r="A244" s="216"/>
      <c r="B244" s="217"/>
      <c r="C244" s="265" t="s">
        <v>588</v>
      </c>
      <c r="D244" s="254"/>
      <c r="E244" s="255">
        <v>22.04</v>
      </c>
      <c r="F244" s="220"/>
      <c r="G244" s="220"/>
      <c r="H244" s="220"/>
      <c r="I244" s="220"/>
      <c r="J244" s="220"/>
      <c r="K244" s="220"/>
      <c r="L244" s="220"/>
      <c r="M244" s="220"/>
      <c r="N244" s="219"/>
      <c r="O244" s="219"/>
      <c r="P244" s="219"/>
      <c r="Q244" s="219"/>
      <c r="R244" s="220"/>
      <c r="S244" s="220"/>
      <c r="T244" s="220"/>
      <c r="U244" s="220"/>
      <c r="V244" s="220"/>
      <c r="W244" s="220"/>
      <c r="X244" s="220"/>
      <c r="Y244" s="199"/>
      <c r="Z244" s="199"/>
      <c r="AA244" s="199"/>
      <c r="AB244" s="199"/>
      <c r="AC244" s="199"/>
      <c r="AD244" s="199"/>
      <c r="AE244" s="199"/>
      <c r="AF244" s="199"/>
      <c r="AG244" s="199" t="s">
        <v>212</v>
      </c>
      <c r="AH244" s="199">
        <v>0</v>
      </c>
      <c r="AI244" s="199"/>
      <c r="AJ244" s="199"/>
      <c r="AK244" s="199"/>
      <c r="AL244" s="199"/>
      <c r="AM244" s="199"/>
      <c r="AN244" s="199"/>
      <c r="AO244" s="199"/>
      <c r="AP244" s="199"/>
      <c r="AQ244" s="199"/>
      <c r="AR244" s="199"/>
      <c r="AS244" s="199"/>
      <c r="AT244" s="199"/>
      <c r="AU244" s="199"/>
      <c r="AV244" s="199"/>
      <c r="AW244" s="199"/>
      <c r="AX244" s="199"/>
      <c r="AY244" s="199"/>
      <c r="AZ244" s="199"/>
      <c r="BA244" s="199"/>
      <c r="BB244" s="199"/>
      <c r="BC244" s="199"/>
      <c r="BD244" s="199"/>
      <c r="BE244" s="199"/>
      <c r="BF244" s="199"/>
      <c r="BG244" s="199"/>
      <c r="BH244" s="199"/>
    </row>
    <row r="245" spans="1:60" outlineLevel="1">
      <c r="A245" s="216"/>
      <c r="B245" s="217"/>
      <c r="C245" s="265" t="s">
        <v>589</v>
      </c>
      <c r="D245" s="254"/>
      <c r="E245" s="255">
        <v>22.04</v>
      </c>
      <c r="F245" s="220"/>
      <c r="G245" s="220"/>
      <c r="H245" s="220"/>
      <c r="I245" s="220"/>
      <c r="J245" s="220"/>
      <c r="K245" s="220"/>
      <c r="L245" s="220"/>
      <c r="M245" s="220"/>
      <c r="N245" s="219"/>
      <c r="O245" s="219"/>
      <c r="P245" s="219"/>
      <c r="Q245" s="219"/>
      <c r="R245" s="220"/>
      <c r="S245" s="220"/>
      <c r="T245" s="220"/>
      <c r="U245" s="220"/>
      <c r="V245" s="220"/>
      <c r="W245" s="220"/>
      <c r="X245" s="220"/>
      <c r="Y245" s="199"/>
      <c r="Z245" s="199"/>
      <c r="AA245" s="199"/>
      <c r="AB245" s="199"/>
      <c r="AC245" s="199"/>
      <c r="AD245" s="199"/>
      <c r="AE245" s="199"/>
      <c r="AF245" s="199"/>
      <c r="AG245" s="199" t="s">
        <v>212</v>
      </c>
      <c r="AH245" s="199">
        <v>0</v>
      </c>
      <c r="AI245" s="199"/>
      <c r="AJ245" s="199"/>
      <c r="AK245" s="199"/>
      <c r="AL245" s="199"/>
      <c r="AM245" s="199"/>
      <c r="AN245" s="199"/>
      <c r="AO245" s="199"/>
      <c r="AP245" s="199"/>
      <c r="AQ245" s="199"/>
      <c r="AR245" s="199"/>
      <c r="AS245" s="199"/>
      <c r="AT245" s="199"/>
      <c r="AU245" s="199"/>
      <c r="AV245" s="199"/>
      <c r="AW245" s="199"/>
      <c r="AX245" s="199"/>
      <c r="AY245" s="199"/>
      <c r="AZ245" s="199"/>
      <c r="BA245" s="199"/>
      <c r="BB245" s="199"/>
      <c r="BC245" s="199"/>
      <c r="BD245" s="199"/>
      <c r="BE245" s="199"/>
      <c r="BF245" s="199"/>
      <c r="BG245" s="199"/>
      <c r="BH245" s="199"/>
    </row>
    <row r="246" spans="1:60" ht="22.5" outlineLevel="1">
      <c r="A246" s="216"/>
      <c r="B246" s="217"/>
      <c r="C246" s="265" t="s">
        <v>590</v>
      </c>
      <c r="D246" s="254"/>
      <c r="E246" s="255">
        <v>37.43</v>
      </c>
      <c r="F246" s="220"/>
      <c r="G246" s="220"/>
      <c r="H246" s="220"/>
      <c r="I246" s="220"/>
      <c r="J246" s="220"/>
      <c r="K246" s="220"/>
      <c r="L246" s="220"/>
      <c r="M246" s="220"/>
      <c r="N246" s="219"/>
      <c r="O246" s="219"/>
      <c r="P246" s="219"/>
      <c r="Q246" s="219"/>
      <c r="R246" s="220"/>
      <c r="S246" s="220"/>
      <c r="T246" s="220"/>
      <c r="U246" s="220"/>
      <c r="V246" s="220"/>
      <c r="W246" s="220"/>
      <c r="X246" s="220"/>
      <c r="Y246" s="199"/>
      <c r="Z246" s="199"/>
      <c r="AA246" s="199"/>
      <c r="AB246" s="199"/>
      <c r="AC246" s="199"/>
      <c r="AD246" s="199"/>
      <c r="AE246" s="199"/>
      <c r="AF246" s="199"/>
      <c r="AG246" s="199" t="s">
        <v>212</v>
      </c>
      <c r="AH246" s="199">
        <v>0</v>
      </c>
      <c r="AI246" s="199"/>
      <c r="AJ246" s="199"/>
      <c r="AK246" s="199"/>
      <c r="AL246" s="199"/>
      <c r="AM246" s="199"/>
      <c r="AN246" s="199"/>
      <c r="AO246" s="199"/>
      <c r="AP246" s="199"/>
      <c r="AQ246" s="199"/>
      <c r="AR246" s="199"/>
      <c r="AS246" s="199"/>
      <c r="AT246" s="199"/>
      <c r="AU246" s="199"/>
      <c r="AV246" s="199"/>
      <c r="AW246" s="199"/>
      <c r="AX246" s="199"/>
      <c r="AY246" s="199"/>
      <c r="AZ246" s="199"/>
      <c r="BA246" s="199"/>
      <c r="BB246" s="199"/>
      <c r="BC246" s="199"/>
      <c r="BD246" s="199"/>
      <c r="BE246" s="199"/>
      <c r="BF246" s="199"/>
      <c r="BG246" s="199"/>
      <c r="BH246" s="199"/>
    </row>
    <row r="247" spans="1:60" outlineLevel="1">
      <c r="A247" s="216"/>
      <c r="B247" s="217"/>
      <c r="C247" s="266" t="s">
        <v>243</v>
      </c>
      <c r="D247" s="256"/>
      <c r="E247" s="257">
        <v>81.510000000000005</v>
      </c>
      <c r="F247" s="220"/>
      <c r="G247" s="220"/>
      <c r="H247" s="220"/>
      <c r="I247" s="220"/>
      <c r="J247" s="220"/>
      <c r="K247" s="220"/>
      <c r="L247" s="220"/>
      <c r="M247" s="220"/>
      <c r="N247" s="219"/>
      <c r="O247" s="219"/>
      <c r="P247" s="219"/>
      <c r="Q247" s="219"/>
      <c r="R247" s="220"/>
      <c r="S247" s="220"/>
      <c r="T247" s="220"/>
      <c r="U247" s="220"/>
      <c r="V247" s="220"/>
      <c r="W247" s="220"/>
      <c r="X247" s="220"/>
      <c r="Y247" s="199"/>
      <c r="Z247" s="199"/>
      <c r="AA247" s="199"/>
      <c r="AB247" s="199"/>
      <c r="AC247" s="199"/>
      <c r="AD247" s="199"/>
      <c r="AE247" s="199"/>
      <c r="AF247" s="199"/>
      <c r="AG247" s="199" t="s">
        <v>212</v>
      </c>
      <c r="AH247" s="199">
        <v>1</v>
      </c>
      <c r="AI247" s="199"/>
      <c r="AJ247" s="199"/>
      <c r="AK247" s="199"/>
      <c r="AL247" s="199"/>
      <c r="AM247" s="199"/>
      <c r="AN247" s="199"/>
      <c r="AO247" s="199"/>
      <c r="AP247" s="199"/>
      <c r="AQ247" s="199"/>
      <c r="AR247" s="199"/>
      <c r="AS247" s="199"/>
      <c r="AT247" s="199"/>
      <c r="AU247" s="199"/>
      <c r="AV247" s="199"/>
      <c r="AW247" s="199"/>
      <c r="AX247" s="199"/>
      <c r="AY247" s="199"/>
      <c r="AZ247" s="199"/>
      <c r="BA247" s="199"/>
      <c r="BB247" s="199"/>
      <c r="BC247" s="199"/>
      <c r="BD247" s="199"/>
      <c r="BE247" s="199"/>
      <c r="BF247" s="199"/>
      <c r="BG247" s="199"/>
      <c r="BH247" s="199"/>
    </row>
    <row r="248" spans="1:60" ht="22.5" outlineLevel="1">
      <c r="A248" s="234">
        <v>49</v>
      </c>
      <c r="B248" s="235" t="s">
        <v>462</v>
      </c>
      <c r="C248" s="244" t="s">
        <v>463</v>
      </c>
      <c r="D248" s="236" t="s">
        <v>253</v>
      </c>
      <c r="E248" s="237">
        <v>84</v>
      </c>
      <c r="F248" s="238"/>
      <c r="G248" s="239">
        <f>ROUND(E248*F248,2)</f>
        <v>0</v>
      </c>
      <c r="H248" s="221"/>
      <c r="I248" s="220">
        <f>ROUND(E248*H248,2)</f>
        <v>0</v>
      </c>
      <c r="J248" s="221"/>
      <c r="K248" s="220">
        <f>ROUND(E248*J248,2)</f>
        <v>0</v>
      </c>
      <c r="L248" s="220">
        <v>21</v>
      </c>
      <c r="M248" s="220">
        <f>G248*(1+L248/100)</f>
        <v>0</v>
      </c>
      <c r="N248" s="219">
        <v>2.0000000000000001E-4</v>
      </c>
      <c r="O248" s="219">
        <f>ROUND(E248*N248,2)</f>
        <v>0.02</v>
      </c>
      <c r="P248" s="219">
        <v>0</v>
      </c>
      <c r="Q248" s="219">
        <f>ROUND(E248*P248,2)</f>
        <v>0</v>
      </c>
      <c r="R248" s="220"/>
      <c r="S248" s="220" t="s">
        <v>209</v>
      </c>
      <c r="T248" s="220" t="s">
        <v>209</v>
      </c>
      <c r="U248" s="220">
        <v>0.12</v>
      </c>
      <c r="V248" s="220">
        <f>ROUND(E248*U248,2)</f>
        <v>10.08</v>
      </c>
      <c r="W248" s="220"/>
      <c r="X248" s="220" t="s">
        <v>131</v>
      </c>
      <c r="Y248" s="199"/>
      <c r="Z248" s="199"/>
      <c r="AA248" s="199"/>
      <c r="AB248" s="199"/>
      <c r="AC248" s="199"/>
      <c r="AD248" s="199"/>
      <c r="AE248" s="199"/>
      <c r="AF248" s="199"/>
      <c r="AG248" s="199" t="s">
        <v>132</v>
      </c>
      <c r="AH248" s="199"/>
      <c r="AI248" s="199"/>
      <c r="AJ248" s="199"/>
      <c r="AK248" s="199"/>
      <c r="AL248" s="199"/>
      <c r="AM248" s="199"/>
      <c r="AN248" s="199"/>
      <c r="AO248" s="199"/>
      <c r="AP248" s="199"/>
      <c r="AQ248" s="199"/>
      <c r="AR248" s="199"/>
      <c r="AS248" s="199"/>
      <c r="AT248" s="199"/>
      <c r="AU248" s="199"/>
      <c r="AV248" s="199"/>
      <c r="AW248" s="199"/>
      <c r="AX248" s="199"/>
      <c r="AY248" s="199"/>
      <c r="AZ248" s="199"/>
      <c r="BA248" s="199"/>
      <c r="BB248" s="199"/>
      <c r="BC248" s="199"/>
      <c r="BD248" s="199"/>
      <c r="BE248" s="199"/>
      <c r="BF248" s="199"/>
      <c r="BG248" s="199"/>
      <c r="BH248" s="199"/>
    </row>
    <row r="249" spans="1:60" outlineLevel="1">
      <c r="A249" s="216"/>
      <c r="B249" s="217"/>
      <c r="C249" s="265" t="s">
        <v>591</v>
      </c>
      <c r="D249" s="254"/>
      <c r="E249" s="255">
        <v>84</v>
      </c>
      <c r="F249" s="220"/>
      <c r="G249" s="220"/>
      <c r="H249" s="220"/>
      <c r="I249" s="220"/>
      <c r="J249" s="220"/>
      <c r="K249" s="220"/>
      <c r="L249" s="220"/>
      <c r="M249" s="220"/>
      <c r="N249" s="219"/>
      <c r="O249" s="219"/>
      <c r="P249" s="219"/>
      <c r="Q249" s="219"/>
      <c r="R249" s="220"/>
      <c r="S249" s="220"/>
      <c r="T249" s="220"/>
      <c r="U249" s="220"/>
      <c r="V249" s="220"/>
      <c r="W249" s="220"/>
      <c r="X249" s="220"/>
      <c r="Y249" s="199"/>
      <c r="Z249" s="199"/>
      <c r="AA249" s="199"/>
      <c r="AB249" s="199"/>
      <c r="AC249" s="199"/>
      <c r="AD249" s="199"/>
      <c r="AE249" s="199"/>
      <c r="AF249" s="199"/>
      <c r="AG249" s="199" t="s">
        <v>212</v>
      </c>
      <c r="AH249" s="199">
        <v>0</v>
      </c>
      <c r="AI249" s="199"/>
      <c r="AJ249" s="199"/>
      <c r="AK249" s="199"/>
      <c r="AL249" s="199"/>
      <c r="AM249" s="199"/>
      <c r="AN249" s="199"/>
      <c r="AO249" s="199"/>
      <c r="AP249" s="199"/>
      <c r="AQ249" s="199"/>
      <c r="AR249" s="199"/>
      <c r="AS249" s="199"/>
      <c r="AT249" s="199"/>
      <c r="AU249" s="199"/>
      <c r="AV249" s="199"/>
      <c r="AW249" s="199"/>
      <c r="AX249" s="199"/>
      <c r="AY249" s="199"/>
      <c r="AZ249" s="199"/>
      <c r="BA249" s="199"/>
      <c r="BB249" s="199"/>
      <c r="BC249" s="199"/>
      <c r="BD249" s="199"/>
      <c r="BE249" s="199"/>
      <c r="BF249" s="199"/>
      <c r="BG249" s="199"/>
      <c r="BH249" s="199"/>
    </row>
    <row r="250" spans="1:60" outlineLevel="1">
      <c r="A250" s="234">
        <v>50</v>
      </c>
      <c r="B250" s="235" t="s">
        <v>465</v>
      </c>
      <c r="C250" s="244" t="s">
        <v>466</v>
      </c>
      <c r="D250" s="236" t="s">
        <v>467</v>
      </c>
      <c r="E250" s="237">
        <v>0.84</v>
      </c>
      <c r="F250" s="238"/>
      <c r="G250" s="239">
        <f>ROUND(E250*F250,2)</f>
        <v>0</v>
      </c>
      <c r="H250" s="221"/>
      <c r="I250" s="220">
        <f>ROUND(E250*H250,2)</f>
        <v>0</v>
      </c>
      <c r="J250" s="221"/>
      <c r="K250" s="220">
        <f>ROUND(E250*J250,2)</f>
        <v>0</v>
      </c>
      <c r="L250" s="220">
        <v>21</v>
      </c>
      <c r="M250" s="220">
        <f>G250*(1+L250/100)</f>
        <v>0</v>
      </c>
      <c r="N250" s="219">
        <v>3.0999999999999999E-3</v>
      </c>
      <c r="O250" s="219">
        <f>ROUND(E250*N250,2)</f>
        <v>0</v>
      </c>
      <c r="P250" s="219">
        <v>0</v>
      </c>
      <c r="Q250" s="219">
        <f>ROUND(E250*P250,2)</f>
        <v>0</v>
      </c>
      <c r="R250" s="220" t="s">
        <v>262</v>
      </c>
      <c r="S250" s="220" t="s">
        <v>209</v>
      </c>
      <c r="T250" s="220" t="s">
        <v>209</v>
      </c>
      <c r="U250" s="220">
        <v>0</v>
      </c>
      <c r="V250" s="220">
        <f>ROUND(E250*U250,2)</f>
        <v>0</v>
      </c>
      <c r="W250" s="220"/>
      <c r="X250" s="220" t="s">
        <v>263</v>
      </c>
      <c r="Y250" s="199"/>
      <c r="Z250" s="199"/>
      <c r="AA250" s="199"/>
      <c r="AB250" s="199"/>
      <c r="AC250" s="199"/>
      <c r="AD250" s="199"/>
      <c r="AE250" s="199"/>
      <c r="AF250" s="199"/>
      <c r="AG250" s="199" t="s">
        <v>264</v>
      </c>
      <c r="AH250" s="199"/>
      <c r="AI250" s="199"/>
      <c r="AJ250" s="199"/>
      <c r="AK250" s="199"/>
      <c r="AL250" s="199"/>
      <c r="AM250" s="199"/>
      <c r="AN250" s="199"/>
      <c r="AO250" s="199"/>
      <c r="AP250" s="199"/>
      <c r="AQ250" s="199"/>
      <c r="AR250" s="199"/>
      <c r="AS250" s="199"/>
      <c r="AT250" s="199"/>
      <c r="AU250" s="199"/>
      <c r="AV250" s="199"/>
      <c r="AW250" s="199"/>
      <c r="AX250" s="199"/>
      <c r="AY250" s="199"/>
      <c r="AZ250" s="199"/>
      <c r="BA250" s="199"/>
      <c r="BB250" s="199"/>
      <c r="BC250" s="199"/>
      <c r="BD250" s="199"/>
      <c r="BE250" s="199"/>
      <c r="BF250" s="199"/>
      <c r="BG250" s="199"/>
      <c r="BH250" s="199"/>
    </row>
    <row r="251" spans="1:60" outlineLevel="1">
      <c r="A251" s="216"/>
      <c r="B251" s="217"/>
      <c r="C251" s="245" t="s">
        <v>303</v>
      </c>
      <c r="D251" s="240"/>
      <c r="E251" s="240"/>
      <c r="F251" s="240"/>
      <c r="G251" s="240"/>
      <c r="H251" s="220"/>
      <c r="I251" s="220"/>
      <c r="J251" s="220"/>
      <c r="K251" s="220"/>
      <c r="L251" s="220"/>
      <c r="M251" s="220"/>
      <c r="N251" s="219"/>
      <c r="O251" s="219"/>
      <c r="P251" s="219"/>
      <c r="Q251" s="219"/>
      <c r="R251" s="220"/>
      <c r="S251" s="220"/>
      <c r="T251" s="220"/>
      <c r="U251" s="220"/>
      <c r="V251" s="220"/>
      <c r="W251" s="220"/>
      <c r="X251" s="220"/>
      <c r="Y251" s="199"/>
      <c r="Z251" s="199"/>
      <c r="AA251" s="199"/>
      <c r="AB251" s="199"/>
      <c r="AC251" s="199"/>
      <c r="AD251" s="199"/>
      <c r="AE251" s="199"/>
      <c r="AF251" s="199"/>
      <c r="AG251" s="199" t="s">
        <v>134</v>
      </c>
      <c r="AH251" s="199"/>
      <c r="AI251" s="199"/>
      <c r="AJ251" s="199"/>
      <c r="AK251" s="199"/>
      <c r="AL251" s="199"/>
      <c r="AM251" s="199"/>
      <c r="AN251" s="199"/>
      <c r="AO251" s="199"/>
      <c r="AP251" s="199"/>
      <c r="AQ251" s="199"/>
      <c r="AR251" s="199"/>
      <c r="AS251" s="199"/>
      <c r="AT251" s="199"/>
      <c r="AU251" s="199"/>
      <c r="AV251" s="199"/>
      <c r="AW251" s="199"/>
      <c r="AX251" s="199"/>
      <c r="AY251" s="199"/>
      <c r="AZ251" s="199"/>
      <c r="BA251" s="199"/>
      <c r="BB251" s="199"/>
      <c r="BC251" s="199"/>
      <c r="BD251" s="199"/>
      <c r="BE251" s="199"/>
      <c r="BF251" s="199"/>
      <c r="BG251" s="199"/>
      <c r="BH251" s="199"/>
    </row>
    <row r="252" spans="1:60" outlineLevel="1">
      <c r="A252" s="216"/>
      <c r="B252" s="217"/>
      <c r="C252" s="246" t="s">
        <v>468</v>
      </c>
      <c r="D252" s="242"/>
      <c r="E252" s="242"/>
      <c r="F252" s="242"/>
      <c r="G252" s="242"/>
      <c r="H252" s="220"/>
      <c r="I252" s="220"/>
      <c r="J252" s="220"/>
      <c r="K252" s="220"/>
      <c r="L252" s="220"/>
      <c r="M252" s="220"/>
      <c r="N252" s="219"/>
      <c r="O252" s="219"/>
      <c r="P252" s="219"/>
      <c r="Q252" s="219"/>
      <c r="R252" s="220"/>
      <c r="S252" s="220"/>
      <c r="T252" s="220"/>
      <c r="U252" s="220"/>
      <c r="V252" s="220"/>
      <c r="W252" s="220"/>
      <c r="X252" s="220"/>
      <c r="Y252" s="199"/>
      <c r="Z252" s="199"/>
      <c r="AA252" s="199"/>
      <c r="AB252" s="199"/>
      <c r="AC252" s="199"/>
      <c r="AD252" s="199"/>
      <c r="AE252" s="199"/>
      <c r="AF252" s="199"/>
      <c r="AG252" s="199" t="s">
        <v>134</v>
      </c>
      <c r="AH252" s="199"/>
      <c r="AI252" s="199"/>
      <c r="AJ252" s="199"/>
      <c r="AK252" s="199"/>
      <c r="AL252" s="199"/>
      <c r="AM252" s="199"/>
      <c r="AN252" s="199"/>
      <c r="AO252" s="199"/>
      <c r="AP252" s="199"/>
      <c r="AQ252" s="199"/>
      <c r="AR252" s="199"/>
      <c r="AS252" s="199"/>
      <c r="AT252" s="199"/>
      <c r="AU252" s="199"/>
      <c r="AV252" s="199"/>
      <c r="AW252" s="199"/>
      <c r="AX252" s="199"/>
      <c r="AY252" s="199"/>
      <c r="AZ252" s="199"/>
      <c r="BA252" s="199"/>
      <c r="BB252" s="199"/>
      <c r="BC252" s="199"/>
      <c r="BD252" s="199"/>
      <c r="BE252" s="199"/>
      <c r="BF252" s="199"/>
      <c r="BG252" s="199"/>
      <c r="BH252" s="199"/>
    </row>
    <row r="253" spans="1:60" outlineLevel="1">
      <c r="A253" s="216"/>
      <c r="B253" s="217"/>
      <c r="C253" s="265" t="s">
        <v>534</v>
      </c>
      <c r="D253" s="254"/>
      <c r="E253" s="255"/>
      <c r="F253" s="220"/>
      <c r="G253" s="220"/>
      <c r="H253" s="220"/>
      <c r="I253" s="220"/>
      <c r="J253" s="220"/>
      <c r="K253" s="220"/>
      <c r="L253" s="220"/>
      <c r="M253" s="220"/>
      <c r="N253" s="219"/>
      <c r="O253" s="219"/>
      <c r="P253" s="219"/>
      <c r="Q253" s="219"/>
      <c r="R253" s="220"/>
      <c r="S253" s="220"/>
      <c r="T253" s="220"/>
      <c r="U253" s="220"/>
      <c r="V253" s="220"/>
      <c r="W253" s="220"/>
      <c r="X253" s="220"/>
      <c r="Y253" s="199"/>
      <c r="Z253" s="199"/>
      <c r="AA253" s="199"/>
      <c r="AB253" s="199"/>
      <c r="AC253" s="199"/>
      <c r="AD253" s="199"/>
      <c r="AE253" s="199"/>
      <c r="AF253" s="199"/>
      <c r="AG253" s="199" t="s">
        <v>212</v>
      </c>
      <c r="AH253" s="199">
        <v>0</v>
      </c>
      <c r="AI253" s="199"/>
      <c r="AJ253" s="199"/>
      <c r="AK253" s="199"/>
      <c r="AL253" s="199"/>
      <c r="AM253" s="199"/>
      <c r="AN253" s="199"/>
      <c r="AO253" s="199"/>
      <c r="AP253" s="199"/>
      <c r="AQ253" s="199"/>
      <c r="AR253" s="199"/>
      <c r="AS253" s="199"/>
      <c r="AT253" s="199"/>
      <c r="AU253" s="199"/>
      <c r="AV253" s="199"/>
      <c r="AW253" s="199"/>
      <c r="AX253" s="199"/>
      <c r="AY253" s="199"/>
      <c r="AZ253" s="199"/>
      <c r="BA253" s="199"/>
      <c r="BB253" s="199"/>
      <c r="BC253" s="199"/>
      <c r="BD253" s="199"/>
      <c r="BE253" s="199"/>
      <c r="BF253" s="199"/>
      <c r="BG253" s="199"/>
      <c r="BH253" s="199"/>
    </row>
    <row r="254" spans="1:60" outlineLevel="1">
      <c r="A254" s="216"/>
      <c r="B254" s="217"/>
      <c r="C254" s="265" t="s">
        <v>592</v>
      </c>
      <c r="D254" s="254"/>
      <c r="E254" s="255">
        <v>0.84</v>
      </c>
      <c r="F254" s="220"/>
      <c r="G254" s="220"/>
      <c r="H254" s="220"/>
      <c r="I254" s="220"/>
      <c r="J254" s="220"/>
      <c r="K254" s="220"/>
      <c r="L254" s="220"/>
      <c r="M254" s="220"/>
      <c r="N254" s="219"/>
      <c r="O254" s="219"/>
      <c r="P254" s="219"/>
      <c r="Q254" s="219"/>
      <c r="R254" s="220"/>
      <c r="S254" s="220"/>
      <c r="T254" s="220"/>
      <c r="U254" s="220"/>
      <c r="V254" s="220"/>
      <c r="W254" s="220"/>
      <c r="X254" s="220"/>
      <c r="Y254" s="199"/>
      <c r="Z254" s="199"/>
      <c r="AA254" s="199"/>
      <c r="AB254" s="199"/>
      <c r="AC254" s="199"/>
      <c r="AD254" s="199"/>
      <c r="AE254" s="199"/>
      <c r="AF254" s="199"/>
      <c r="AG254" s="199" t="s">
        <v>212</v>
      </c>
      <c r="AH254" s="199">
        <v>0</v>
      </c>
      <c r="AI254" s="199"/>
      <c r="AJ254" s="199"/>
      <c r="AK254" s="199"/>
      <c r="AL254" s="199"/>
      <c r="AM254" s="199"/>
      <c r="AN254" s="199"/>
      <c r="AO254" s="199"/>
      <c r="AP254" s="199"/>
      <c r="AQ254" s="199"/>
      <c r="AR254" s="199"/>
      <c r="AS254" s="199"/>
      <c r="AT254" s="199"/>
      <c r="AU254" s="199"/>
      <c r="AV254" s="199"/>
      <c r="AW254" s="199"/>
      <c r="AX254" s="199"/>
      <c r="AY254" s="199"/>
      <c r="AZ254" s="199"/>
      <c r="BA254" s="199"/>
      <c r="BB254" s="199"/>
      <c r="BC254" s="199"/>
      <c r="BD254" s="199"/>
      <c r="BE254" s="199"/>
      <c r="BF254" s="199"/>
      <c r="BG254" s="199"/>
      <c r="BH254" s="199"/>
    </row>
    <row r="255" spans="1:60" outlineLevel="1">
      <c r="A255" s="216">
        <v>51</v>
      </c>
      <c r="B255" s="217" t="s">
        <v>471</v>
      </c>
      <c r="C255" s="267" t="s">
        <v>472</v>
      </c>
      <c r="D255" s="218" t="s">
        <v>0</v>
      </c>
      <c r="E255" s="258"/>
      <c r="F255" s="221"/>
      <c r="G255" s="220">
        <f>ROUND(E255*F255,2)</f>
        <v>0</v>
      </c>
      <c r="H255" s="221"/>
      <c r="I255" s="220">
        <f>ROUND(E255*H255,2)</f>
        <v>0</v>
      </c>
      <c r="J255" s="221"/>
      <c r="K255" s="220">
        <f>ROUND(E255*J255,2)</f>
        <v>0</v>
      </c>
      <c r="L255" s="220">
        <v>21</v>
      </c>
      <c r="M255" s="220">
        <f>G255*(1+L255/100)</f>
        <v>0</v>
      </c>
      <c r="N255" s="219">
        <v>0</v>
      </c>
      <c r="O255" s="219">
        <f>ROUND(E255*N255,2)</f>
        <v>0</v>
      </c>
      <c r="P255" s="219">
        <v>0</v>
      </c>
      <c r="Q255" s="219">
        <f>ROUND(E255*P255,2)</f>
        <v>0</v>
      </c>
      <c r="R255" s="220"/>
      <c r="S255" s="220" t="s">
        <v>209</v>
      </c>
      <c r="T255" s="220" t="s">
        <v>209</v>
      </c>
      <c r="U255" s="220">
        <v>0</v>
      </c>
      <c r="V255" s="220">
        <f>ROUND(E255*U255,2)</f>
        <v>0</v>
      </c>
      <c r="W255" s="220"/>
      <c r="X255" s="220" t="s">
        <v>247</v>
      </c>
      <c r="Y255" s="199"/>
      <c r="Z255" s="199"/>
      <c r="AA255" s="199"/>
      <c r="AB255" s="199"/>
      <c r="AC255" s="199"/>
      <c r="AD255" s="199"/>
      <c r="AE255" s="199"/>
      <c r="AF255" s="199"/>
      <c r="AG255" s="199" t="s">
        <v>248</v>
      </c>
      <c r="AH255" s="199"/>
      <c r="AI255" s="199"/>
      <c r="AJ255" s="199"/>
      <c r="AK255" s="199"/>
      <c r="AL255" s="199"/>
      <c r="AM255" s="199"/>
      <c r="AN255" s="199"/>
      <c r="AO255" s="199"/>
      <c r="AP255" s="199"/>
      <c r="AQ255" s="199"/>
      <c r="AR255" s="199"/>
      <c r="AS255" s="199"/>
      <c r="AT255" s="199"/>
      <c r="AU255" s="199"/>
      <c r="AV255" s="199"/>
      <c r="AW255" s="199"/>
      <c r="AX255" s="199"/>
      <c r="AY255" s="199"/>
      <c r="AZ255" s="199"/>
      <c r="BA255" s="199"/>
      <c r="BB255" s="199"/>
      <c r="BC255" s="199"/>
      <c r="BD255" s="199"/>
      <c r="BE255" s="199"/>
      <c r="BF255" s="199"/>
      <c r="BG255" s="199"/>
      <c r="BH255" s="199"/>
    </row>
    <row r="256" spans="1:60">
      <c r="A256" s="227" t="s">
        <v>127</v>
      </c>
      <c r="B256" s="228" t="s">
        <v>95</v>
      </c>
      <c r="C256" s="243" t="s">
        <v>96</v>
      </c>
      <c r="D256" s="229"/>
      <c r="E256" s="230"/>
      <c r="F256" s="231"/>
      <c r="G256" s="232">
        <f>SUMIF(AG257:AG257,"&lt;&gt;NOR",G257:G257)</f>
        <v>0</v>
      </c>
      <c r="H256" s="226"/>
      <c r="I256" s="226">
        <f>SUM(I257:I257)</f>
        <v>0</v>
      </c>
      <c r="J256" s="226"/>
      <c r="K256" s="226">
        <f>SUM(K257:K257)</f>
        <v>0</v>
      </c>
      <c r="L256" s="226"/>
      <c r="M256" s="226">
        <f>SUM(M257:M257)</f>
        <v>0</v>
      </c>
      <c r="N256" s="225"/>
      <c r="O256" s="225">
        <f>SUM(O257:O257)</f>
        <v>0</v>
      </c>
      <c r="P256" s="225"/>
      <c r="Q256" s="225">
        <f>SUM(Q257:Q257)</f>
        <v>0</v>
      </c>
      <c r="R256" s="226"/>
      <c r="S256" s="226"/>
      <c r="T256" s="226"/>
      <c r="U256" s="226"/>
      <c r="V256" s="226">
        <f>SUM(V257:V257)</f>
        <v>0</v>
      </c>
      <c r="W256" s="226"/>
      <c r="X256" s="226"/>
      <c r="AG256" t="s">
        <v>128</v>
      </c>
    </row>
    <row r="257" spans="1:60" outlineLevel="1">
      <c r="A257" s="259">
        <v>52</v>
      </c>
      <c r="B257" s="260" t="s">
        <v>481</v>
      </c>
      <c r="C257" s="268" t="s">
        <v>482</v>
      </c>
      <c r="D257" s="261" t="s">
        <v>300</v>
      </c>
      <c r="E257" s="262">
        <v>8</v>
      </c>
      <c r="F257" s="263"/>
      <c r="G257" s="264">
        <f>ROUND(E257*F257,2)</f>
        <v>0</v>
      </c>
      <c r="H257" s="221"/>
      <c r="I257" s="220">
        <f>ROUND(E257*H257,2)</f>
        <v>0</v>
      </c>
      <c r="J257" s="221"/>
      <c r="K257" s="220">
        <f>ROUND(E257*J257,2)</f>
        <v>0</v>
      </c>
      <c r="L257" s="220">
        <v>21</v>
      </c>
      <c r="M257" s="220">
        <f>G257*(1+L257/100)</f>
        <v>0</v>
      </c>
      <c r="N257" s="219">
        <v>0</v>
      </c>
      <c r="O257" s="219">
        <f>ROUND(E257*N257,2)</f>
        <v>0</v>
      </c>
      <c r="P257" s="219">
        <v>0</v>
      </c>
      <c r="Q257" s="219">
        <f>ROUND(E257*P257,2)</f>
        <v>0</v>
      </c>
      <c r="R257" s="220"/>
      <c r="S257" s="220" t="s">
        <v>129</v>
      </c>
      <c r="T257" s="220" t="s">
        <v>144</v>
      </c>
      <c r="U257" s="220">
        <v>0</v>
      </c>
      <c r="V257" s="220">
        <f>ROUND(E257*U257,2)</f>
        <v>0</v>
      </c>
      <c r="W257" s="220"/>
      <c r="X257" s="220" t="s">
        <v>131</v>
      </c>
      <c r="Y257" s="199"/>
      <c r="Z257" s="199"/>
      <c r="AA257" s="199"/>
      <c r="AB257" s="199"/>
      <c r="AC257" s="199"/>
      <c r="AD257" s="199"/>
      <c r="AE257" s="199"/>
      <c r="AF257" s="199"/>
      <c r="AG257" s="199" t="s">
        <v>132</v>
      </c>
      <c r="AH257" s="199"/>
      <c r="AI257" s="199"/>
      <c r="AJ257" s="199"/>
      <c r="AK257" s="199"/>
      <c r="AL257" s="199"/>
      <c r="AM257" s="199"/>
      <c r="AN257" s="199"/>
      <c r="AO257" s="199"/>
      <c r="AP257" s="199"/>
      <c r="AQ257" s="199"/>
      <c r="AR257" s="199"/>
      <c r="AS257" s="199"/>
      <c r="AT257" s="199"/>
      <c r="AU257" s="199"/>
      <c r="AV257" s="199"/>
      <c r="AW257" s="199"/>
      <c r="AX257" s="199"/>
      <c r="AY257" s="199"/>
      <c r="AZ257" s="199"/>
      <c r="BA257" s="199"/>
      <c r="BB257" s="199"/>
      <c r="BC257" s="199"/>
      <c r="BD257" s="199"/>
      <c r="BE257" s="199"/>
      <c r="BF257" s="199"/>
      <c r="BG257" s="199"/>
      <c r="BH257" s="199"/>
    </row>
    <row r="258" spans="1:60">
      <c r="A258" s="227" t="s">
        <v>127</v>
      </c>
      <c r="B258" s="228" t="s">
        <v>97</v>
      </c>
      <c r="C258" s="243" t="s">
        <v>98</v>
      </c>
      <c r="D258" s="229"/>
      <c r="E258" s="230"/>
      <c r="F258" s="231"/>
      <c r="G258" s="232">
        <f>SUMIF(AG259:AG268,"&lt;&gt;NOR",G259:G268)</f>
        <v>0</v>
      </c>
      <c r="H258" s="226"/>
      <c r="I258" s="226">
        <f>SUM(I259:I268)</f>
        <v>0</v>
      </c>
      <c r="J258" s="226"/>
      <c r="K258" s="226">
        <f>SUM(K259:K268)</f>
        <v>0</v>
      </c>
      <c r="L258" s="226"/>
      <c r="M258" s="226">
        <f>SUM(M259:M268)</f>
        <v>0</v>
      </c>
      <c r="N258" s="225"/>
      <c r="O258" s="225">
        <f>SUM(O259:O268)</f>
        <v>0</v>
      </c>
      <c r="P258" s="225"/>
      <c r="Q258" s="225">
        <f>SUM(Q259:Q268)</f>
        <v>0</v>
      </c>
      <c r="R258" s="226"/>
      <c r="S258" s="226"/>
      <c r="T258" s="226"/>
      <c r="U258" s="226"/>
      <c r="V258" s="226">
        <f>SUM(V259:V268)</f>
        <v>84.21</v>
      </c>
      <c r="W258" s="226"/>
      <c r="X258" s="226"/>
      <c r="AG258" t="s">
        <v>128</v>
      </c>
    </row>
    <row r="259" spans="1:60" outlineLevel="1">
      <c r="A259" s="259">
        <v>53</v>
      </c>
      <c r="B259" s="260" t="s">
        <v>269</v>
      </c>
      <c r="C259" s="268" t="s">
        <v>270</v>
      </c>
      <c r="D259" s="261" t="s">
        <v>246</v>
      </c>
      <c r="E259" s="262">
        <v>20.742889999999999</v>
      </c>
      <c r="F259" s="263"/>
      <c r="G259" s="264">
        <f>ROUND(E259*F259,2)</f>
        <v>0</v>
      </c>
      <c r="H259" s="221"/>
      <c r="I259" s="220">
        <f>ROUND(E259*H259,2)</f>
        <v>0</v>
      </c>
      <c r="J259" s="221"/>
      <c r="K259" s="220">
        <f>ROUND(E259*J259,2)</f>
        <v>0</v>
      </c>
      <c r="L259" s="220">
        <v>21</v>
      </c>
      <c r="M259" s="220">
        <f>G259*(1+L259/100)</f>
        <v>0</v>
      </c>
      <c r="N259" s="219">
        <v>0</v>
      </c>
      <c r="O259" s="219">
        <f>ROUND(E259*N259,2)</f>
        <v>0</v>
      </c>
      <c r="P259" s="219">
        <v>0</v>
      </c>
      <c r="Q259" s="219">
        <f>ROUND(E259*P259,2)</f>
        <v>0</v>
      </c>
      <c r="R259" s="220"/>
      <c r="S259" s="220" t="s">
        <v>209</v>
      </c>
      <c r="T259" s="220" t="s">
        <v>209</v>
      </c>
      <c r="U259" s="220">
        <v>0.94</v>
      </c>
      <c r="V259" s="220">
        <f>ROUND(E259*U259,2)</f>
        <v>19.5</v>
      </c>
      <c r="W259" s="220"/>
      <c r="X259" s="220" t="s">
        <v>131</v>
      </c>
      <c r="Y259" s="199"/>
      <c r="Z259" s="199"/>
      <c r="AA259" s="199"/>
      <c r="AB259" s="199"/>
      <c r="AC259" s="199"/>
      <c r="AD259" s="199"/>
      <c r="AE259" s="199"/>
      <c r="AF259" s="199"/>
      <c r="AG259" s="199" t="s">
        <v>132</v>
      </c>
      <c r="AH259" s="199"/>
      <c r="AI259" s="199"/>
      <c r="AJ259" s="199"/>
      <c r="AK259" s="199"/>
      <c r="AL259" s="199"/>
      <c r="AM259" s="199"/>
      <c r="AN259" s="199"/>
      <c r="AO259" s="199"/>
      <c r="AP259" s="199"/>
      <c r="AQ259" s="199"/>
      <c r="AR259" s="199"/>
      <c r="AS259" s="199"/>
      <c r="AT259" s="199"/>
      <c r="AU259" s="199"/>
      <c r="AV259" s="199"/>
      <c r="AW259" s="199"/>
      <c r="AX259" s="199"/>
      <c r="AY259" s="199"/>
      <c r="AZ259" s="199"/>
      <c r="BA259" s="199"/>
      <c r="BB259" s="199"/>
      <c r="BC259" s="199"/>
      <c r="BD259" s="199"/>
      <c r="BE259" s="199"/>
      <c r="BF259" s="199"/>
      <c r="BG259" s="199"/>
      <c r="BH259" s="199"/>
    </row>
    <row r="260" spans="1:60" outlineLevel="1">
      <c r="A260" s="234">
        <v>54</v>
      </c>
      <c r="B260" s="235" t="s">
        <v>273</v>
      </c>
      <c r="C260" s="244" t="s">
        <v>274</v>
      </c>
      <c r="D260" s="236" t="s">
        <v>246</v>
      </c>
      <c r="E260" s="237">
        <v>373.37202000000002</v>
      </c>
      <c r="F260" s="238"/>
      <c r="G260" s="239">
        <f>ROUND(E260*F260,2)</f>
        <v>0</v>
      </c>
      <c r="H260" s="221"/>
      <c r="I260" s="220">
        <f>ROUND(E260*H260,2)</f>
        <v>0</v>
      </c>
      <c r="J260" s="221"/>
      <c r="K260" s="220">
        <f>ROUND(E260*J260,2)</f>
        <v>0</v>
      </c>
      <c r="L260" s="220">
        <v>21</v>
      </c>
      <c r="M260" s="220">
        <f>G260*(1+L260/100)</f>
        <v>0</v>
      </c>
      <c r="N260" s="219">
        <v>0</v>
      </c>
      <c r="O260" s="219">
        <f>ROUND(E260*N260,2)</f>
        <v>0</v>
      </c>
      <c r="P260" s="219">
        <v>0</v>
      </c>
      <c r="Q260" s="219">
        <f>ROUND(E260*P260,2)</f>
        <v>0</v>
      </c>
      <c r="R260" s="220"/>
      <c r="S260" s="220" t="s">
        <v>209</v>
      </c>
      <c r="T260" s="220" t="s">
        <v>209</v>
      </c>
      <c r="U260" s="220">
        <v>0.11</v>
      </c>
      <c r="V260" s="220">
        <f>ROUND(E260*U260,2)</f>
        <v>41.07</v>
      </c>
      <c r="W260" s="220"/>
      <c r="X260" s="220" t="s">
        <v>131</v>
      </c>
      <c r="Y260" s="199"/>
      <c r="Z260" s="199"/>
      <c r="AA260" s="199"/>
      <c r="AB260" s="199"/>
      <c r="AC260" s="199"/>
      <c r="AD260" s="199"/>
      <c r="AE260" s="199"/>
      <c r="AF260" s="199"/>
      <c r="AG260" s="199" t="s">
        <v>132</v>
      </c>
      <c r="AH260" s="199"/>
      <c r="AI260" s="199"/>
      <c r="AJ260" s="199"/>
      <c r="AK260" s="199"/>
      <c r="AL260" s="199"/>
      <c r="AM260" s="199"/>
      <c r="AN260" s="199"/>
      <c r="AO260" s="199"/>
      <c r="AP260" s="199"/>
      <c r="AQ260" s="199"/>
      <c r="AR260" s="199"/>
      <c r="AS260" s="199"/>
      <c r="AT260" s="199"/>
      <c r="AU260" s="199"/>
      <c r="AV260" s="199"/>
      <c r="AW260" s="199"/>
      <c r="AX260" s="199"/>
      <c r="AY260" s="199"/>
      <c r="AZ260" s="199"/>
      <c r="BA260" s="199"/>
      <c r="BB260" s="199"/>
      <c r="BC260" s="199"/>
      <c r="BD260" s="199"/>
      <c r="BE260" s="199"/>
      <c r="BF260" s="199"/>
      <c r="BG260" s="199"/>
      <c r="BH260" s="199"/>
    </row>
    <row r="261" spans="1:60" outlineLevel="1">
      <c r="A261" s="216"/>
      <c r="B261" s="217"/>
      <c r="C261" s="265" t="s">
        <v>593</v>
      </c>
      <c r="D261" s="254"/>
      <c r="E261" s="255">
        <v>373.37202000000002</v>
      </c>
      <c r="F261" s="220"/>
      <c r="G261" s="220"/>
      <c r="H261" s="220"/>
      <c r="I261" s="220"/>
      <c r="J261" s="220"/>
      <c r="K261" s="220"/>
      <c r="L261" s="220"/>
      <c r="M261" s="220"/>
      <c r="N261" s="219"/>
      <c r="O261" s="219"/>
      <c r="P261" s="219"/>
      <c r="Q261" s="219"/>
      <c r="R261" s="220"/>
      <c r="S261" s="220"/>
      <c r="T261" s="220"/>
      <c r="U261" s="220"/>
      <c r="V261" s="220"/>
      <c r="W261" s="220"/>
      <c r="X261" s="220"/>
      <c r="Y261" s="199"/>
      <c r="Z261" s="199"/>
      <c r="AA261" s="199"/>
      <c r="AB261" s="199"/>
      <c r="AC261" s="199"/>
      <c r="AD261" s="199"/>
      <c r="AE261" s="199"/>
      <c r="AF261" s="199"/>
      <c r="AG261" s="199" t="s">
        <v>212</v>
      </c>
      <c r="AH261" s="199">
        <v>0</v>
      </c>
      <c r="AI261" s="199"/>
      <c r="AJ261" s="199"/>
      <c r="AK261" s="199"/>
      <c r="AL261" s="199"/>
      <c r="AM261" s="199"/>
      <c r="AN261" s="199"/>
      <c r="AO261" s="199"/>
      <c r="AP261" s="199"/>
      <c r="AQ261" s="199"/>
      <c r="AR261" s="199"/>
      <c r="AS261" s="199"/>
      <c r="AT261" s="199"/>
      <c r="AU261" s="199"/>
      <c r="AV261" s="199"/>
      <c r="AW261" s="199"/>
      <c r="AX261" s="199"/>
      <c r="AY261" s="199"/>
      <c r="AZ261" s="199"/>
      <c r="BA261" s="199"/>
      <c r="BB261" s="199"/>
      <c r="BC261" s="199"/>
      <c r="BD261" s="199"/>
      <c r="BE261" s="199"/>
      <c r="BF261" s="199"/>
      <c r="BG261" s="199"/>
      <c r="BH261" s="199"/>
    </row>
    <row r="262" spans="1:60" ht="22.5" outlineLevel="1">
      <c r="A262" s="259">
        <v>55</v>
      </c>
      <c r="B262" s="260" t="s">
        <v>276</v>
      </c>
      <c r="C262" s="268" t="s">
        <v>277</v>
      </c>
      <c r="D262" s="261" t="s">
        <v>246</v>
      </c>
      <c r="E262" s="262">
        <v>20.742889999999999</v>
      </c>
      <c r="F262" s="263"/>
      <c r="G262" s="264">
        <f>ROUND(E262*F262,2)</f>
        <v>0</v>
      </c>
      <c r="H262" s="221"/>
      <c r="I262" s="220">
        <f>ROUND(E262*H262,2)</f>
        <v>0</v>
      </c>
      <c r="J262" s="221"/>
      <c r="K262" s="220">
        <f>ROUND(E262*J262,2)</f>
        <v>0</v>
      </c>
      <c r="L262" s="220">
        <v>21</v>
      </c>
      <c r="M262" s="220">
        <f>G262*(1+L262/100)</f>
        <v>0</v>
      </c>
      <c r="N262" s="219">
        <v>0</v>
      </c>
      <c r="O262" s="219">
        <f>ROUND(E262*N262,2)</f>
        <v>0</v>
      </c>
      <c r="P262" s="219">
        <v>0</v>
      </c>
      <c r="Q262" s="219">
        <f>ROUND(E262*P262,2)</f>
        <v>0</v>
      </c>
      <c r="R262" s="220"/>
      <c r="S262" s="220" t="s">
        <v>129</v>
      </c>
      <c r="T262" s="220" t="s">
        <v>144</v>
      </c>
      <c r="U262" s="220">
        <v>0.55000000000000004</v>
      </c>
      <c r="V262" s="220">
        <f>ROUND(E262*U262,2)</f>
        <v>11.41</v>
      </c>
      <c r="W262" s="220"/>
      <c r="X262" s="220" t="s">
        <v>131</v>
      </c>
      <c r="Y262" s="199"/>
      <c r="Z262" s="199"/>
      <c r="AA262" s="199"/>
      <c r="AB262" s="199"/>
      <c r="AC262" s="199"/>
      <c r="AD262" s="199"/>
      <c r="AE262" s="199"/>
      <c r="AF262" s="199"/>
      <c r="AG262" s="199" t="s">
        <v>132</v>
      </c>
      <c r="AH262" s="199"/>
      <c r="AI262" s="199"/>
      <c r="AJ262" s="199"/>
      <c r="AK262" s="199"/>
      <c r="AL262" s="199"/>
      <c r="AM262" s="199"/>
      <c r="AN262" s="199"/>
      <c r="AO262" s="199"/>
      <c r="AP262" s="199"/>
      <c r="AQ262" s="199"/>
      <c r="AR262" s="199"/>
      <c r="AS262" s="199"/>
      <c r="AT262" s="199"/>
      <c r="AU262" s="199"/>
      <c r="AV262" s="199"/>
      <c r="AW262" s="199"/>
      <c r="AX262" s="199"/>
      <c r="AY262" s="199"/>
      <c r="AZ262" s="199"/>
      <c r="BA262" s="199"/>
      <c r="BB262" s="199"/>
      <c r="BC262" s="199"/>
      <c r="BD262" s="199"/>
      <c r="BE262" s="199"/>
      <c r="BF262" s="199"/>
      <c r="BG262" s="199"/>
      <c r="BH262" s="199"/>
    </row>
    <row r="263" spans="1:60" outlineLevel="1">
      <c r="A263" s="259">
        <v>56</v>
      </c>
      <c r="B263" s="260" t="s">
        <v>278</v>
      </c>
      <c r="C263" s="268" t="s">
        <v>279</v>
      </c>
      <c r="D263" s="261" t="s">
        <v>246</v>
      </c>
      <c r="E263" s="262">
        <v>20.742889999999999</v>
      </c>
      <c r="F263" s="263"/>
      <c r="G263" s="264">
        <f>ROUND(E263*F263,2)</f>
        <v>0</v>
      </c>
      <c r="H263" s="221"/>
      <c r="I263" s="220">
        <f>ROUND(E263*H263,2)</f>
        <v>0</v>
      </c>
      <c r="J263" s="221"/>
      <c r="K263" s="220">
        <f>ROUND(E263*J263,2)</f>
        <v>0</v>
      </c>
      <c r="L263" s="220">
        <v>21</v>
      </c>
      <c r="M263" s="220">
        <f>G263*(1+L263/100)</f>
        <v>0</v>
      </c>
      <c r="N263" s="219">
        <v>0</v>
      </c>
      <c r="O263" s="219">
        <f>ROUND(E263*N263,2)</f>
        <v>0</v>
      </c>
      <c r="P263" s="219">
        <v>0</v>
      </c>
      <c r="Q263" s="219">
        <f>ROUND(E263*P263,2)</f>
        <v>0</v>
      </c>
      <c r="R263" s="220"/>
      <c r="S263" s="220" t="s">
        <v>209</v>
      </c>
      <c r="T263" s="220" t="s">
        <v>209</v>
      </c>
      <c r="U263" s="220">
        <v>0.1</v>
      </c>
      <c r="V263" s="220">
        <f>ROUND(E263*U263,2)</f>
        <v>2.0699999999999998</v>
      </c>
      <c r="W263" s="220"/>
      <c r="X263" s="220" t="s">
        <v>131</v>
      </c>
      <c r="Y263" s="199"/>
      <c r="Z263" s="199"/>
      <c r="AA263" s="199"/>
      <c r="AB263" s="199"/>
      <c r="AC263" s="199"/>
      <c r="AD263" s="199"/>
      <c r="AE263" s="199"/>
      <c r="AF263" s="199"/>
      <c r="AG263" s="199" t="s">
        <v>132</v>
      </c>
      <c r="AH263" s="199"/>
      <c r="AI263" s="199"/>
      <c r="AJ263" s="199"/>
      <c r="AK263" s="199"/>
      <c r="AL263" s="199"/>
      <c r="AM263" s="199"/>
      <c r="AN263" s="199"/>
      <c r="AO263" s="199"/>
      <c r="AP263" s="199"/>
      <c r="AQ263" s="199"/>
      <c r="AR263" s="199"/>
      <c r="AS263" s="199"/>
      <c r="AT263" s="199"/>
      <c r="AU263" s="199"/>
      <c r="AV263" s="199"/>
      <c r="AW263" s="199"/>
      <c r="AX263" s="199"/>
      <c r="AY263" s="199"/>
      <c r="AZ263" s="199"/>
      <c r="BA263" s="199"/>
      <c r="BB263" s="199"/>
      <c r="BC263" s="199"/>
      <c r="BD263" s="199"/>
      <c r="BE263" s="199"/>
      <c r="BF263" s="199"/>
      <c r="BG263" s="199"/>
      <c r="BH263" s="199"/>
    </row>
    <row r="264" spans="1:60" outlineLevel="1">
      <c r="A264" s="259">
        <v>57</v>
      </c>
      <c r="B264" s="260" t="s">
        <v>280</v>
      </c>
      <c r="C264" s="268" t="s">
        <v>281</v>
      </c>
      <c r="D264" s="261" t="s">
        <v>282</v>
      </c>
      <c r="E264" s="262">
        <v>30</v>
      </c>
      <c r="F264" s="263"/>
      <c r="G264" s="264">
        <f>ROUND(E264*F264,2)</f>
        <v>0</v>
      </c>
      <c r="H264" s="221"/>
      <c r="I264" s="220">
        <f>ROUND(E264*H264,2)</f>
        <v>0</v>
      </c>
      <c r="J264" s="221"/>
      <c r="K264" s="220">
        <f>ROUND(E264*J264,2)</f>
        <v>0</v>
      </c>
      <c r="L264" s="220">
        <v>21</v>
      </c>
      <c r="M264" s="220">
        <f>G264*(1+L264/100)</f>
        <v>0</v>
      </c>
      <c r="N264" s="219">
        <v>0</v>
      </c>
      <c r="O264" s="219">
        <f>ROUND(E264*N264,2)</f>
        <v>0</v>
      </c>
      <c r="P264" s="219">
        <v>0</v>
      </c>
      <c r="Q264" s="219">
        <f>ROUND(E264*P264,2)</f>
        <v>0</v>
      </c>
      <c r="R264" s="220"/>
      <c r="S264" s="220" t="s">
        <v>209</v>
      </c>
      <c r="T264" s="220" t="s">
        <v>209</v>
      </c>
      <c r="U264" s="220">
        <v>0</v>
      </c>
      <c r="V264" s="220">
        <f>ROUND(E264*U264,2)</f>
        <v>0</v>
      </c>
      <c r="W264" s="220"/>
      <c r="X264" s="220" t="s">
        <v>131</v>
      </c>
      <c r="Y264" s="199"/>
      <c r="Z264" s="199"/>
      <c r="AA264" s="199"/>
      <c r="AB264" s="199"/>
      <c r="AC264" s="199"/>
      <c r="AD264" s="199"/>
      <c r="AE264" s="199"/>
      <c r="AF264" s="199"/>
      <c r="AG264" s="199" t="s">
        <v>132</v>
      </c>
      <c r="AH264" s="199"/>
      <c r="AI264" s="199"/>
      <c r="AJ264" s="199"/>
      <c r="AK264" s="199"/>
      <c r="AL264" s="199"/>
      <c r="AM264" s="199"/>
      <c r="AN264" s="199"/>
      <c r="AO264" s="199"/>
      <c r="AP264" s="199"/>
      <c r="AQ264" s="199"/>
      <c r="AR264" s="199"/>
      <c r="AS264" s="199"/>
      <c r="AT264" s="199"/>
      <c r="AU264" s="199"/>
      <c r="AV264" s="199"/>
      <c r="AW264" s="199"/>
      <c r="AX264" s="199"/>
      <c r="AY264" s="199"/>
      <c r="AZ264" s="199"/>
      <c r="BA264" s="199"/>
      <c r="BB264" s="199"/>
      <c r="BC264" s="199"/>
      <c r="BD264" s="199"/>
      <c r="BE264" s="199"/>
      <c r="BF264" s="199"/>
      <c r="BG264" s="199"/>
      <c r="BH264" s="199"/>
    </row>
    <row r="265" spans="1:60" ht="22.5" outlineLevel="1">
      <c r="A265" s="259">
        <v>58</v>
      </c>
      <c r="B265" s="260" t="s">
        <v>283</v>
      </c>
      <c r="C265" s="268" t="s">
        <v>284</v>
      </c>
      <c r="D265" s="261" t="s">
        <v>246</v>
      </c>
      <c r="E265" s="262">
        <v>20.742889999999999</v>
      </c>
      <c r="F265" s="263"/>
      <c r="G265" s="264">
        <f>ROUND(E265*F265,2)</f>
        <v>0</v>
      </c>
      <c r="H265" s="221"/>
      <c r="I265" s="220">
        <f>ROUND(E265*H265,2)</f>
        <v>0</v>
      </c>
      <c r="J265" s="221"/>
      <c r="K265" s="220">
        <f>ROUND(E265*J265,2)</f>
        <v>0</v>
      </c>
      <c r="L265" s="220">
        <v>21</v>
      </c>
      <c r="M265" s="220">
        <f>G265*(1+L265/100)</f>
        <v>0</v>
      </c>
      <c r="N265" s="219">
        <v>0</v>
      </c>
      <c r="O265" s="219">
        <f>ROUND(E265*N265,2)</f>
        <v>0</v>
      </c>
      <c r="P265" s="219">
        <v>0</v>
      </c>
      <c r="Q265" s="219">
        <f>ROUND(E265*P265,2)</f>
        <v>0</v>
      </c>
      <c r="R265" s="220"/>
      <c r="S265" s="220" t="s">
        <v>209</v>
      </c>
      <c r="T265" s="220" t="s">
        <v>209</v>
      </c>
      <c r="U265" s="220">
        <v>0.49</v>
      </c>
      <c r="V265" s="220">
        <f>ROUND(E265*U265,2)</f>
        <v>10.16</v>
      </c>
      <c r="W265" s="220"/>
      <c r="X265" s="220" t="s">
        <v>131</v>
      </c>
      <c r="Y265" s="199"/>
      <c r="Z265" s="199"/>
      <c r="AA265" s="199"/>
      <c r="AB265" s="199"/>
      <c r="AC265" s="199"/>
      <c r="AD265" s="199"/>
      <c r="AE265" s="199"/>
      <c r="AF265" s="199"/>
      <c r="AG265" s="199" t="s">
        <v>132</v>
      </c>
      <c r="AH265" s="199"/>
      <c r="AI265" s="199"/>
      <c r="AJ265" s="199"/>
      <c r="AK265" s="199"/>
      <c r="AL265" s="199"/>
      <c r="AM265" s="199"/>
      <c r="AN265" s="199"/>
      <c r="AO265" s="199"/>
      <c r="AP265" s="199"/>
      <c r="AQ265" s="199"/>
      <c r="AR265" s="199"/>
      <c r="AS265" s="199"/>
      <c r="AT265" s="199"/>
      <c r="AU265" s="199"/>
      <c r="AV265" s="199"/>
      <c r="AW265" s="199"/>
      <c r="AX265" s="199"/>
      <c r="AY265" s="199"/>
      <c r="AZ265" s="199"/>
      <c r="BA265" s="199"/>
      <c r="BB265" s="199"/>
      <c r="BC265" s="199"/>
      <c r="BD265" s="199"/>
      <c r="BE265" s="199"/>
      <c r="BF265" s="199"/>
      <c r="BG265" s="199"/>
      <c r="BH265" s="199"/>
    </row>
    <row r="266" spans="1:60" ht="22.5" outlineLevel="1">
      <c r="A266" s="234">
        <v>59</v>
      </c>
      <c r="B266" s="235" t="s">
        <v>285</v>
      </c>
      <c r="C266" s="244" t="s">
        <v>286</v>
      </c>
      <c r="D266" s="236" t="s">
        <v>246</v>
      </c>
      <c r="E266" s="237">
        <v>103.71445</v>
      </c>
      <c r="F266" s="238"/>
      <c r="G266" s="239">
        <f>ROUND(E266*F266,2)</f>
        <v>0</v>
      </c>
      <c r="H266" s="221"/>
      <c r="I266" s="220">
        <f>ROUND(E266*H266,2)</f>
        <v>0</v>
      </c>
      <c r="J266" s="221"/>
      <c r="K266" s="220">
        <f>ROUND(E266*J266,2)</f>
        <v>0</v>
      </c>
      <c r="L266" s="220">
        <v>21</v>
      </c>
      <c r="M266" s="220">
        <f>G266*(1+L266/100)</f>
        <v>0</v>
      </c>
      <c r="N266" s="219">
        <v>0</v>
      </c>
      <c r="O266" s="219">
        <f>ROUND(E266*N266,2)</f>
        <v>0</v>
      </c>
      <c r="P266" s="219">
        <v>0</v>
      </c>
      <c r="Q266" s="219">
        <f>ROUND(E266*P266,2)</f>
        <v>0</v>
      </c>
      <c r="R266" s="220"/>
      <c r="S266" s="220" t="s">
        <v>209</v>
      </c>
      <c r="T266" s="220" t="s">
        <v>209</v>
      </c>
      <c r="U266" s="220">
        <v>0</v>
      </c>
      <c r="V266" s="220">
        <f>ROUND(E266*U266,2)</f>
        <v>0</v>
      </c>
      <c r="W266" s="220"/>
      <c r="X266" s="220" t="s">
        <v>131</v>
      </c>
      <c r="Y266" s="199"/>
      <c r="Z266" s="199"/>
      <c r="AA266" s="199"/>
      <c r="AB266" s="199"/>
      <c r="AC266" s="199"/>
      <c r="AD266" s="199"/>
      <c r="AE266" s="199"/>
      <c r="AF266" s="199"/>
      <c r="AG266" s="199" t="s">
        <v>132</v>
      </c>
      <c r="AH266" s="199"/>
      <c r="AI266" s="199"/>
      <c r="AJ266" s="199"/>
      <c r="AK266" s="199"/>
      <c r="AL266" s="199"/>
      <c r="AM266" s="199"/>
      <c r="AN266" s="199"/>
      <c r="AO266" s="199"/>
      <c r="AP266" s="199"/>
      <c r="AQ266" s="199"/>
      <c r="AR266" s="199"/>
      <c r="AS266" s="199"/>
      <c r="AT266" s="199"/>
      <c r="AU266" s="199"/>
      <c r="AV266" s="199"/>
      <c r="AW266" s="199"/>
      <c r="AX266" s="199"/>
      <c r="AY266" s="199"/>
      <c r="AZ266" s="199"/>
      <c r="BA266" s="199"/>
      <c r="BB266" s="199"/>
      <c r="BC266" s="199"/>
      <c r="BD266" s="199"/>
      <c r="BE266" s="199"/>
      <c r="BF266" s="199"/>
      <c r="BG266" s="199"/>
      <c r="BH266" s="199"/>
    </row>
    <row r="267" spans="1:60" outlineLevel="1">
      <c r="A267" s="216"/>
      <c r="B267" s="217"/>
      <c r="C267" s="265" t="s">
        <v>594</v>
      </c>
      <c r="D267" s="254"/>
      <c r="E267" s="255">
        <v>103.71445</v>
      </c>
      <c r="F267" s="220"/>
      <c r="G267" s="220"/>
      <c r="H267" s="220"/>
      <c r="I267" s="220"/>
      <c r="J267" s="220"/>
      <c r="K267" s="220"/>
      <c r="L267" s="220"/>
      <c r="M267" s="220"/>
      <c r="N267" s="219"/>
      <c r="O267" s="219"/>
      <c r="P267" s="219"/>
      <c r="Q267" s="219"/>
      <c r="R267" s="220"/>
      <c r="S267" s="220"/>
      <c r="T267" s="220"/>
      <c r="U267" s="220"/>
      <c r="V267" s="220"/>
      <c r="W267" s="220"/>
      <c r="X267" s="220"/>
      <c r="Y267" s="199"/>
      <c r="Z267" s="199"/>
      <c r="AA267" s="199"/>
      <c r="AB267" s="199"/>
      <c r="AC267" s="199"/>
      <c r="AD267" s="199"/>
      <c r="AE267" s="199"/>
      <c r="AF267" s="199"/>
      <c r="AG267" s="199" t="s">
        <v>212</v>
      </c>
      <c r="AH267" s="199">
        <v>0</v>
      </c>
      <c r="AI267" s="199"/>
      <c r="AJ267" s="199"/>
      <c r="AK267" s="199"/>
      <c r="AL267" s="199"/>
      <c r="AM267" s="199"/>
      <c r="AN267" s="199"/>
      <c r="AO267" s="199"/>
      <c r="AP267" s="199"/>
      <c r="AQ267" s="199"/>
      <c r="AR267" s="199"/>
      <c r="AS267" s="199"/>
      <c r="AT267" s="199"/>
      <c r="AU267" s="199"/>
      <c r="AV267" s="199"/>
      <c r="AW267" s="199"/>
      <c r="AX267" s="199"/>
      <c r="AY267" s="199"/>
      <c r="AZ267" s="199"/>
      <c r="BA267" s="199"/>
      <c r="BB267" s="199"/>
      <c r="BC267" s="199"/>
      <c r="BD267" s="199"/>
      <c r="BE267" s="199"/>
      <c r="BF267" s="199"/>
      <c r="BG267" s="199"/>
      <c r="BH267" s="199"/>
    </row>
    <row r="268" spans="1:60" outlineLevel="1">
      <c r="A268" s="234">
        <v>60</v>
      </c>
      <c r="B268" s="235" t="s">
        <v>288</v>
      </c>
      <c r="C268" s="244" t="s">
        <v>289</v>
      </c>
      <c r="D268" s="236" t="s">
        <v>246</v>
      </c>
      <c r="E268" s="237">
        <v>20.742889999999999</v>
      </c>
      <c r="F268" s="238"/>
      <c r="G268" s="239">
        <f>ROUND(E268*F268,2)</f>
        <v>0</v>
      </c>
      <c r="H268" s="221"/>
      <c r="I268" s="220">
        <f>ROUND(E268*H268,2)</f>
        <v>0</v>
      </c>
      <c r="J268" s="221"/>
      <c r="K268" s="220">
        <f>ROUND(E268*J268,2)</f>
        <v>0</v>
      </c>
      <c r="L268" s="220">
        <v>21</v>
      </c>
      <c r="M268" s="220">
        <f>G268*(1+L268/100)</f>
        <v>0</v>
      </c>
      <c r="N268" s="219">
        <v>0</v>
      </c>
      <c r="O268" s="219">
        <f>ROUND(E268*N268,2)</f>
        <v>0</v>
      </c>
      <c r="P268" s="219">
        <v>0</v>
      </c>
      <c r="Q268" s="219">
        <f>ROUND(E268*P268,2)</f>
        <v>0</v>
      </c>
      <c r="R268" s="220"/>
      <c r="S268" s="220" t="s">
        <v>209</v>
      </c>
      <c r="T268" s="220" t="s">
        <v>209</v>
      </c>
      <c r="U268" s="220">
        <v>0</v>
      </c>
      <c r="V268" s="220">
        <f>ROUND(E268*U268,2)</f>
        <v>0</v>
      </c>
      <c r="W268" s="220"/>
      <c r="X268" s="220" t="s">
        <v>131</v>
      </c>
      <c r="Y268" s="199"/>
      <c r="Z268" s="199"/>
      <c r="AA268" s="199"/>
      <c r="AB268" s="199"/>
      <c r="AC268" s="199"/>
      <c r="AD268" s="199"/>
      <c r="AE268" s="199"/>
      <c r="AF268" s="199"/>
      <c r="AG268" s="199" t="s">
        <v>132</v>
      </c>
      <c r="AH268" s="199"/>
      <c r="AI268" s="199"/>
      <c r="AJ268" s="199"/>
      <c r="AK268" s="199"/>
      <c r="AL268" s="199"/>
      <c r="AM268" s="199"/>
      <c r="AN268" s="199"/>
      <c r="AO268" s="199"/>
      <c r="AP268" s="199"/>
      <c r="AQ268" s="199"/>
      <c r="AR268" s="199"/>
      <c r="AS268" s="199"/>
      <c r="AT268" s="199"/>
      <c r="AU268" s="199"/>
      <c r="AV268" s="199"/>
      <c r="AW268" s="199"/>
      <c r="AX268" s="199"/>
      <c r="AY268" s="199"/>
      <c r="AZ268" s="199"/>
      <c r="BA268" s="199"/>
      <c r="BB268" s="199"/>
      <c r="BC268" s="199"/>
      <c r="BD268" s="199"/>
      <c r="BE268" s="199"/>
      <c r="BF268" s="199"/>
      <c r="BG268" s="199"/>
      <c r="BH268" s="199"/>
    </row>
    <row r="269" spans="1:60">
      <c r="A269" s="3"/>
      <c r="B269" s="4"/>
      <c r="C269" s="247"/>
      <c r="D269" s="6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AE269">
        <v>15</v>
      </c>
      <c r="AF269">
        <v>21</v>
      </c>
      <c r="AG269" t="s">
        <v>114</v>
      </c>
    </row>
    <row r="270" spans="1:60">
      <c r="A270" s="202"/>
      <c r="B270" s="203" t="s">
        <v>30</v>
      </c>
      <c r="C270" s="248"/>
      <c r="D270" s="204"/>
      <c r="E270" s="205"/>
      <c r="F270" s="205"/>
      <c r="G270" s="233">
        <f>G8+G75+G97+G124+G126+G175+G181+G208+G256+G258</f>
        <v>0</v>
      </c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AE270">
        <f>SUMIF(L7:L268,AE269,G7:G268)</f>
        <v>0</v>
      </c>
      <c r="AF270">
        <f>SUMIF(L7:L268,AF269,G7:G268)</f>
        <v>0</v>
      </c>
      <c r="AG270" t="s">
        <v>197</v>
      </c>
    </row>
    <row r="271" spans="1:60">
      <c r="A271" s="3"/>
      <c r="B271" s="4"/>
      <c r="C271" s="247"/>
      <c r="D271" s="6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60">
      <c r="A272" s="3"/>
      <c r="B272" s="4"/>
      <c r="C272" s="247"/>
      <c r="D272" s="6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33">
      <c r="A273" s="206" t="s">
        <v>198</v>
      </c>
      <c r="B273" s="206"/>
      <c r="C273" s="249"/>
      <c r="D273" s="6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33">
      <c r="A274" s="207"/>
      <c r="B274" s="208"/>
      <c r="C274" s="250"/>
      <c r="D274" s="208"/>
      <c r="E274" s="208"/>
      <c r="F274" s="208"/>
      <c r="G274" s="209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AG274" t="s">
        <v>199</v>
      </c>
    </row>
    <row r="275" spans="1:33">
      <c r="A275" s="210"/>
      <c r="B275" s="211"/>
      <c r="C275" s="251"/>
      <c r="D275" s="211"/>
      <c r="E275" s="211"/>
      <c r="F275" s="211"/>
      <c r="G275" s="21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33">
      <c r="A276" s="210"/>
      <c r="B276" s="211"/>
      <c r="C276" s="251"/>
      <c r="D276" s="211"/>
      <c r="E276" s="211"/>
      <c r="F276" s="211"/>
      <c r="G276" s="21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33">
      <c r="A277" s="210"/>
      <c r="B277" s="211"/>
      <c r="C277" s="251"/>
      <c r="D277" s="211"/>
      <c r="E277" s="211"/>
      <c r="F277" s="211"/>
      <c r="G277" s="21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33">
      <c r="A278" s="213"/>
      <c r="B278" s="214"/>
      <c r="C278" s="252"/>
      <c r="D278" s="214"/>
      <c r="E278" s="214"/>
      <c r="F278" s="214"/>
      <c r="G278" s="215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33">
      <c r="A279" s="3"/>
      <c r="B279" s="4"/>
      <c r="C279" s="247"/>
      <c r="D279" s="6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33">
      <c r="C280" s="253"/>
      <c r="D280" s="10"/>
      <c r="AG280" t="s">
        <v>205</v>
      </c>
    </row>
    <row r="281" spans="1:33">
      <c r="D281" s="10"/>
    </row>
    <row r="282" spans="1:33">
      <c r="D282" s="10"/>
    </row>
    <row r="283" spans="1:33">
      <c r="D283" s="10"/>
    </row>
    <row r="284" spans="1:33">
      <c r="D284" s="10"/>
    </row>
    <row r="285" spans="1:33">
      <c r="D285" s="10"/>
    </row>
    <row r="286" spans="1:33">
      <c r="D286" s="10"/>
    </row>
    <row r="287" spans="1:33">
      <c r="D287" s="10"/>
    </row>
    <row r="288" spans="1:33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C613" sheet="1" objects="1" scenarios="1"/>
  <mergeCells count="89">
    <mergeCell ref="C252:G252"/>
    <mergeCell ref="C232:G232"/>
    <mergeCell ref="C239:G239"/>
    <mergeCell ref="C240:G240"/>
    <mergeCell ref="C242:G242"/>
    <mergeCell ref="C243:G243"/>
    <mergeCell ref="C251:G251"/>
    <mergeCell ref="C222:G222"/>
    <mergeCell ref="C225:G225"/>
    <mergeCell ref="C226:G226"/>
    <mergeCell ref="C227:G227"/>
    <mergeCell ref="C230:G230"/>
    <mergeCell ref="C231:G231"/>
    <mergeCell ref="C212:G212"/>
    <mergeCell ref="C215:G215"/>
    <mergeCell ref="C216:G216"/>
    <mergeCell ref="C217:G217"/>
    <mergeCell ref="C220:G220"/>
    <mergeCell ref="C221:G221"/>
    <mergeCell ref="C198:G198"/>
    <mergeCell ref="C200:G200"/>
    <mergeCell ref="C202:G202"/>
    <mergeCell ref="C205:G205"/>
    <mergeCell ref="C210:G210"/>
    <mergeCell ref="C211:G211"/>
    <mergeCell ref="C153:G153"/>
    <mergeCell ref="C177:G177"/>
    <mergeCell ref="C178:G178"/>
    <mergeCell ref="C179:G179"/>
    <mergeCell ref="C180:G180"/>
    <mergeCell ref="C183:G183"/>
    <mergeCell ref="C99:G99"/>
    <mergeCell ref="C100:G100"/>
    <mergeCell ref="C101:G101"/>
    <mergeCell ref="C128:G128"/>
    <mergeCell ref="C129:G129"/>
    <mergeCell ref="C150:G150"/>
    <mergeCell ref="C72:G72"/>
    <mergeCell ref="C73:G73"/>
    <mergeCell ref="C77:G77"/>
    <mergeCell ref="C78:G78"/>
    <mergeCell ref="C86:G86"/>
    <mergeCell ref="C87:G87"/>
    <mergeCell ref="C63:G63"/>
    <mergeCell ref="C64:G64"/>
    <mergeCell ref="C65:G65"/>
    <mergeCell ref="C66:G66"/>
    <mergeCell ref="C69:G69"/>
    <mergeCell ref="C70:G70"/>
    <mergeCell ref="C54:G54"/>
    <mergeCell ref="C55:G55"/>
    <mergeCell ref="C56:G56"/>
    <mergeCell ref="C57:G57"/>
    <mergeCell ref="C60:G60"/>
    <mergeCell ref="C61:G61"/>
    <mergeCell ref="C45:G45"/>
    <mergeCell ref="C46:G46"/>
    <mergeCell ref="C49:G49"/>
    <mergeCell ref="C50:G50"/>
    <mergeCell ref="C52:G52"/>
    <mergeCell ref="C53:G53"/>
    <mergeCell ref="C38:G38"/>
    <mergeCell ref="C39:G39"/>
    <mergeCell ref="C41:G41"/>
    <mergeCell ref="C42:G42"/>
    <mergeCell ref="C43:G43"/>
    <mergeCell ref="C44:G44"/>
    <mergeCell ref="C30:G30"/>
    <mergeCell ref="C31:G31"/>
    <mergeCell ref="C32:G32"/>
    <mergeCell ref="C33:G33"/>
    <mergeCell ref="C34:G34"/>
    <mergeCell ref="C35:G35"/>
    <mergeCell ref="C21:G21"/>
    <mergeCell ref="C22:G22"/>
    <mergeCell ref="C23:G23"/>
    <mergeCell ref="C24:G24"/>
    <mergeCell ref="C27:G27"/>
    <mergeCell ref="C28:G28"/>
    <mergeCell ref="A1:G1"/>
    <mergeCell ref="C2:G2"/>
    <mergeCell ref="C3:G3"/>
    <mergeCell ref="C4:G4"/>
    <mergeCell ref="A273:C273"/>
    <mergeCell ref="A274:G278"/>
    <mergeCell ref="C16:G16"/>
    <mergeCell ref="C17:G17"/>
    <mergeCell ref="C19:G19"/>
    <mergeCell ref="C20:G2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0 00 Pol</vt:lpstr>
      <vt:lpstr>I SO 03 Pol</vt:lpstr>
      <vt:lpstr>II SO 01 Pol</vt:lpstr>
      <vt:lpstr>II SO 02 Pol</vt:lpstr>
      <vt:lpstr>II SO 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 00 Pol'!Názvy_tisku</vt:lpstr>
      <vt:lpstr>'I SO 03 Pol'!Názvy_tisku</vt:lpstr>
      <vt:lpstr>'II SO 01 Pol'!Názvy_tisku</vt:lpstr>
      <vt:lpstr>'II SO 02 Pol'!Názvy_tisku</vt:lpstr>
      <vt:lpstr>'II SO 03 Pol'!Názvy_tisku</vt:lpstr>
      <vt:lpstr>oadresa</vt:lpstr>
      <vt:lpstr>Stavba!Objednatel</vt:lpstr>
      <vt:lpstr>Stavba!Objekt</vt:lpstr>
      <vt:lpstr>'0 00 Pol'!Oblast_tisku</vt:lpstr>
      <vt:lpstr>'I SO 03 Pol'!Oblast_tisku</vt:lpstr>
      <vt:lpstr>'II SO 01 Pol'!Oblast_tisku</vt:lpstr>
      <vt:lpstr>'II SO 02 Pol'!Oblast_tisku</vt:lpstr>
      <vt:lpstr>'II SO 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Martin</cp:lastModifiedBy>
  <cp:lastPrinted>2019-03-19T12:27:02Z</cp:lastPrinted>
  <dcterms:created xsi:type="dcterms:W3CDTF">2009-04-08T07:15:50Z</dcterms:created>
  <dcterms:modified xsi:type="dcterms:W3CDTF">2022-11-21T09:39:00Z</dcterms:modified>
</cp:coreProperties>
</file>