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vestice\IZ 2024\Elektroinstalace A3 - II etapa\PD po revizi\"/>
    </mc:Choice>
  </mc:AlternateContent>
  <xr:revisionPtr revIDLastSave="0" documentId="13_ncr:1_{DEBDF295-9884-4A33-8D3A-26611504F439}" xr6:coauthVersionLast="47" xr6:coauthVersionMax="47" xr10:uidLastSave="{00000000-0000-0000-0000-000000000000}"/>
  <bookViews>
    <workbookView xWindow="-120" yWindow="-120" windowWidth="29040" windowHeight="15840" xr2:uid="{ABC64D97-FA42-4DAC-9F08-6B14C0EF85BE}"/>
  </bookViews>
  <sheets>
    <sheet name="Krycí list" sheetId="1" r:id="rId1"/>
    <sheet name="1NP" sheetId="7" r:id="rId2"/>
    <sheet name="2NP" sheetId="2" r:id="rId3"/>
    <sheet name="3NP" sheetId="3" r:id="rId4"/>
    <sheet name="4NP" sheetId="4" r:id="rId5"/>
    <sheet name="5NP" sheetId="5" r:id="rId6"/>
    <sheet name="7NP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BK256" i="6"/>
  <c r="BI256" i="6"/>
  <c r="BH256" i="6"/>
  <c r="BG256" i="6"/>
  <c r="BF256" i="6"/>
  <c r="T256" i="6"/>
  <c r="R256" i="6"/>
  <c r="P256" i="6"/>
  <c r="J256" i="6"/>
  <c r="BE256" i="6" s="1"/>
  <c r="BK255" i="6"/>
  <c r="BI255" i="6"/>
  <c r="BH255" i="6"/>
  <c r="BG255" i="6"/>
  <c r="BF255" i="6"/>
  <c r="T255" i="6"/>
  <c r="R255" i="6"/>
  <c r="P255" i="6"/>
  <c r="J255" i="6"/>
  <c r="BE255" i="6" s="1"/>
  <c r="BK254" i="6"/>
  <c r="BI254" i="6"/>
  <c r="BH254" i="6"/>
  <c r="BG254" i="6"/>
  <c r="BF254" i="6"/>
  <c r="T254" i="6"/>
  <c r="R254" i="6"/>
  <c r="P254" i="6"/>
  <c r="J254" i="6"/>
  <c r="BE254" i="6" s="1"/>
  <c r="BK253" i="6"/>
  <c r="BI253" i="6"/>
  <c r="BH253" i="6"/>
  <c r="BG253" i="6"/>
  <c r="BF253" i="6"/>
  <c r="T253" i="6"/>
  <c r="R253" i="6"/>
  <c r="P253" i="6"/>
  <c r="J253" i="6"/>
  <c r="BE253" i="6" s="1"/>
  <c r="BK252" i="6"/>
  <c r="BI252" i="6"/>
  <c r="BH252" i="6"/>
  <c r="BG252" i="6"/>
  <c r="BF252" i="6"/>
  <c r="T252" i="6"/>
  <c r="T250" i="6" s="1"/>
  <c r="T249" i="6" s="1"/>
  <c r="R252" i="6"/>
  <c r="R250" i="6" s="1"/>
  <c r="R249" i="6" s="1"/>
  <c r="P252" i="6"/>
  <c r="J252" i="6"/>
  <c r="BE252" i="6" s="1"/>
  <c r="BK251" i="6"/>
  <c r="BI251" i="6"/>
  <c r="BH251" i="6"/>
  <c r="BG251" i="6"/>
  <c r="BF251" i="6"/>
  <c r="T251" i="6"/>
  <c r="R251" i="6"/>
  <c r="P251" i="6"/>
  <c r="J251" i="6"/>
  <c r="BE251" i="6" s="1"/>
  <c r="P250" i="6"/>
  <c r="P249" i="6" s="1"/>
  <c r="BK248" i="6"/>
  <c r="BK247" i="6" s="1"/>
  <c r="J247" i="6" s="1"/>
  <c r="J108" i="6" s="1"/>
  <c r="BI248" i="6"/>
  <c r="BH248" i="6"/>
  <c r="BG248" i="6"/>
  <c r="BF248" i="6"/>
  <c r="T248" i="6"/>
  <c r="R248" i="6"/>
  <c r="P248" i="6"/>
  <c r="J248" i="6"/>
  <c r="BE248" i="6" s="1"/>
  <c r="T247" i="6"/>
  <c r="R247" i="6"/>
  <c r="P247" i="6"/>
  <c r="BK246" i="6"/>
  <c r="BI246" i="6"/>
  <c r="BH246" i="6"/>
  <c r="BG246" i="6"/>
  <c r="BF246" i="6"/>
  <c r="T246" i="6"/>
  <c r="R246" i="6"/>
  <c r="P246" i="6"/>
  <c r="J246" i="6"/>
  <c r="BE246" i="6" s="1"/>
  <c r="BK245" i="6"/>
  <c r="BI245" i="6"/>
  <c r="BH245" i="6"/>
  <c r="BG245" i="6"/>
  <c r="BF245" i="6"/>
  <c r="T245" i="6"/>
  <c r="R245" i="6"/>
  <c r="P245" i="6"/>
  <c r="J245" i="6"/>
  <c r="BE245" i="6" s="1"/>
  <c r="BK244" i="6"/>
  <c r="BI244" i="6"/>
  <c r="BH244" i="6"/>
  <c r="BG244" i="6"/>
  <c r="BF244" i="6"/>
  <c r="T244" i="6"/>
  <c r="R244" i="6"/>
  <c r="P244" i="6"/>
  <c r="J244" i="6"/>
  <c r="BE244" i="6" s="1"/>
  <c r="BK243" i="6"/>
  <c r="BI243" i="6"/>
  <c r="BH243" i="6"/>
  <c r="BG243" i="6"/>
  <c r="BF243" i="6"/>
  <c r="T243" i="6"/>
  <c r="R243" i="6"/>
  <c r="P243" i="6"/>
  <c r="J243" i="6"/>
  <c r="BE243" i="6" s="1"/>
  <c r="BK242" i="6"/>
  <c r="BI242" i="6"/>
  <c r="BH242" i="6"/>
  <c r="BG242" i="6"/>
  <c r="BF242" i="6"/>
  <c r="T242" i="6"/>
  <c r="T240" i="6" s="1"/>
  <c r="R242" i="6"/>
  <c r="P242" i="6"/>
  <c r="J242" i="6"/>
  <c r="BE242" i="6" s="1"/>
  <c r="BK241" i="6"/>
  <c r="BI241" i="6"/>
  <c r="BH241" i="6"/>
  <c r="BG241" i="6"/>
  <c r="BF241" i="6"/>
  <c r="T241" i="6"/>
  <c r="R241" i="6"/>
  <c r="P241" i="6"/>
  <c r="P240" i="6" s="1"/>
  <c r="J241" i="6"/>
  <c r="BE241" i="6" s="1"/>
  <c r="R240" i="6"/>
  <c r="BK239" i="6"/>
  <c r="BI239" i="6"/>
  <c r="BH239" i="6"/>
  <c r="BG239" i="6"/>
  <c r="BF239" i="6"/>
  <c r="T239" i="6"/>
  <c r="R239" i="6"/>
  <c r="P239" i="6"/>
  <c r="J239" i="6"/>
  <c r="BE239" i="6" s="1"/>
  <c r="BK238" i="6"/>
  <c r="BI238" i="6"/>
  <c r="BH238" i="6"/>
  <c r="BG238" i="6"/>
  <c r="BF238" i="6"/>
  <c r="T238" i="6"/>
  <c r="R238" i="6"/>
  <c r="P238" i="6"/>
  <c r="J238" i="6"/>
  <c r="BE238" i="6" s="1"/>
  <c r="BK237" i="6"/>
  <c r="BI237" i="6"/>
  <c r="BH237" i="6"/>
  <c r="BG237" i="6"/>
  <c r="BF237" i="6"/>
  <c r="BE237" i="6"/>
  <c r="T237" i="6"/>
  <c r="R237" i="6"/>
  <c r="P237" i="6"/>
  <c r="J237" i="6"/>
  <c r="BK236" i="6"/>
  <c r="BI236" i="6"/>
  <c r="BH236" i="6"/>
  <c r="BG236" i="6"/>
  <c r="BF236" i="6"/>
  <c r="T236" i="6"/>
  <c r="R236" i="6"/>
  <c r="P236" i="6"/>
  <c r="J236" i="6"/>
  <c r="BE236" i="6" s="1"/>
  <c r="BK235" i="6"/>
  <c r="BI235" i="6"/>
  <c r="BH235" i="6"/>
  <c r="BG235" i="6"/>
  <c r="BF235" i="6"/>
  <c r="T235" i="6"/>
  <c r="R235" i="6"/>
  <c r="P235" i="6"/>
  <c r="J235" i="6"/>
  <c r="BE235" i="6" s="1"/>
  <c r="BK234" i="6"/>
  <c r="BI234" i="6"/>
  <c r="BH234" i="6"/>
  <c r="BG234" i="6"/>
  <c r="BF234" i="6"/>
  <c r="T234" i="6"/>
  <c r="R234" i="6"/>
  <c r="P234" i="6"/>
  <c r="J234" i="6"/>
  <c r="BE234" i="6" s="1"/>
  <c r="BK233" i="6"/>
  <c r="BK231" i="6" s="1"/>
  <c r="J231" i="6" s="1"/>
  <c r="J106" i="6" s="1"/>
  <c r="BI233" i="6"/>
  <c r="BH233" i="6"/>
  <c r="BG233" i="6"/>
  <c r="BF233" i="6"/>
  <c r="T233" i="6"/>
  <c r="R233" i="6"/>
  <c r="P233" i="6"/>
  <c r="P231" i="6" s="1"/>
  <c r="J233" i="6"/>
  <c r="BE233" i="6" s="1"/>
  <c r="BK232" i="6"/>
  <c r="BI232" i="6"/>
  <c r="BH232" i="6"/>
  <c r="BG232" i="6"/>
  <c r="BF232" i="6"/>
  <c r="T232" i="6"/>
  <c r="R232" i="6"/>
  <c r="R231" i="6" s="1"/>
  <c r="P232" i="6"/>
  <c r="J232" i="6"/>
  <c r="BE232" i="6" s="1"/>
  <c r="T231" i="6"/>
  <c r="BK230" i="6"/>
  <c r="BI230" i="6"/>
  <c r="BH230" i="6"/>
  <c r="BG230" i="6"/>
  <c r="BF230" i="6"/>
  <c r="T230" i="6"/>
  <c r="R230" i="6"/>
  <c r="P230" i="6"/>
  <c r="J230" i="6"/>
  <c r="BE230" i="6" s="1"/>
  <c r="BK229" i="6"/>
  <c r="BI229" i="6"/>
  <c r="BH229" i="6"/>
  <c r="BG229" i="6"/>
  <c r="BF229" i="6"/>
  <c r="T229" i="6"/>
  <c r="R229" i="6"/>
  <c r="P229" i="6"/>
  <c r="J229" i="6"/>
  <c r="BE229" i="6" s="1"/>
  <c r="BK228" i="6"/>
  <c r="BI228" i="6"/>
  <c r="BH228" i="6"/>
  <c r="BG228" i="6"/>
  <c r="BF228" i="6"/>
  <c r="T228" i="6"/>
  <c r="R228" i="6"/>
  <c r="P228" i="6"/>
  <c r="J228" i="6"/>
  <c r="BE228" i="6" s="1"/>
  <c r="BK227" i="6"/>
  <c r="BI227" i="6"/>
  <c r="BH227" i="6"/>
  <c r="BG227" i="6"/>
  <c r="BF227" i="6"/>
  <c r="T227" i="6"/>
  <c r="R227" i="6"/>
  <c r="P227" i="6"/>
  <c r="J227" i="6"/>
  <c r="BE227" i="6" s="1"/>
  <c r="BK226" i="6"/>
  <c r="BI226" i="6"/>
  <c r="BH226" i="6"/>
  <c r="BG226" i="6"/>
  <c r="BF226" i="6"/>
  <c r="T226" i="6"/>
  <c r="R226" i="6"/>
  <c r="P226" i="6"/>
  <c r="P224" i="6" s="1"/>
  <c r="J226" i="6"/>
  <c r="BE226" i="6" s="1"/>
  <c r="BK225" i="6"/>
  <c r="BI225" i="6"/>
  <c r="BH225" i="6"/>
  <c r="BG225" i="6"/>
  <c r="BF225" i="6"/>
  <c r="T225" i="6"/>
  <c r="T224" i="6" s="1"/>
  <c r="R225" i="6"/>
  <c r="R224" i="6" s="1"/>
  <c r="P225" i="6"/>
  <c r="J225" i="6"/>
  <c r="BE225" i="6" s="1"/>
  <c r="BK224" i="6"/>
  <c r="J224" i="6" s="1"/>
  <c r="J105" i="6" s="1"/>
  <c r="BK223" i="6"/>
  <c r="BI223" i="6"/>
  <c r="BH223" i="6"/>
  <c r="BG223" i="6"/>
  <c r="BF223" i="6"/>
  <c r="T223" i="6"/>
  <c r="R223" i="6"/>
  <c r="P223" i="6"/>
  <c r="J223" i="6"/>
  <c r="BE223" i="6" s="1"/>
  <c r="BK222" i="6"/>
  <c r="BI222" i="6"/>
  <c r="BH222" i="6"/>
  <c r="BG222" i="6"/>
  <c r="BF222" i="6"/>
  <c r="BE222" i="6"/>
  <c r="T222" i="6"/>
  <c r="R222" i="6"/>
  <c r="P222" i="6"/>
  <c r="J222" i="6"/>
  <c r="BK221" i="6"/>
  <c r="BI221" i="6"/>
  <c r="BH221" i="6"/>
  <c r="BG221" i="6"/>
  <c r="BF221" i="6"/>
  <c r="T221" i="6"/>
  <c r="R221" i="6"/>
  <c r="P221" i="6"/>
  <c r="J221" i="6"/>
  <c r="BE221" i="6" s="1"/>
  <c r="BK220" i="6"/>
  <c r="BI220" i="6"/>
  <c r="BH220" i="6"/>
  <c r="BG220" i="6"/>
  <c r="BF220" i="6"/>
  <c r="T220" i="6"/>
  <c r="R220" i="6"/>
  <c r="P220" i="6"/>
  <c r="J220" i="6"/>
  <c r="BE220" i="6" s="1"/>
  <c r="BK219" i="6"/>
  <c r="BI219" i="6"/>
  <c r="BH219" i="6"/>
  <c r="BG219" i="6"/>
  <c r="BF219" i="6"/>
  <c r="T219" i="6"/>
  <c r="R219" i="6"/>
  <c r="P219" i="6"/>
  <c r="J219" i="6"/>
  <c r="BE219" i="6" s="1"/>
  <c r="BK218" i="6"/>
  <c r="BI218" i="6"/>
  <c r="BH218" i="6"/>
  <c r="BG218" i="6"/>
  <c r="BF218" i="6"/>
  <c r="T218" i="6"/>
  <c r="R218" i="6"/>
  <c r="P218" i="6"/>
  <c r="J218" i="6"/>
  <c r="BE218" i="6" s="1"/>
  <c r="BK217" i="6"/>
  <c r="BI217" i="6"/>
  <c r="BH217" i="6"/>
  <c r="BG217" i="6"/>
  <c r="BF217" i="6"/>
  <c r="T217" i="6"/>
  <c r="R217" i="6"/>
  <c r="P217" i="6"/>
  <c r="J217" i="6"/>
  <c r="BE217" i="6" s="1"/>
  <c r="BK216" i="6"/>
  <c r="BI216" i="6"/>
  <c r="BH216" i="6"/>
  <c r="BG216" i="6"/>
  <c r="BF216" i="6"/>
  <c r="T216" i="6"/>
  <c r="R216" i="6"/>
  <c r="P216" i="6"/>
  <c r="P214" i="6" s="1"/>
  <c r="J216" i="6"/>
  <c r="BE216" i="6" s="1"/>
  <c r="BK215" i="6"/>
  <c r="BK214" i="6" s="1"/>
  <c r="J214" i="6" s="1"/>
  <c r="J104" i="6" s="1"/>
  <c r="BI215" i="6"/>
  <c r="BH215" i="6"/>
  <c r="BG215" i="6"/>
  <c r="BF215" i="6"/>
  <c r="T215" i="6"/>
  <c r="R215" i="6"/>
  <c r="R214" i="6" s="1"/>
  <c r="P215" i="6"/>
  <c r="J215" i="6"/>
  <c r="BE215" i="6" s="1"/>
  <c r="T214" i="6"/>
  <c r="BK213" i="6"/>
  <c r="BI213" i="6"/>
  <c r="BH213" i="6"/>
  <c r="BG213" i="6"/>
  <c r="BF213" i="6"/>
  <c r="T213" i="6"/>
  <c r="R213" i="6"/>
  <c r="P213" i="6"/>
  <c r="J213" i="6"/>
  <c r="BE213" i="6" s="1"/>
  <c r="BK212" i="6"/>
  <c r="BI212" i="6"/>
  <c r="BH212" i="6"/>
  <c r="BG212" i="6"/>
  <c r="BF212" i="6"/>
  <c r="T212" i="6"/>
  <c r="R212" i="6"/>
  <c r="P212" i="6"/>
  <c r="J212" i="6"/>
  <c r="BE212" i="6" s="1"/>
  <c r="BK211" i="6"/>
  <c r="BI211" i="6"/>
  <c r="BH211" i="6"/>
  <c r="BG211" i="6"/>
  <c r="BF211" i="6"/>
  <c r="T211" i="6"/>
  <c r="R211" i="6"/>
  <c r="P211" i="6"/>
  <c r="J211" i="6"/>
  <c r="BE211" i="6" s="1"/>
  <c r="BK210" i="6"/>
  <c r="BI210" i="6"/>
  <c r="BH210" i="6"/>
  <c r="BG210" i="6"/>
  <c r="BF210" i="6"/>
  <c r="T210" i="6"/>
  <c r="R210" i="6"/>
  <c r="P210" i="6"/>
  <c r="J210" i="6"/>
  <c r="BE210" i="6" s="1"/>
  <c r="BK209" i="6"/>
  <c r="BI209" i="6"/>
  <c r="BH209" i="6"/>
  <c r="BG209" i="6"/>
  <c r="BF209" i="6"/>
  <c r="T209" i="6"/>
  <c r="R209" i="6"/>
  <c r="P209" i="6"/>
  <c r="J209" i="6"/>
  <c r="BE209" i="6" s="1"/>
  <c r="BK208" i="6"/>
  <c r="BI208" i="6"/>
  <c r="BH208" i="6"/>
  <c r="BG208" i="6"/>
  <c r="BF208" i="6"/>
  <c r="T208" i="6"/>
  <c r="R208" i="6"/>
  <c r="P208" i="6"/>
  <c r="J208" i="6"/>
  <c r="BE208" i="6" s="1"/>
  <c r="BK207" i="6"/>
  <c r="BI207" i="6"/>
  <c r="BH207" i="6"/>
  <c r="BG207" i="6"/>
  <c r="BF207" i="6"/>
  <c r="T207" i="6"/>
  <c r="R207" i="6"/>
  <c r="P207" i="6"/>
  <c r="J207" i="6"/>
  <c r="BE207" i="6" s="1"/>
  <c r="BK206" i="6"/>
  <c r="BI206" i="6"/>
  <c r="BH206" i="6"/>
  <c r="BG206" i="6"/>
  <c r="BF206" i="6"/>
  <c r="T206" i="6"/>
  <c r="R206" i="6"/>
  <c r="P206" i="6"/>
  <c r="J206" i="6"/>
  <c r="BE206" i="6" s="1"/>
  <c r="BK205" i="6"/>
  <c r="BI205" i="6"/>
  <c r="BH205" i="6"/>
  <c r="BG205" i="6"/>
  <c r="BF205" i="6"/>
  <c r="T205" i="6"/>
  <c r="R205" i="6"/>
  <c r="P205" i="6"/>
  <c r="J205" i="6"/>
  <c r="BE205" i="6" s="1"/>
  <c r="BK204" i="6"/>
  <c r="BI204" i="6"/>
  <c r="BH204" i="6"/>
  <c r="BG204" i="6"/>
  <c r="BF204" i="6"/>
  <c r="T204" i="6"/>
  <c r="R204" i="6"/>
  <c r="P204" i="6"/>
  <c r="J204" i="6"/>
  <c r="BE204" i="6" s="1"/>
  <c r="BK203" i="6"/>
  <c r="BI203" i="6"/>
  <c r="BH203" i="6"/>
  <c r="BG203" i="6"/>
  <c r="BF203" i="6"/>
  <c r="T203" i="6"/>
  <c r="R203" i="6"/>
  <c r="P203" i="6"/>
  <c r="J203" i="6"/>
  <c r="BE203" i="6" s="1"/>
  <c r="BK202" i="6"/>
  <c r="BI202" i="6"/>
  <c r="BH202" i="6"/>
  <c r="BG202" i="6"/>
  <c r="BF202" i="6"/>
  <c r="T202" i="6"/>
  <c r="R202" i="6"/>
  <c r="P202" i="6"/>
  <c r="J202" i="6"/>
  <c r="BE202" i="6" s="1"/>
  <c r="BK201" i="6"/>
  <c r="BI201" i="6"/>
  <c r="BH201" i="6"/>
  <c r="BG201" i="6"/>
  <c r="BF201" i="6"/>
  <c r="T201" i="6"/>
  <c r="R201" i="6"/>
  <c r="P201" i="6"/>
  <c r="J201" i="6"/>
  <c r="BE201" i="6" s="1"/>
  <c r="BK200" i="6"/>
  <c r="BI200" i="6"/>
  <c r="BH200" i="6"/>
  <c r="BG200" i="6"/>
  <c r="BF200" i="6"/>
  <c r="T200" i="6"/>
  <c r="R200" i="6"/>
  <c r="P200" i="6"/>
  <c r="J200" i="6"/>
  <c r="BE200" i="6" s="1"/>
  <c r="BK199" i="6"/>
  <c r="BI199" i="6"/>
  <c r="BH199" i="6"/>
  <c r="BG199" i="6"/>
  <c r="BF199" i="6"/>
  <c r="T199" i="6"/>
  <c r="R199" i="6"/>
  <c r="P199" i="6"/>
  <c r="J199" i="6"/>
  <c r="BE199" i="6" s="1"/>
  <c r="BK198" i="6"/>
  <c r="BI198" i="6"/>
  <c r="BH198" i="6"/>
  <c r="BG198" i="6"/>
  <c r="BF198" i="6"/>
  <c r="T198" i="6"/>
  <c r="R198" i="6"/>
  <c r="P198" i="6"/>
  <c r="J198" i="6"/>
  <c r="BE198" i="6" s="1"/>
  <c r="BK197" i="6"/>
  <c r="BI197" i="6"/>
  <c r="BH197" i="6"/>
  <c r="BG197" i="6"/>
  <c r="BF197" i="6"/>
  <c r="T197" i="6"/>
  <c r="R197" i="6"/>
  <c r="P197" i="6"/>
  <c r="J197" i="6"/>
  <c r="BE197" i="6" s="1"/>
  <c r="BK196" i="6"/>
  <c r="BI196" i="6"/>
  <c r="BH196" i="6"/>
  <c r="BG196" i="6"/>
  <c r="BF196" i="6"/>
  <c r="T196" i="6"/>
  <c r="R196" i="6"/>
  <c r="P196" i="6"/>
  <c r="J196" i="6"/>
  <c r="BE196" i="6" s="1"/>
  <c r="BK195" i="6"/>
  <c r="BI195" i="6"/>
  <c r="BH195" i="6"/>
  <c r="BG195" i="6"/>
  <c r="BF195" i="6"/>
  <c r="T195" i="6"/>
  <c r="R195" i="6"/>
  <c r="P195" i="6"/>
  <c r="J195" i="6"/>
  <c r="BE195" i="6" s="1"/>
  <c r="BK194" i="6"/>
  <c r="BI194" i="6"/>
  <c r="BH194" i="6"/>
  <c r="BG194" i="6"/>
  <c r="BF194" i="6"/>
  <c r="T194" i="6"/>
  <c r="R194" i="6"/>
  <c r="P194" i="6"/>
  <c r="J194" i="6"/>
  <c r="BE194" i="6" s="1"/>
  <c r="BK193" i="6"/>
  <c r="BI193" i="6"/>
  <c r="BH193" i="6"/>
  <c r="BG193" i="6"/>
  <c r="BF193" i="6"/>
  <c r="T193" i="6"/>
  <c r="R193" i="6"/>
  <c r="P193" i="6"/>
  <c r="J193" i="6"/>
  <c r="BE193" i="6" s="1"/>
  <c r="BK192" i="6"/>
  <c r="BI192" i="6"/>
  <c r="BH192" i="6"/>
  <c r="BG192" i="6"/>
  <c r="BF192" i="6"/>
  <c r="T192" i="6"/>
  <c r="R192" i="6"/>
  <c r="P192" i="6"/>
  <c r="J192" i="6"/>
  <c r="BE192" i="6" s="1"/>
  <c r="BK191" i="6"/>
  <c r="BI191" i="6"/>
  <c r="BH191" i="6"/>
  <c r="BG191" i="6"/>
  <c r="BF191" i="6"/>
  <c r="T191" i="6"/>
  <c r="R191" i="6"/>
  <c r="P191" i="6"/>
  <c r="J191" i="6"/>
  <c r="BE191" i="6" s="1"/>
  <c r="BK190" i="6"/>
  <c r="BI190" i="6"/>
  <c r="BH190" i="6"/>
  <c r="BG190" i="6"/>
  <c r="BF190" i="6"/>
  <c r="T190" i="6"/>
  <c r="R190" i="6"/>
  <c r="P190" i="6"/>
  <c r="J190" i="6"/>
  <c r="BE190" i="6" s="1"/>
  <c r="BK189" i="6"/>
  <c r="BI189" i="6"/>
  <c r="BH189" i="6"/>
  <c r="BG189" i="6"/>
  <c r="BF189" i="6"/>
  <c r="T189" i="6"/>
  <c r="R189" i="6"/>
  <c r="P189" i="6"/>
  <c r="J189" i="6"/>
  <c r="BE189" i="6" s="1"/>
  <c r="BK188" i="6"/>
  <c r="BI188" i="6"/>
  <c r="BH188" i="6"/>
  <c r="BG188" i="6"/>
  <c r="BF188" i="6"/>
  <c r="T188" i="6"/>
  <c r="R188" i="6"/>
  <c r="P188" i="6"/>
  <c r="J188" i="6"/>
  <c r="BE188" i="6" s="1"/>
  <c r="BK187" i="6"/>
  <c r="BI187" i="6"/>
  <c r="BH187" i="6"/>
  <c r="BG187" i="6"/>
  <c r="BF187" i="6"/>
  <c r="T187" i="6"/>
  <c r="R187" i="6"/>
  <c r="P187" i="6"/>
  <c r="J187" i="6"/>
  <c r="BE187" i="6" s="1"/>
  <c r="BK186" i="6"/>
  <c r="BI186" i="6"/>
  <c r="BH186" i="6"/>
  <c r="BG186" i="6"/>
  <c r="BF186" i="6"/>
  <c r="T186" i="6"/>
  <c r="R186" i="6"/>
  <c r="P186" i="6"/>
  <c r="J186" i="6"/>
  <c r="BE186" i="6" s="1"/>
  <c r="BK185" i="6"/>
  <c r="BI185" i="6"/>
  <c r="BH185" i="6"/>
  <c r="BG185" i="6"/>
  <c r="BF185" i="6"/>
  <c r="T185" i="6"/>
  <c r="R185" i="6"/>
  <c r="P185" i="6"/>
  <c r="J185" i="6"/>
  <c r="BE185" i="6" s="1"/>
  <c r="BK184" i="6"/>
  <c r="BI184" i="6"/>
  <c r="BH184" i="6"/>
  <c r="BG184" i="6"/>
  <c r="BF184" i="6"/>
  <c r="T184" i="6"/>
  <c r="R184" i="6"/>
  <c r="P184" i="6"/>
  <c r="J184" i="6"/>
  <c r="BE184" i="6" s="1"/>
  <c r="BK183" i="6"/>
  <c r="BI183" i="6"/>
  <c r="BH183" i="6"/>
  <c r="BG183" i="6"/>
  <c r="BF183" i="6"/>
  <c r="T183" i="6"/>
  <c r="R183" i="6"/>
  <c r="P183" i="6"/>
  <c r="J183" i="6"/>
  <c r="BE183" i="6" s="1"/>
  <c r="BK182" i="6"/>
  <c r="BI182" i="6"/>
  <c r="BH182" i="6"/>
  <c r="BG182" i="6"/>
  <c r="BF182" i="6"/>
  <c r="T182" i="6"/>
  <c r="R182" i="6"/>
  <c r="P182" i="6"/>
  <c r="J182" i="6"/>
  <c r="BE182" i="6" s="1"/>
  <c r="BK181" i="6"/>
  <c r="BI181" i="6"/>
  <c r="BH181" i="6"/>
  <c r="BG181" i="6"/>
  <c r="BF181" i="6"/>
  <c r="T181" i="6"/>
  <c r="R181" i="6"/>
  <c r="P181" i="6"/>
  <c r="J181" i="6"/>
  <c r="BE181" i="6" s="1"/>
  <c r="BK180" i="6"/>
  <c r="BI180" i="6"/>
  <c r="BH180" i="6"/>
  <c r="BG180" i="6"/>
  <c r="BF180" i="6"/>
  <c r="T180" i="6"/>
  <c r="R180" i="6"/>
  <c r="P180" i="6"/>
  <c r="J180" i="6"/>
  <c r="BE180" i="6" s="1"/>
  <c r="BK179" i="6"/>
  <c r="BI179" i="6"/>
  <c r="BH179" i="6"/>
  <c r="BG179" i="6"/>
  <c r="BF179" i="6"/>
  <c r="T179" i="6"/>
  <c r="R179" i="6"/>
  <c r="P179" i="6"/>
  <c r="J179" i="6"/>
  <c r="BE179" i="6" s="1"/>
  <c r="BK178" i="6"/>
  <c r="BI178" i="6"/>
  <c r="BH178" i="6"/>
  <c r="BG178" i="6"/>
  <c r="BF178" i="6"/>
  <c r="T178" i="6"/>
  <c r="R178" i="6"/>
  <c r="P178" i="6"/>
  <c r="J178" i="6"/>
  <c r="BE178" i="6" s="1"/>
  <c r="BK177" i="6"/>
  <c r="BI177" i="6"/>
  <c r="BH177" i="6"/>
  <c r="BG177" i="6"/>
  <c r="BF177" i="6"/>
  <c r="T177" i="6"/>
  <c r="R177" i="6"/>
  <c r="P177" i="6"/>
  <c r="J177" i="6"/>
  <c r="BE177" i="6" s="1"/>
  <c r="BK176" i="6"/>
  <c r="BI176" i="6"/>
  <c r="BH176" i="6"/>
  <c r="BG176" i="6"/>
  <c r="BF176" i="6"/>
  <c r="T176" i="6"/>
  <c r="R176" i="6"/>
  <c r="P176" i="6"/>
  <c r="J176" i="6"/>
  <c r="BE176" i="6" s="1"/>
  <c r="BK175" i="6"/>
  <c r="BI175" i="6"/>
  <c r="BH175" i="6"/>
  <c r="BG175" i="6"/>
  <c r="BF175" i="6"/>
  <c r="T175" i="6"/>
  <c r="R175" i="6"/>
  <c r="P175" i="6"/>
  <c r="J175" i="6"/>
  <c r="BE175" i="6" s="1"/>
  <c r="BK174" i="6"/>
  <c r="BI174" i="6"/>
  <c r="BH174" i="6"/>
  <c r="BG174" i="6"/>
  <c r="BF174" i="6"/>
  <c r="T174" i="6"/>
  <c r="R174" i="6"/>
  <c r="P174" i="6"/>
  <c r="J174" i="6"/>
  <c r="BE174" i="6" s="1"/>
  <c r="BK173" i="6"/>
  <c r="BI173" i="6"/>
  <c r="BH173" i="6"/>
  <c r="BG173" i="6"/>
  <c r="BF173" i="6"/>
  <c r="T173" i="6"/>
  <c r="R173" i="6"/>
  <c r="P173" i="6"/>
  <c r="J173" i="6"/>
  <c r="BE173" i="6" s="1"/>
  <c r="BK172" i="6"/>
  <c r="BI172" i="6"/>
  <c r="BH172" i="6"/>
  <c r="BG172" i="6"/>
  <c r="BF172" i="6"/>
  <c r="T172" i="6"/>
  <c r="R172" i="6"/>
  <c r="P172" i="6"/>
  <c r="J172" i="6"/>
  <c r="BE172" i="6" s="1"/>
  <c r="BK171" i="6"/>
  <c r="BI171" i="6"/>
  <c r="BH171" i="6"/>
  <c r="BG171" i="6"/>
  <c r="BF171" i="6"/>
  <c r="T171" i="6"/>
  <c r="R171" i="6"/>
  <c r="P171" i="6"/>
  <c r="J171" i="6"/>
  <c r="BE171" i="6" s="1"/>
  <c r="BK170" i="6"/>
  <c r="BI170" i="6"/>
  <c r="BH170" i="6"/>
  <c r="BG170" i="6"/>
  <c r="BF170" i="6"/>
  <c r="T170" i="6"/>
  <c r="R170" i="6"/>
  <c r="P170" i="6"/>
  <c r="J170" i="6"/>
  <c r="BE170" i="6" s="1"/>
  <c r="BK169" i="6"/>
  <c r="BI169" i="6"/>
  <c r="BH169" i="6"/>
  <c r="BG169" i="6"/>
  <c r="BF169" i="6"/>
  <c r="T169" i="6"/>
  <c r="R169" i="6"/>
  <c r="P169" i="6"/>
  <c r="J169" i="6"/>
  <c r="BE169" i="6" s="1"/>
  <c r="BK168" i="6"/>
  <c r="BI168" i="6"/>
  <c r="BH168" i="6"/>
  <c r="BG168" i="6"/>
  <c r="BF168" i="6"/>
  <c r="T168" i="6"/>
  <c r="R168" i="6"/>
  <c r="P168" i="6"/>
  <c r="J168" i="6"/>
  <c r="BE168" i="6" s="1"/>
  <c r="BK167" i="6"/>
  <c r="BI167" i="6"/>
  <c r="BH167" i="6"/>
  <c r="BG167" i="6"/>
  <c r="BF167" i="6"/>
  <c r="T167" i="6"/>
  <c r="R167" i="6"/>
  <c r="P167" i="6"/>
  <c r="J167" i="6"/>
  <c r="BE167" i="6" s="1"/>
  <c r="BK166" i="6"/>
  <c r="BI166" i="6"/>
  <c r="BH166" i="6"/>
  <c r="BG166" i="6"/>
  <c r="BF166" i="6"/>
  <c r="T166" i="6"/>
  <c r="R166" i="6"/>
  <c r="P166" i="6"/>
  <c r="J166" i="6"/>
  <c r="BE166" i="6" s="1"/>
  <c r="BK165" i="6"/>
  <c r="BI165" i="6"/>
  <c r="BH165" i="6"/>
  <c r="BG165" i="6"/>
  <c r="BF165" i="6"/>
  <c r="T165" i="6"/>
  <c r="R165" i="6"/>
  <c r="P165" i="6"/>
  <c r="J165" i="6"/>
  <c r="BE165" i="6" s="1"/>
  <c r="BK164" i="6"/>
  <c r="BI164" i="6"/>
  <c r="BH164" i="6"/>
  <c r="BG164" i="6"/>
  <c r="BF164" i="6"/>
  <c r="T164" i="6"/>
  <c r="R164" i="6"/>
  <c r="P164" i="6"/>
  <c r="J164" i="6"/>
  <c r="BE164" i="6" s="1"/>
  <c r="BK163" i="6"/>
  <c r="BI163" i="6"/>
  <c r="BH163" i="6"/>
  <c r="BG163" i="6"/>
  <c r="BF163" i="6"/>
  <c r="T163" i="6"/>
  <c r="R163" i="6"/>
  <c r="P163" i="6"/>
  <c r="J163" i="6"/>
  <c r="BE163" i="6" s="1"/>
  <c r="BK162" i="6"/>
  <c r="BI162" i="6"/>
  <c r="BH162" i="6"/>
  <c r="BG162" i="6"/>
  <c r="BF162" i="6"/>
  <c r="T162" i="6"/>
  <c r="R162" i="6"/>
  <c r="P162" i="6"/>
  <c r="J162" i="6"/>
  <c r="BE162" i="6" s="1"/>
  <c r="BK161" i="6"/>
  <c r="BI161" i="6"/>
  <c r="BH161" i="6"/>
  <c r="BG161" i="6"/>
  <c r="BF161" i="6"/>
  <c r="T161" i="6"/>
  <c r="R161" i="6"/>
  <c r="P161" i="6"/>
  <c r="J161" i="6"/>
  <c r="BE161" i="6" s="1"/>
  <c r="BK160" i="6"/>
  <c r="BI160" i="6"/>
  <c r="BH160" i="6"/>
  <c r="BG160" i="6"/>
  <c r="BF160" i="6"/>
  <c r="T160" i="6"/>
  <c r="R160" i="6"/>
  <c r="P160" i="6"/>
  <c r="J160" i="6"/>
  <c r="BE160" i="6" s="1"/>
  <c r="BK159" i="6"/>
  <c r="BI159" i="6"/>
  <c r="BH159" i="6"/>
  <c r="BG159" i="6"/>
  <c r="BF159" i="6"/>
  <c r="T159" i="6"/>
  <c r="R159" i="6"/>
  <c r="P159" i="6"/>
  <c r="P157" i="6" s="1"/>
  <c r="J159" i="6"/>
  <c r="BE159" i="6" s="1"/>
  <c r="BK158" i="6"/>
  <c r="BI158" i="6"/>
  <c r="BH158" i="6"/>
  <c r="BG158" i="6"/>
  <c r="BF158" i="6"/>
  <c r="T158" i="6"/>
  <c r="T157" i="6" s="1"/>
  <c r="T156" i="6" s="1"/>
  <c r="R158" i="6"/>
  <c r="R157" i="6" s="1"/>
  <c r="P158" i="6"/>
  <c r="J158" i="6"/>
  <c r="BE158" i="6" s="1"/>
  <c r="BK157" i="6"/>
  <c r="BK155" i="6"/>
  <c r="BI155" i="6"/>
  <c r="BH155" i="6"/>
  <c r="BG155" i="6"/>
  <c r="BF155" i="6"/>
  <c r="T155" i="6"/>
  <c r="R155" i="6"/>
  <c r="P155" i="6"/>
  <c r="J155" i="6"/>
  <c r="BE155" i="6" s="1"/>
  <c r="BK154" i="6"/>
  <c r="BI154" i="6"/>
  <c r="BH154" i="6"/>
  <c r="BG154" i="6"/>
  <c r="BF154" i="6"/>
  <c r="T154" i="6"/>
  <c r="R154" i="6"/>
  <c r="P154" i="6"/>
  <c r="J154" i="6"/>
  <c r="BE154" i="6" s="1"/>
  <c r="BK153" i="6"/>
  <c r="BI153" i="6"/>
  <c r="BH153" i="6"/>
  <c r="BG153" i="6"/>
  <c r="BF153" i="6"/>
  <c r="T153" i="6"/>
  <c r="R153" i="6"/>
  <c r="P153" i="6"/>
  <c r="J153" i="6"/>
  <c r="BE153" i="6" s="1"/>
  <c r="BK152" i="6"/>
  <c r="BI152" i="6"/>
  <c r="BH152" i="6"/>
  <c r="BG152" i="6"/>
  <c r="BF152" i="6"/>
  <c r="T152" i="6"/>
  <c r="R152" i="6"/>
  <c r="P152" i="6"/>
  <c r="J152" i="6"/>
  <c r="BE152" i="6" s="1"/>
  <c r="BK151" i="6"/>
  <c r="BI151" i="6"/>
  <c r="BH151" i="6"/>
  <c r="BG151" i="6"/>
  <c r="BF151" i="6"/>
  <c r="T151" i="6"/>
  <c r="R151" i="6"/>
  <c r="P151" i="6"/>
  <c r="J151" i="6"/>
  <c r="BE151" i="6" s="1"/>
  <c r="BK150" i="6"/>
  <c r="BI150" i="6"/>
  <c r="BH150" i="6"/>
  <c r="BG150" i="6"/>
  <c r="BF150" i="6"/>
  <c r="T150" i="6"/>
  <c r="R150" i="6"/>
  <c r="P150" i="6"/>
  <c r="P148" i="6" s="1"/>
  <c r="P147" i="6" s="1"/>
  <c r="J150" i="6"/>
  <c r="BE150" i="6" s="1"/>
  <c r="BK149" i="6"/>
  <c r="BI149" i="6"/>
  <c r="BH149" i="6"/>
  <c r="BG149" i="6"/>
  <c r="BF149" i="6"/>
  <c r="T149" i="6"/>
  <c r="T148" i="6" s="1"/>
  <c r="T147" i="6" s="1"/>
  <c r="R149" i="6"/>
  <c r="R148" i="6" s="1"/>
  <c r="R147" i="6" s="1"/>
  <c r="P149" i="6"/>
  <c r="J149" i="6"/>
  <c r="BE149" i="6" s="1"/>
  <c r="BK148" i="6"/>
  <c r="BK147" i="6" s="1"/>
  <c r="J147" i="6" s="1"/>
  <c r="J100" i="6" s="1"/>
  <c r="BK146" i="6"/>
  <c r="BI146" i="6"/>
  <c r="BH146" i="6"/>
  <c r="BG146" i="6"/>
  <c r="BF146" i="6"/>
  <c r="T146" i="6"/>
  <c r="R146" i="6"/>
  <c r="P146" i="6"/>
  <c r="J146" i="6"/>
  <c r="BE146" i="6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3" i="6"/>
  <c r="BK141" i="6" s="1"/>
  <c r="J141" i="6" s="1"/>
  <c r="J99" i="6" s="1"/>
  <c r="BI143" i="6"/>
  <c r="BH143" i="6"/>
  <c r="BG143" i="6"/>
  <c r="BF143" i="6"/>
  <c r="T143" i="6"/>
  <c r="R143" i="6"/>
  <c r="P143" i="6"/>
  <c r="P141" i="6" s="1"/>
  <c r="J143" i="6"/>
  <c r="BE143" i="6" s="1"/>
  <c r="BK142" i="6"/>
  <c r="BI142" i="6"/>
  <c r="BH142" i="6"/>
  <c r="BG142" i="6"/>
  <c r="BF142" i="6"/>
  <c r="T142" i="6"/>
  <c r="T141" i="6" s="1"/>
  <c r="R142" i="6"/>
  <c r="R141" i="6" s="1"/>
  <c r="P142" i="6"/>
  <c r="J142" i="6"/>
  <c r="BE142" i="6" s="1"/>
  <c r="BK140" i="6"/>
  <c r="BI140" i="6"/>
  <c r="BH140" i="6"/>
  <c r="BG140" i="6"/>
  <c r="BF140" i="6"/>
  <c r="T140" i="6"/>
  <c r="R140" i="6"/>
  <c r="P140" i="6"/>
  <c r="J140" i="6"/>
  <c r="BE140" i="6" s="1"/>
  <c r="BK139" i="6"/>
  <c r="BI139" i="6"/>
  <c r="BH139" i="6"/>
  <c r="BG139" i="6"/>
  <c r="BF139" i="6"/>
  <c r="T139" i="6"/>
  <c r="R139" i="6"/>
  <c r="P139" i="6"/>
  <c r="J139" i="6"/>
  <c r="BE139" i="6" s="1"/>
  <c r="BK138" i="6"/>
  <c r="BI138" i="6"/>
  <c r="BH138" i="6"/>
  <c r="BG138" i="6"/>
  <c r="BF138" i="6"/>
  <c r="T138" i="6"/>
  <c r="R138" i="6"/>
  <c r="P138" i="6"/>
  <c r="J138" i="6"/>
  <c r="BE138" i="6" s="1"/>
  <c r="BK137" i="6"/>
  <c r="BI137" i="6"/>
  <c r="BH137" i="6"/>
  <c r="BG137" i="6"/>
  <c r="BF137" i="6"/>
  <c r="T137" i="6"/>
  <c r="R137" i="6"/>
  <c r="P137" i="6"/>
  <c r="J137" i="6"/>
  <c r="BE137" i="6" s="1"/>
  <c r="BK136" i="6"/>
  <c r="BI136" i="6"/>
  <c r="BH136" i="6"/>
  <c r="BG136" i="6"/>
  <c r="BF136" i="6"/>
  <c r="T136" i="6"/>
  <c r="R136" i="6"/>
  <c r="P136" i="6"/>
  <c r="J136" i="6"/>
  <c r="BE136" i="6" s="1"/>
  <c r="BK135" i="6"/>
  <c r="BI135" i="6"/>
  <c r="BH135" i="6"/>
  <c r="BG135" i="6"/>
  <c r="BF135" i="6"/>
  <c r="BE135" i="6"/>
  <c r="T135" i="6"/>
  <c r="R135" i="6"/>
  <c r="P135" i="6"/>
  <c r="J135" i="6"/>
  <c r="BK134" i="6"/>
  <c r="BI134" i="6"/>
  <c r="BH134" i="6"/>
  <c r="BG134" i="6"/>
  <c r="BF134" i="6"/>
  <c r="T134" i="6"/>
  <c r="R134" i="6"/>
  <c r="R132" i="6" s="1"/>
  <c r="R131" i="6" s="1"/>
  <c r="P134" i="6"/>
  <c r="J134" i="6"/>
  <c r="BE134" i="6" s="1"/>
  <c r="BK133" i="6"/>
  <c r="BI133" i="6"/>
  <c r="BH133" i="6"/>
  <c r="BG133" i="6"/>
  <c r="BF133" i="6"/>
  <c r="T133" i="6"/>
  <c r="T132" i="6" s="1"/>
  <c r="T131" i="6" s="1"/>
  <c r="R133" i="6"/>
  <c r="P133" i="6"/>
  <c r="J133" i="6"/>
  <c r="BE133" i="6" s="1"/>
  <c r="P132" i="6"/>
  <c r="P131" i="6" s="1"/>
  <c r="J124" i="6"/>
  <c r="F124" i="6"/>
  <c r="E122" i="6"/>
  <c r="F89" i="6"/>
  <c r="E87" i="6"/>
  <c r="J37" i="6"/>
  <c r="J36" i="6"/>
  <c r="J35" i="6"/>
  <c r="J92" i="6"/>
  <c r="J91" i="6"/>
  <c r="F127" i="6"/>
  <c r="F91" i="6"/>
  <c r="J89" i="6"/>
  <c r="E85" i="6"/>
  <c r="BK256" i="5"/>
  <c r="BI256" i="5"/>
  <c r="BH256" i="5"/>
  <c r="BG256" i="5"/>
  <c r="BF256" i="5"/>
  <c r="T256" i="5"/>
  <c r="R256" i="5"/>
  <c r="P256" i="5"/>
  <c r="J256" i="5"/>
  <c r="BE256" i="5" s="1"/>
  <c r="BK255" i="5"/>
  <c r="BI255" i="5"/>
  <c r="BH255" i="5"/>
  <c r="BG255" i="5"/>
  <c r="BF255" i="5"/>
  <c r="T255" i="5"/>
  <c r="R255" i="5"/>
  <c r="P255" i="5"/>
  <c r="J255" i="5"/>
  <c r="BE255" i="5" s="1"/>
  <c r="BK254" i="5"/>
  <c r="BI254" i="5"/>
  <c r="BH254" i="5"/>
  <c r="BG254" i="5"/>
  <c r="BF254" i="5"/>
  <c r="T254" i="5"/>
  <c r="R254" i="5"/>
  <c r="P254" i="5"/>
  <c r="J254" i="5"/>
  <c r="BE254" i="5" s="1"/>
  <c r="BK253" i="5"/>
  <c r="BI253" i="5"/>
  <c r="BH253" i="5"/>
  <c r="BG253" i="5"/>
  <c r="BF253" i="5"/>
  <c r="T253" i="5"/>
  <c r="R253" i="5"/>
  <c r="P253" i="5"/>
  <c r="J253" i="5"/>
  <c r="BE253" i="5" s="1"/>
  <c r="BK252" i="5"/>
  <c r="BI252" i="5"/>
  <c r="BH252" i="5"/>
  <c r="BG252" i="5"/>
  <c r="BF252" i="5"/>
  <c r="T252" i="5"/>
  <c r="R252" i="5"/>
  <c r="P252" i="5"/>
  <c r="J252" i="5"/>
  <c r="BE252" i="5" s="1"/>
  <c r="BK251" i="5"/>
  <c r="BK250" i="5" s="1"/>
  <c r="BI251" i="5"/>
  <c r="BH251" i="5"/>
  <c r="BG251" i="5"/>
  <c r="BF251" i="5"/>
  <c r="BE251" i="5"/>
  <c r="T251" i="5"/>
  <c r="R251" i="5"/>
  <c r="R250" i="5" s="1"/>
  <c r="R249" i="5" s="1"/>
  <c r="P251" i="5"/>
  <c r="J251" i="5"/>
  <c r="T250" i="5"/>
  <c r="T249" i="5" s="1"/>
  <c r="P250" i="5"/>
  <c r="P249" i="5" s="1"/>
  <c r="BK248" i="5"/>
  <c r="BK247" i="5" s="1"/>
  <c r="J247" i="5" s="1"/>
  <c r="J108" i="5" s="1"/>
  <c r="BI248" i="5"/>
  <c r="BH248" i="5"/>
  <c r="BG248" i="5"/>
  <c r="BF248" i="5"/>
  <c r="BE248" i="5"/>
  <c r="T248" i="5"/>
  <c r="R248" i="5"/>
  <c r="R247" i="5" s="1"/>
  <c r="P248" i="5"/>
  <c r="J248" i="5"/>
  <c r="T247" i="5"/>
  <c r="P247" i="5"/>
  <c r="BK246" i="5"/>
  <c r="BI246" i="5"/>
  <c r="BH246" i="5"/>
  <c r="BG246" i="5"/>
  <c r="BF246" i="5"/>
  <c r="T246" i="5"/>
  <c r="R246" i="5"/>
  <c r="P246" i="5"/>
  <c r="J246" i="5"/>
  <c r="BE246" i="5" s="1"/>
  <c r="BK245" i="5"/>
  <c r="BI245" i="5"/>
  <c r="BH245" i="5"/>
  <c r="BG245" i="5"/>
  <c r="BF245" i="5"/>
  <c r="T245" i="5"/>
  <c r="R245" i="5"/>
  <c r="P245" i="5"/>
  <c r="J245" i="5"/>
  <c r="BE245" i="5" s="1"/>
  <c r="BK244" i="5"/>
  <c r="BI244" i="5"/>
  <c r="BH244" i="5"/>
  <c r="BG244" i="5"/>
  <c r="BF244" i="5"/>
  <c r="T244" i="5"/>
  <c r="R244" i="5"/>
  <c r="P244" i="5"/>
  <c r="J244" i="5"/>
  <c r="BE244" i="5" s="1"/>
  <c r="BK243" i="5"/>
  <c r="BI243" i="5"/>
  <c r="BH243" i="5"/>
  <c r="BG243" i="5"/>
  <c r="BF243" i="5"/>
  <c r="T243" i="5"/>
  <c r="R243" i="5"/>
  <c r="P243" i="5"/>
  <c r="J243" i="5"/>
  <c r="BE243" i="5" s="1"/>
  <c r="BK242" i="5"/>
  <c r="BI242" i="5"/>
  <c r="BH242" i="5"/>
  <c r="BG242" i="5"/>
  <c r="BF242" i="5"/>
  <c r="T242" i="5"/>
  <c r="R242" i="5"/>
  <c r="P242" i="5"/>
  <c r="J242" i="5"/>
  <c r="BE242" i="5" s="1"/>
  <c r="BK241" i="5"/>
  <c r="BI241" i="5"/>
  <c r="BH241" i="5"/>
  <c r="BG241" i="5"/>
  <c r="BF241" i="5"/>
  <c r="T241" i="5"/>
  <c r="T240" i="5" s="1"/>
  <c r="R241" i="5"/>
  <c r="P241" i="5"/>
  <c r="P240" i="5" s="1"/>
  <c r="J241" i="5"/>
  <c r="BE241" i="5" s="1"/>
  <c r="R240" i="5"/>
  <c r="BK239" i="5"/>
  <c r="BI239" i="5"/>
  <c r="BH239" i="5"/>
  <c r="BG239" i="5"/>
  <c r="BF239" i="5"/>
  <c r="T239" i="5"/>
  <c r="R239" i="5"/>
  <c r="P239" i="5"/>
  <c r="J239" i="5"/>
  <c r="BE239" i="5" s="1"/>
  <c r="BK238" i="5"/>
  <c r="BI238" i="5"/>
  <c r="BH238" i="5"/>
  <c r="BG238" i="5"/>
  <c r="BF238" i="5"/>
  <c r="T238" i="5"/>
  <c r="R238" i="5"/>
  <c r="P238" i="5"/>
  <c r="J238" i="5"/>
  <c r="BE238" i="5" s="1"/>
  <c r="BK237" i="5"/>
  <c r="BI237" i="5"/>
  <c r="BH237" i="5"/>
  <c r="BG237" i="5"/>
  <c r="BF237" i="5"/>
  <c r="BE237" i="5"/>
  <c r="T237" i="5"/>
  <c r="R237" i="5"/>
  <c r="P237" i="5"/>
  <c r="J237" i="5"/>
  <c r="BK236" i="5"/>
  <c r="BI236" i="5"/>
  <c r="BH236" i="5"/>
  <c r="BG236" i="5"/>
  <c r="BF236" i="5"/>
  <c r="T236" i="5"/>
  <c r="R236" i="5"/>
  <c r="P236" i="5"/>
  <c r="J236" i="5"/>
  <c r="BE236" i="5" s="1"/>
  <c r="BK235" i="5"/>
  <c r="BI235" i="5"/>
  <c r="BH235" i="5"/>
  <c r="BG235" i="5"/>
  <c r="BF235" i="5"/>
  <c r="T235" i="5"/>
  <c r="R235" i="5"/>
  <c r="P235" i="5"/>
  <c r="J235" i="5"/>
  <c r="BE235" i="5" s="1"/>
  <c r="BK234" i="5"/>
  <c r="BI234" i="5"/>
  <c r="BH234" i="5"/>
  <c r="BG234" i="5"/>
  <c r="BF234" i="5"/>
  <c r="T234" i="5"/>
  <c r="R234" i="5"/>
  <c r="P234" i="5"/>
  <c r="J234" i="5"/>
  <c r="BE234" i="5" s="1"/>
  <c r="BK233" i="5"/>
  <c r="BI233" i="5"/>
  <c r="BH233" i="5"/>
  <c r="BG233" i="5"/>
  <c r="BF233" i="5"/>
  <c r="T233" i="5"/>
  <c r="R233" i="5"/>
  <c r="P233" i="5"/>
  <c r="J233" i="5"/>
  <c r="BE233" i="5" s="1"/>
  <c r="BK232" i="5"/>
  <c r="BI232" i="5"/>
  <c r="BH232" i="5"/>
  <c r="BG232" i="5"/>
  <c r="BF232" i="5"/>
  <c r="T232" i="5"/>
  <c r="R232" i="5"/>
  <c r="R231" i="5" s="1"/>
  <c r="P232" i="5"/>
  <c r="J232" i="5"/>
  <c r="BE232" i="5" s="1"/>
  <c r="T231" i="5"/>
  <c r="P231" i="5"/>
  <c r="BK230" i="5"/>
  <c r="BI230" i="5"/>
  <c r="BH230" i="5"/>
  <c r="BG230" i="5"/>
  <c r="BF230" i="5"/>
  <c r="T230" i="5"/>
  <c r="R230" i="5"/>
  <c r="P230" i="5"/>
  <c r="J230" i="5"/>
  <c r="BE230" i="5" s="1"/>
  <c r="BK229" i="5"/>
  <c r="BI229" i="5"/>
  <c r="BH229" i="5"/>
  <c r="BG229" i="5"/>
  <c r="BF229" i="5"/>
  <c r="T229" i="5"/>
  <c r="R229" i="5"/>
  <c r="P229" i="5"/>
  <c r="J229" i="5"/>
  <c r="BE229" i="5" s="1"/>
  <c r="BK228" i="5"/>
  <c r="BI228" i="5"/>
  <c r="BH228" i="5"/>
  <c r="BG228" i="5"/>
  <c r="BF228" i="5"/>
  <c r="T228" i="5"/>
  <c r="R228" i="5"/>
  <c r="P228" i="5"/>
  <c r="J228" i="5"/>
  <c r="BE228" i="5" s="1"/>
  <c r="BK227" i="5"/>
  <c r="BK224" i="5" s="1"/>
  <c r="J224" i="5" s="1"/>
  <c r="J105" i="5" s="1"/>
  <c r="BI227" i="5"/>
  <c r="BH227" i="5"/>
  <c r="BG227" i="5"/>
  <c r="BF227" i="5"/>
  <c r="T227" i="5"/>
  <c r="R227" i="5"/>
  <c r="P227" i="5"/>
  <c r="J227" i="5"/>
  <c r="BE227" i="5" s="1"/>
  <c r="BK226" i="5"/>
  <c r="BI226" i="5"/>
  <c r="BH226" i="5"/>
  <c r="BG226" i="5"/>
  <c r="BF226" i="5"/>
  <c r="T226" i="5"/>
  <c r="R226" i="5"/>
  <c r="P226" i="5"/>
  <c r="J226" i="5"/>
  <c r="BE226" i="5" s="1"/>
  <c r="BK225" i="5"/>
  <c r="BI225" i="5"/>
  <c r="BH225" i="5"/>
  <c r="BG225" i="5"/>
  <c r="BF225" i="5"/>
  <c r="T225" i="5"/>
  <c r="T224" i="5" s="1"/>
  <c r="R225" i="5"/>
  <c r="P225" i="5"/>
  <c r="P224" i="5" s="1"/>
  <c r="J225" i="5"/>
  <c r="BE225" i="5" s="1"/>
  <c r="R224" i="5"/>
  <c r="BK223" i="5"/>
  <c r="BI223" i="5"/>
  <c r="BH223" i="5"/>
  <c r="BG223" i="5"/>
  <c r="BF223" i="5"/>
  <c r="T223" i="5"/>
  <c r="R223" i="5"/>
  <c r="P223" i="5"/>
  <c r="J223" i="5"/>
  <c r="BE223" i="5" s="1"/>
  <c r="BK222" i="5"/>
  <c r="BI222" i="5"/>
  <c r="BH222" i="5"/>
  <c r="BG222" i="5"/>
  <c r="BF222" i="5"/>
  <c r="T222" i="5"/>
  <c r="R222" i="5"/>
  <c r="P222" i="5"/>
  <c r="J222" i="5"/>
  <c r="BE222" i="5" s="1"/>
  <c r="BK221" i="5"/>
  <c r="BI221" i="5"/>
  <c r="BH221" i="5"/>
  <c r="BG221" i="5"/>
  <c r="BF221" i="5"/>
  <c r="T221" i="5"/>
  <c r="R221" i="5"/>
  <c r="P221" i="5"/>
  <c r="J221" i="5"/>
  <c r="BE221" i="5" s="1"/>
  <c r="BK220" i="5"/>
  <c r="BI220" i="5"/>
  <c r="BH220" i="5"/>
  <c r="BG220" i="5"/>
  <c r="BF220" i="5"/>
  <c r="T220" i="5"/>
  <c r="R220" i="5"/>
  <c r="P220" i="5"/>
  <c r="J220" i="5"/>
  <c r="BE220" i="5" s="1"/>
  <c r="BK219" i="5"/>
  <c r="BI219" i="5"/>
  <c r="BH219" i="5"/>
  <c r="BG219" i="5"/>
  <c r="BF219" i="5"/>
  <c r="T219" i="5"/>
  <c r="R219" i="5"/>
  <c r="P219" i="5"/>
  <c r="J219" i="5"/>
  <c r="BE219" i="5" s="1"/>
  <c r="BK218" i="5"/>
  <c r="BI218" i="5"/>
  <c r="BH218" i="5"/>
  <c r="BG218" i="5"/>
  <c r="BF218" i="5"/>
  <c r="T218" i="5"/>
  <c r="R218" i="5"/>
  <c r="P218" i="5"/>
  <c r="J218" i="5"/>
  <c r="BE218" i="5" s="1"/>
  <c r="BK217" i="5"/>
  <c r="BI217" i="5"/>
  <c r="BH217" i="5"/>
  <c r="BG217" i="5"/>
  <c r="BF217" i="5"/>
  <c r="T217" i="5"/>
  <c r="R217" i="5"/>
  <c r="P217" i="5"/>
  <c r="J217" i="5"/>
  <c r="BE217" i="5" s="1"/>
  <c r="BK216" i="5"/>
  <c r="BI216" i="5"/>
  <c r="BH216" i="5"/>
  <c r="BG216" i="5"/>
  <c r="BF216" i="5"/>
  <c r="BE216" i="5"/>
  <c r="T216" i="5"/>
  <c r="R216" i="5"/>
  <c r="P216" i="5"/>
  <c r="J216" i="5"/>
  <c r="BK215" i="5"/>
  <c r="BI215" i="5"/>
  <c r="BH215" i="5"/>
  <c r="BG215" i="5"/>
  <c r="BF215" i="5"/>
  <c r="T215" i="5"/>
  <c r="R215" i="5"/>
  <c r="R214" i="5" s="1"/>
  <c r="P215" i="5"/>
  <c r="J215" i="5"/>
  <c r="BE215" i="5" s="1"/>
  <c r="T214" i="5"/>
  <c r="P214" i="5"/>
  <c r="BK213" i="5"/>
  <c r="BI213" i="5"/>
  <c r="BH213" i="5"/>
  <c r="BG213" i="5"/>
  <c r="BF213" i="5"/>
  <c r="T213" i="5"/>
  <c r="R213" i="5"/>
  <c r="P213" i="5"/>
  <c r="J213" i="5"/>
  <c r="BE213" i="5" s="1"/>
  <c r="BK212" i="5"/>
  <c r="BI212" i="5"/>
  <c r="BH212" i="5"/>
  <c r="BG212" i="5"/>
  <c r="BF212" i="5"/>
  <c r="T212" i="5"/>
  <c r="R212" i="5"/>
  <c r="P212" i="5"/>
  <c r="J212" i="5"/>
  <c r="BE212" i="5" s="1"/>
  <c r="BK211" i="5"/>
  <c r="BI211" i="5"/>
  <c r="BH211" i="5"/>
  <c r="BG211" i="5"/>
  <c r="BF211" i="5"/>
  <c r="T211" i="5"/>
  <c r="R211" i="5"/>
  <c r="P211" i="5"/>
  <c r="J211" i="5"/>
  <c r="BE211" i="5" s="1"/>
  <c r="BK210" i="5"/>
  <c r="BI210" i="5"/>
  <c r="BH210" i="5"/>
  <c r="BG210" i="5"/>
  <c r="BF210" i="5"/>
  <c r="T210" i="5"/>
  <c r="R210" i="5"/>
  <c r="P210" i="5"/>
  <c r="J210" i="5"/>
  <c r="BE210" i="5" s="1"/>
  <c r="BK209" i="5"/>
  <c r="BI209" i="5"/>
  <c r="BH209" i="5"/>
  <c r="BG209" i="5"/>
  <c r="BF209" i="5"/>
  <c r="T209" i="5"/>
  <c r="R209" i="5"/>
  <c r="P209" i="5"/>
  <c r="J209" i="5"/>
  <c r="BE209" i="5" s="1"/>
  <c r="BK208" i="5"/>
  <c r="BI208" i="5"/>
  <c r="BH208" i="5"/>
  <c r="BG208" i="5"/>
  <c r="BF208" i="5"/>
  <c r="T208" i="5"/>
  <c r="R208" i="5"/>
  <c r="P208" i="5"/>
  <c r="J208" i="5"/>
  <c r="BE208" i="5" s="1"/>
  <c r="BK207" i="5"/>
  <c r="BI207" i="5"/>
  <c r="BH207" i="5"/>
  <c r="BG207" i="5"/>
  <c r="BF207" i="5"/>
  <c r="T207" i="5"/>
  <c r="R207" i="5"/>
  <c r="P207" i="5"/>
  <c r="J207" i="5"/>
  <c r="BE207" i="5" s="1"/>
  <c r="BK206" i="5"/>
  <c r="BI206" i="5"/>
  <c r="BH206" i="5"/>
  <c r="BG206" i="5"/>
  <c r="BF206" i="5"/>
  <c r="T206" i="5"/>
  <c r="R206" i="5"/>
  <c r="P206" i="5"/>
  <c r="J206" i="5"/>
  <c r="BE206" i="5" s="1"/>
  <c r="BK205" i="5"/>
  <c r="BI205" i="5"/>
  <c r="BH205" i="5"/>
  <c r="BG205" i="5"/>
  <c r="BF205" i="5"/>
  <c r="T205" i="5"/>
  <c r="R205" i="5"/>
  <c r="P205" i="5"/>
  <c r="J205" i="5"/>
  <c r="BE205" i="5" s="1"/>
  <c r="BK204" i="5"/>
  <c r="BI204" i="5"/>
  <c r="BH204" i="5"/>
  <c r="BG204" i="5"/>
  <c r="BF204" i="5"/>
  <c r="T204" i="5"/>
  <c r="R204" i="5"/>
  <c r="P204" i="5"/>
  <c r="J204" i="5"/>
  <c r="BE204" i="5" s="1"/>
  <c r="BK203" i="5"/>
  <c r="BI203" i="5"/>
  <c r="BH203" i="5"/>
  <c r="BG203" i="5"/>
  <c r="BF203" i="5"/>
  <c r="T203" i="5"/>
  <c r="R203" i="5"/>
  <c r="P203" i="5"/>
  <c r="J203" i="5"/>
  <c r="BE203" i="5" s="1"/>
  <c r="BK202" i="5"/>
  <c r="BI202" i="5"/>
  <c r="BH202" i="5"/>
  <c r="BG202" i="5"/>
  <c r="BF202" i="5"/>
  <c r="T202" i="5"/>
  <c r="R202" i="5"/>
  <c r="P202" i="5"/>
  <c r="J202" i="5"/>
  <c r="BE202" i="5" s="1"/>
  <c r="BK201" i="5"/>
  <c r="BI201" i="5"/>
  <c r="BH201" i="5"/>
  <c r="BG201" i="5"/>
  <c r="BF201" i="5"/>
  <c r="T201" i="5"/>
  <c r="R201" i="5"/>
  <c r="P201" i="5"/>
  <c r="J201" i="5"/>
  <c r="BE201" i="5" s="1"/>
  <c r="BK200" i="5"/>
  <c r="BI200" i="5"/>
  <c r="BH200" i="5"/>
  <c r="BG200" i="5"/>
  <c r="BF200" i="5"/>
  <c r="T200" i="5"/>
  <c r="R200" i="5"/>
  <c r="P200" i="5"/>
  <c r="J200" i="5"/>
  <c r="BE200" i="5" s="1"/>
  <c r="BK199" i="5"/>
  <c r="BI199" i="5"/>
  <c r="BH199" i="5"/>
  <c r="BG199" i="5"/>
  <c r="BF199" i="5"/>
  <c r="T199" i="5"/>
  <c r="R199" i="5"/>
  <c r="P199" i="5"/>
  <c r="J199" i="5"/>
  <c r="BE199" i="5" s="1"/>
  <c r="BK198" i="5"/>
  <c r="BI198" i="5"/>
  <c r="BH198" i="5"/>
  <c r="BG198" i="5"/>
  <c r="BF198" i="5"/>
  <c r="T198" i="5"/>
  <c r="R198" i="5"/>
  <c r="P198" i="5"/>
  <c r="J198" i="5"/>
  <c r="BE198" i="5" s="1"/>
  <c r="BK197" i="5"/>
  <c r="BI197" i="5"/>
  <c r="BH197" i="5"/>
  <c r="BG197" i="5"/>
  <c r="BF197" i="5"/>
  <c r="T197" i="5"/>
  <c r="R197" i="5"/>
  <c r="P197" i="5"/>
  <c r="J197" i="5"/>
  <c r="BE197" i="5" s="1"/>
  <c r="BK196" i="5"/>
  <c r="BI196" i="5"/>
  <c r="BH196" i="5"/>
  <c r="BG196" i="5"/>
  <c r="BF196" i="5"/>
  <c r="T196" i="5"/>
  <c r="R196" i="5"/>
  <c r="P196" i="5"/>
  <c r="J196" i="5"/>
  <c r="BE196" i="5" s="1"/>
  <c r="BK195" i="5"/>
  <c r="BI195" i="5"/>
  <c r="BH195" i="5"/>
  <c r="BG195" i="5"/>
  <c r="BF195" i="5"/>
  <c r="T195" i="5"/>
  <c r="R195" i="5"/>
  <c r="P195" i="5"/>
  <c r="J195" i="5"/>
  <c r="BE195" i="5" s="1"/>
  <c r="BK194" i="5"/>
  <c r="BI194" i="5"/>
  <c r="BH194" i="5"/>
  <c r="BG194" i="5"/>
  <c r="BF194" i="5"/>
  <c r="T194" i="5"/>
  <c r="R194" i="5"/>
  <c r="P194" i="5"/>
  <c r="J194" i="5"/>
  <c r="BE194" i="5" s="1"/>
  <c r="BK193" i="5"/>
  <c r="BI193" i="5"/>
  <c r="BH193" i="5"/>
  <c r="BG193" i="5"/>
  <c r="BF193" i="5"/>
  <c r="T193" i="5"/>
  <c r="R193" i="5"/>
  <c r="P193" i="5"/>
  <c r="J193" i="5"/>
  <c r="BE193" i="5" s="1"/>
  <c r="BK192" i="5"/>
  <c r="BI192" i="5"/>
  <c r="BH192" i="5"/>
  <c r="BG192" i="5"/>
  <c r="BF192" i="5"/>
  <c r="T192" i="5"/>
  <c r="R192" i="5"/>
  <c r="P192" i="5"/>
  <c r="J192" i="5"/>
  <c r="BE192" i="5" s="1"/>
  <c r="BK191" i="5"/>
  <c r="BI191" i="5"/>
  <c r="BH191" i="5"/>
  <c r="BG191" i="5"/>
  <c r="BF191" i="5"/>
  <c r="T191" i="5"/>
  <c r="R191" i="5"/>
  <c r="P191" i="5"/>
  <c r="J191" i="5"/>
  <c r="BE191" i="5" s="1"/>
  <c r="BK190" i="5"/>
  <c r="BI190" i="5"/>
  <c r="BH190" i="5"/>
  <c r="BG190" i="5"/>
  <c r="BF190" i="5"/>
  <c r="T190" i="5"/>
  <c r="R190" i="5"/>
  <c r="P190" i="5"/>
  <c r="J190" i="5"/>
  <c r="BE190" i="5" s="1"/>
  <c r="BK189" i="5"/>
  <c r="BI189" i="5"/>
  <c r="BH189" i="5"/>
  <c r="BG189" i="5"/>
  <c r="BF189" i="5"/>
  <c r="T189" i="5"/>
  <c r="R189" i="5"/>
  <c r="P189" i="5"/>
  <c r="J189" i="5"/>
  <c r="BE189" i="5" s="1"/>
  <c r="BK188" i="5"/>
  <c r="BI188" i="5"/>
  <c r="BH188" i="5"/>
  <c r="BG188" i="5"/>
  <c r="BF188" i="5"/>
  <c r="T188" i="5"/>
  <c r="R188" i="5"/>
  <c r="P188" i="5"/>
  <c r="J188" i="5"/>
  <c r="BE188" i="5" s="1"/>
  <c r="BK187" i="5"/>
  <c r="BI187" i="5"/>
  <c r="BH187" i="5"/>
  <c r="BG187" i="5"/>
  <c r="BF187" i="5"/>
  <c r="T187" i="5"/>
  <c r="R187" i="5"/>
  <c r="P187" i="5"/>
  <c r="J187" i="5"/>
  <c r="BE187" i="5" s="1"/>
  <c r="BK186" i="5"/>
  <c r="BI186" i="5"/>
  <c r="BH186" i="5"/>
  <c r="BG186" i="5"/>
  <c r="BF186" i="5"/>
  <c r="T186" i="5"/>
  <c r="R186" i="5"/>
  <c r="P186" i="5"/>
  <c r="J186" i="5"/>
  <c r="BE186" i="5" s="1"/>
  <c r="BK185" i="5"/>
  <c r="BI185" i="5"/>
  <c r="BH185" i="5"/>
  <c r="BG185" i="5"/>
  <c r="BF185" i="5"/>
  <c r="T185" i="5"/>
  <c r="R185" i="5"/>
  <c r="P185" i="5"/>
  <c r="J185" i="5"/>
  <c r="BE185" i="5" s="1"/>
  <c r="BK184" i="5"/>
  <c r="BI184" i="5"/>
  <c r="BH184" i="5"/>
  <c r="BG184" i="5"/>
  <c r="BF184" i="5"/>
  <c r="T184" i="5"/>
  <c r="R184" i="5"/>
  <c r="P184" i="5"/>
  <c r="J184" i="5"/>
  <c r="BE184" i="5" s="1"/>
  <c r="BK183" i="5"/>
  <c r="BI183" i="5"/>
  <c r="BH183" i="5"/>
  <c r="BG183" i="5"/>
  <c r="BF183" i="5"/>
  <c r="T183" i="5"/>
  <c r="R183" i="5"/>
  <c r="P183" i="5"/>
  <c r="J183" i="5"/>
  <c r="BE183" i="5" s="1"/>
  <c r="BK182" i="5"/>
  <c r="BI182" i="5"/>
  <c r="BH182" i="5"/>
  <c r="BG182" i="5"/>
  <c r="BF182" i="5"/>
  <c r="T182" i="5"/>
  <c r="R182" i="5"/>
  <c r="P182" i="5"/>
  <c r="J182" i="5"/>
  <c r="BE182" i="5" s="1"/>
  <c r="BK181" i="5"/>
  <c r="BI181" i="5"/>
  <c r="BH181" i="5"/>
  <c r="BG181" i="5"/>
  <c r="BF181" i="5"/>
  <c r="T181" i="5"/>
  <c r="R181" i="5"/>
  <c r="P181" i="5"/>
  <c r="J181" i="5"/>
  <c r="BE181" i="5" s="1"/>
  <c r="BK180" i="5"/>
  <c r="BI180" i="5"/>
  <c r="BH180" i="5"/>
  <c r="BG180" i="5"/>
  <c r="BF180" i="5"/>
  <c r="T180" i="5"/>
  <c r="R180" i="5"/>
  <c r="P180" i="5"/>
  <c r="J180" i="5"/>
  <c r="BE180" i="5" s="1"/>
  <c r="BK179" i="5"/>
  <c r="BI179" i="5"/>
  <c r="BH179" i="5"/>
  <c r="BG179" i="5"/>
  <c r="BF179" i="5"/>
  <c r="T179" i="5"/>
  <c r="R179" i="5"/>
  <c r="P179" i="5"/>
  <c r="J179" i="5"/>
  <c r="BE179" i="5" s="1"/>
  <c r="BK178" i="5"/>
  <c r="BI178" i="5"/>
  <c r="BH178" i="5"/>
  <c r="BG178" i="5"/>
  <c r="BF178" i="5"/>
  <c r="T178" i="5"/>
  <c r="R178" i="5"/>
  <c r="P178" i="5"/>
  <c r="J178" i="5"/>
  <c r="BE178" i="5" s="1"/>
  <c r="BK177" i="5"/>
  <c r="BI177" i="5"/>
  <c r="BH177" i="5"/>
  <c r="BG177" i="5"/>
  <c r="BF177" i="5"/>
  <c r="T177" i="5"/>
  <c r="R177" i="5"/>
  <c r="P177" i="5"/>
  <c r="J177" i="5"/>
  <c r="BE177" i="5" s="1"/>
  <c r="BK176" i="5"/>
  <c r="BI176" i="5"/>
  <c r="BH176" i="5"/>
  <c r="BG176" i="5"/>
  <c r="BF176" i="5"/>
  <c r="T176" i="5"/>
  <c r="R176" i="5"/>
  <c r="P176" i="5"/>
  <c r="J176" i="5"/>
  <c r="BE176" i="5" s="1"/>
  <c r="BK175" i="5"/>
  <c r="BI175" i="5"/>
  <c r="BH175" i="5"/>
  <c r="BG175" i="5"/>
  <c r="BF175" i="5"/>
  <c r="T175" i="5"/>
  <c r="R175" i="5"/>
  <c r="P175" i="5"/>
  <c r="J175" i="5"/>
  <c r="BE175" i="5" s="1"/>
  <c r="BK174" i="5"/>
  <c r="BI174" i="5"/>
  <c r="BH174" i="5"/>
  <c r="BG174" i="5"/>
  <c r="BF174" i="5"/>
  <c r="T174" i="5"/>
  <c r="R174" i="5"/>
  <c r="P174" i="5"/>
  <c r="J174" i="5"/>
  <c r="BE174" i="5" s="1"/>
  <c r="BK173" i="5"/>
  <c r="BI173" i="5"/>
  <c r="BH173" i="5"/>
  <c r="BG173" i="5"/>
  <c r="BF173" i="5"/>
  <c r="T173" i="5"/>
  <c r="R173" i="5"/>
  <c r="P173" i="5"/>
  <c r="J173" i="5"/>
  <c r="BE173" i="5" s="1"/>
  <c r="BK172" i="5"/>
  <c r="BI172" i="5"/>
  <c r="BH172" i="5"/>
  <c r="BG172" i="5"/>
  <c r="BF172" i="5"/>
  <c r="T172" i="5"/>
  <c r="R172" i="5"/>
  <c r="P172" i="5"/>
  <c r="J172" i="5"/>
  <c r="BE172" i="5" s="1"/>
  <c r="BK171" i="5"/>
  <c r="BI171" i="5"/>
  <c r="BH171" i="5"/>
  <c r="BG171" i="5"/>
  <c r="BF171" i="5"/>
  <c r="T171" i="5"/>
  <c r="R171" i="5"/>
  <c r="P171" i="5"/>
  <c r="J171" i="5"/>
  <c r="BE171" i="5" s="1"/>
  <c r="BK170" i="5"/>
  <c r="BI170" i="5"/>
  <c r="BH170" i="5"/>
  <c r="BG170" i="5"/>
  <c r="BF170" i="5"/>
  <c r="T170" i="5"/>
  <c r="R170" i="5"/>
  <c r="P170" i="5"/>
  <c r="J170" i="5"/>
  <c r="BE170" i="5" s="1"/>
  <c r="BK169" i="5"/>
  <c r="BI169" i="5"/>
  <c r="BH169" i="5"/>
  <c r="BG169" i="5"/>
  <c r="BF169" i="5"/>
  <c r="T169" i="5"/>
  <c r="R169" i="5"/>
  <c r="P169" i="5"/>
  <c r="J169" i="5"/>
  <c r="BE169" i="5" s="1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T167" i="5"/>
  <c r="R167" i="5"/>
  <c r="P167" i="5"/>
  <c r="J167" i="5"/>
  <c r="BE167" i="5" s="1"/>
  <c r="BK166" i="5"/>
  <c r="BI166" i="5"/>
  <c r="BH166" i="5"/>
  <c r="BG166" i="5"/>
  <c r="BF166" i="5"/>
  <c r="T166" i="5"/>
  <c r="R166" i="5"/>
  <c r="P166" i="5"/>
  <c r="J166" i="5"/>
  <c r="BE166" i="5" s="1"/>
  <c r="BK165" i="5"/>
  <c r="BI165" i="5"/>
  <c r="BH165" i="5"/>
  <c r="BG165" i="5"/>
  <c r="BF165" i="5"/>
  <c r="T165" i="5"/>
  <c r="R165" i="5"/>
  <c r="P165" i="5"/>
  <c r="J165" i="5"/>
  <c r="BE165" i="5" s="1"/>
  <c r="BK164" i="5"/>
  <c r="BI164" i="5"/>
  <c r="BH164" i="5"/>
  <c r="BG164" i="5"/>
  <c r="BF164" i="5"/>
  <c r="T164" i="5"/>
  <c r="R164" i="5"/>
  <c r="P164" i="5"/>
  <c r="J164" i="5"/>
  <c r="BE164" i="5" s="1"/>
  <c r="BK163" i="5"/>
  <c r="BI163" i="5"/>
  <c r="BH163" i="5"/>
  <c r="BG163" i="5"/>
  <c r="BF163" i="5"/>
  <c r="T163" i="5"/>
  <c r="R163" i="5"/>
  <c r="P163" i="5"/>
  <c r="J163" i="5"/>
  <c r="BE163" i="5" s="1"/>
  <c r="BK162" i="5"/>
  <c r="BI162" i="5"/>
  <c r="BH162" i="5"/>
  <c r="BG162" i="5"/>
  <c r="BF162" i="5"/>
  <c r="T162" i="5"/>
  <c r="R162" i="5"/>
  <c r="P162" i="5"/>
  <c r="J162" i="5"/>
  <c r="BE162" i="5" s="1"/>
  <c r="BK161" i="5"/>
  <c r="BI161" i="5"/>
  <c r="BH161" i="5"/>
  <c r="BG161" i="5"/>
  <c r="BF161" i="5"/>
  <c r="T161" i="5"/>
  <c r="R161" i="5"/>
  <c r="P161" i="5"/>
  <c r="J161" i="5"/>
  <c r="BE161" i="5" s="1"/>
  <c r="BK160" i="5"/>
  <c r="BI160" i="5"/>
  <c r="BH160" i="5"/>
  <c r="BG160" i="5"/>
  <c r="BF160" i="5"/>
  <c r="T160" i="5"/>
  <c r="R160" i="5"/>
  <c r="P160" i="5"/>
  <c r="J160" i="5"/>
  <c r="BE160" i="5" s="1"/>
  <c r="BK159" i="5"/>
  <c r="BI159" i="5"/>
  <c r="BH159" i="5"/>
  <c r="BG159" i="5"/>
  <c r="BF159" i="5"/>
  <c r="T159" i="5"/>
  <c r="R159" i="5"/>
  <c r="P159" i="5"/>
  <c r="P157" i="5" s="1"/>
  <c r="P156" i="5" s="1"/>
  <c r="J159" i="5"/>
  <c r="BE159" i="5" s="1"/>
  <c r="BK158" i="5"/>
  <c r="BI158" i="5"/>
  <c r="BH158" i="5"/>
  <c r="BG158" i="5"/>
  <c r="BF158" i="5"/>
  <c r="T158" i="5"/>
  <c r="T157" i="5" s="1"/>
  <c r="T156" i="5" s="1"/>
  <c r="R158" i="5"/>
  <c r="R157" i="5" s="1"/>
  <c r="P158" i="5"/>
  <c r="J158" i="5"/>
  <c r="BE158" i="5" s="1"/>
  <c r="BK157" i="5"/>
  <c r="BK155" i="5"/>
  <c r="BI155" i="5"/>
  <c r="BH155" i="5"/>
  <c r="BG155" i="5"/>
  <c r="BF155" i="5"/>
  <c r="T155" i="5"/>
  <c r="R155" i="5"/>
  <c r="P155" i="5"/>
  <c r="J155" i="5"/>
  <c r="BE155" i="5" s="1"/>
  <c r="BK154" i="5"/>
  <c r="BI154" i="5"/>
  <c r="BH154" i="5"/>
  <c r="BG154" i="5"/>
  <c r="BF154" i="5"/>
  <c r="T154" i="5"/>
  <c r="R154" i="5"/>
  <c r="P154" i="5"/>
  <c r="J154" i="5"/>
  <c r="BE154" i="5" s="1"/>
  <c r="BK153" i="5"/>
  <c r="BI153" i="5"/>
  <c r="BH153" i="5"/>
  <c r="BG153" i="5"/>
  <c r="BF153" i="5"/>
  <c r="T153" i="5"/>
  <c r="R153" i="5"/>
  <c r="P153" i="5"/>
  <c r="J153" i="5"/>
  <c r="BE153" i="5" s="1"/>
  <c r="BK152" i="5"/>
  <c r="BI152" i="5"/>
  <c r="BH152" i="5"/>
  <c r="BG152" i="5"/>
  <c r="BF152" i="5"/>
  <c r="T152" i="5"/>
  <c r="R152" i="5"/>
  <c r="P152" i="5"/>
  <c r="J152" i="5"/>
  <c r="BE152" i="5" s="1"/>
  <c r="BK151" i="5"/>
  <c r="BI151" i="5"/>
  <c r="BH151" i="5"/>
  <c r="BG151" i="5"/>
  <c r="BF151" i="5"/>
  <c r="T151" i="5"/>
  <c r="R151" i="5"/>
  <c r="P151" i="5"/>
  <c r="J151" i="5"/>
  <c r="BE151" i="5" s="1"/>
  <c r="BK150" i="5"/>
  <c r="BI150" i="5"/>
  <c r="BH150" i="5"/>
  <c r="BG150" i="5"/>
  <c r="BF150" i="5"/>
  <c r="T150" i="5"/>
  <c r="R150" i="5"/>
  <c r="P150" i="5"/>
  <c r="P148" i="5" s="1"/>
  <c r="P147" i="5" s="1"/>
  <c r="J150" i="5"/>
  <c r="BE150" i="5" s="1"/>
  <c r="BK149" i="5"/>
  <c r="BI149" i="5"/>
  <c r="BH149" i="5"/>
  <c r="BG149" i="5"/>
  <c r="BF149" i="5"/>
  <c r="T149" i="5"/>
  <c r="T148" i="5" s="1"/>
  <c r="T147" i="5" s="1"/>
  <c r="R149" i="5"/>
  <c r="R148" i="5" s="1"/>
  <c r="R147" i="5" s="1"/>
  <c r="P149" i="5"/>
  <c r="J149" i="5"/>
  <c r="BE149" i="5" s="1"/>
  <c r="BK148" i="5"/>
  <c r="BK147" i="5" s="1"/>
  <c r="J147" i="5" s="1"/>
  <c r="J100" i="5" s="1"/>
  <c r="BK146" i="5"/>
  <c r="BI146" i="5"/>
  <c r="BH146" i="5"/>
  <c r="BG146" i="5"/>
  <c r="BF146" i="5"/>
  <c r="T146" i="5"/>
  <c r="R146" i="5"/>
  <c r="P146" i="5"/>
  <c r="J146" i="5"/>
  <c r="BE146" i="5" s="1"/>
  <c r="BK145" i="5"/>
  <c r="BI145" i="5"/>
  <c r="BH145" i="5"/>
  <c r="BG145" i="5"/>
  <c r="BF145" i="5"/>
  <c r="T145" i="5"/>
  <c r="R145" i="5"/>
  <c r="P145" i="5"/>
  <c r="J145" i="5"/>
  <c r="BE145" i="5" s="1"/>
  <c r="BK144" i="5"/>
  <c r="BI144" i="5"/>
  <c r="BH144" i="5"/>
  <c r="BG144" i="5"/>
  <c r="BF144" i="5"/>
  <c r="T144" i="5"/>
  <c r="R144" i="5"/>
  <c r="P144" i="5"/>
  <c r="J144" i="5"/>
  <c r="BE144" i="5" s="1"/>
  <c r="BK143" i="5"/>
  <c r="BK141" i="5" s="1"/>
  <c r="J141" i="5" s="1"/>
  <c r="J99" i="5" s="1"/>
  <c r="BI143" i="5"/>
  <c r="BH143" i="5"/>
  <c r="BG143" i="5"/>
  <c r="BF143" i="5"/>
  <c r="T143" i="5"/>
  <c r="R143" i="5"/>
  <c r="P143" i="5"/>
  <c r="P141" i="5" s="1"/>
  <c r="J143" i="5"/>
  <c r="BE143" i="5" s="1"/>
  <c r="BK142" i="5"/>
  <c r="BI142" i="5"/>
  <c r="BH142" i="5"/>
  <c r="BG142" i="5"/>
  <c r="BF142" i="5"/>
  <c r="T142" i="5"/>
  <c r="T141" i="5" s="1"/>
  <c r="R142" i="5"/>
  <c r="R141" i="5" s="1"/>
  <c r="P142" i="5"/>
  <c r="J142" i="5"/>
  <c r="BE142" i="5" s="1"/>
  <c r="BK140" i="5"/>
  <c r="BI140" i="5"/>
  <c r="BH140" i="5"/>
  <c r="BG140" i="5"/>
  <c r="BF140" i="5"/>
  <c r="T140" i="5"/>
  <c r="R140" i="5"/>
  <c r="P140" i="5"/>
  <c r="J140" i="5"/>
  <c r="BE140" i="5" s="1"/>
  <c r="BK139" i="5"/>
  <c r="BI139" i="5"/>
  <c r="BH139" i="5"/>
  <c r="BG139" i="5"/>
  <c r="BF139" i="5"/>
  <c r="T139" i="5"/>
  <c r="R139" i="5"/>
  <c r="P139" i="5"/>
  <c r="J139" i="5"/>
  <c r="BE139" i="5" s="1"/>
  <c r="BK138" i="5"/>
  <c r="BI138" i="5"/>
  <c r="BH138" i="5"/>
  <c r="BG138" i="5"/>
  <c r="BF138" i="5"/>
  <c r="T138" i="5"/>
  <c r="R138" i="5"/>
  <c r="P138" i="5"/>
  <c r="J138" i="5"/>
  <c r="BE138" i="5" s="1"/>
  <c r="BK137" i="5"/>
  <c r="BI137" i="5"/>
  <c r="BH137" i="5"/>
  <c r="BG137" i="5"/>
  <c r="BF137" i="5"/>
  <c r="BE137" i="5"/>
  <c r="T137" i="5"/>
  <c r="R137" i="5"/>
  <c r="P137" i="5"/>
  <c r="J137" i="5"/>
  <c r="BK136" i="5"/>
  <c r="BI136" i="5"/>
  <c r="BH136" i="5"/>
  <c r="BG136" i="5"/>
  <c r="BF136" i="5"/>
  <c r="T136" i="5"/>
  <c r="R136" i="5"/>
  <c r="P136" i="5"/>
  <c r="J136" i="5"/>
  <c r="BE136" i="5" s="1"/>
  <c r="BK135" i="5"/>
  <c r="BI135" i="5"/>
  <c r="BH135" i="5"/>
  <c r="BG135" i="5"/>
  <c r="BF135" i="5"/>
  <c r="T135" i="5"/>
  <c r="R135" i="5"/>
  <c r="P135" i="5"/>
  <c r="J135" i="5"/>
  <c r="BE135" i="5" s="1"/>
  <c r="BK134" i="5"/>
  <c r="BI134" i="5"/>
  <c r="BH134" i="5"/>
  <c r="BG134" i="5"/>
  <c r="BF134" i="5"/>
  <c r="T134" i="5"/>
  <c r="R134" i="5"/>
  <c r="R132" i="5" s="1"/>
  <c r="R131" i="5" s="1"/>
  <c r="P134" i="5"/>
  <c r="J134" i="5"/>
  <c r="BE134" i="5" s="1"/>
  <c r="BK133" i="5"/>
  <c r="BI133" i="5"/>
  <c r="F37" i="5" s="1"/>
  <c r="BH133" i="5"/>
  <c r="BG133" i="5"/>
  <c r="BF133" i="5"/>
  <c r="T133" i="5"/>
  <c r="T132" i="5" s="1"/>
  <c r="T131" i="5" s="1"/>
  <c r="T130" i="5" s="1"/>
  <c r="R133" i="5"/>
  <c r="P133" i="5"/>
  <c r="J133" i="5"/>
  <c r="BE133" i="5" s="1"/>
  <c r="BK132" i="5"/>
  <c r="BK131" i="5" s="1"/>
  <c r="P132" i="5"/>
  <c r="P131" i="5" s="1"/>
  <c r="F124" i="5"/>
  <c r="E122" i="5"/>
  <c r="F92" i="5"/>
  <c r="F89" i="5"/>
  <c r="E87" i="5"/>
  <c r="J37" i="5"/>
  <c r="J36" i="5"/>
  <c r="J35" i="5"/>
  <c r="J92" i="5"/>
  <c r="J91" i="5"/>
  <c r="F127" i="5"/>
  <c r="F91" i="5"/>
  <c r="J89" i="5"/>
  <c r="E85" i="5"/>
  <c r="BK256" i="4"/>
  <c r="BI256" i="4"/>
  <c r="BH256" i="4"/>
  <c r="BG256" i="4"/>
  <c r="BF256" i="4"/>
  <c r="T256" i="4"/>
  <c r="R256" i="4"/>
  <c r="P256" i="4"/>
  <c r="J256" i="4"/>
  <c r="BE256" i="4" s="1"/>
  <c r="BK255" i="4"/>
  <c r="BI255" i="4"/>
  <c r="BH255" i="4"/>
  <c r="BG255" i="4"/>
  <c r="BF255" i="4"/>
  <c r="T255" i="4"/>
  <c r="R255" i="4"/>
  <c r="P255" i="4"/>
  <c r="J255" i="4"/>
  <c r="BE255" i="4" s="1"/>
  <c r="BK254" i="4"/>
  <c r="BI254" i="4"/>
  <c r="BH254" i="4"/>
  <c r="BG254" i="4"/>
  <c r="BF254" i="4"/>
  <c r="T254" i="4"/>
  <c r="R254" i="4"/>
  <c r="P254" i="4"/>
  <c r="J254" i="4"/>
  <c r="BE254" i="4" s="1"/>
  <c r="BK253" i="4"/>
  <c r="BI253" i="4"/>
  <c r="BH253" i="4"/>
  <c r="BG253" i="4"/>
  <c r="BF253" i="4"/>
  <c r="T253" i="4"/>
  <c r="R253" i="4"/>
  <c r="P253" i="4"/>
  <c r="J253" i="4"/>
  <c r="BE253" i="4" s="1"/>
  <c r="BK252" i="4"/>
  <c r="BI252" i="4"/>
  <c r="BH252" i="4"/>
  <c r="BG252" i="4"/>
  <c r="BF252" i="4"/>
  <c r="T252" i="4"/>
  <c r="R252" i="4"/>
  <c r="P252" i="4"/>
  <c r="J252" i="4"/>
  <c r="BE252" i="4" s="1"/>
  <c r="BK251" i="4"/>
  <c r="BK250" i="4" s="1"/>
  <c r="BI251" i="4"/>
  <c r="BH251" i="4"/>
  <c r="BG251" i="4"/>
  <c r="BF251" i="4"/>
  <c r="BE251" i="4"/>
  <c r="T251" i="4"/>
  <c r="R251" i="4"/>
  <c r="R250" i="4" s="1"/>
  <c r="R249" i="4" s="1"/>
  <c r="P251" i="4"/>
  <c r="J251" i="4"/>
  <c r="T250" i="4"/>
  <c r="T249" i="4" s="1"/>
  <c r="P250" i="4"/>
  <c r="P249" i="4" s="1"/>
  <c r="BK248" i="4"/>
  <c r="BK247" i="4" s="1"/>
  <c r="J247" i="4" s="1"/>
  <c r="J108" i="4" s="1"/>
  <c r="BI248" i="4"/>
  <c r="BH248" i="4"/>
  <c r="BG248" i="4"/>
  <c r="BF248" i="4"/>
  <c r="BE248" i="4"/>
  <c r="T248" i="4"/>
  <c r="R248" i="4"/>
  <c r="R247" i="4" s="1"/>
  <c r="P248" i="4"/>
  <c r="J248" i="4"/>
  <c r="T247" i="4"/>
  <c r="P247" i="4"/>
  <c r="BK246" i="4"/>
  <c r="BI246" i="4"/>
  <c r="BH246" i="4"/>
  <c r="BG246" i="4"/>
  <c r="BF246" i="4"/>
  <c r="T246" i="4"/>
  <c r="R246" i="4"/>
  <c r="P246" i="4"/>
  <c r="J246" i="4"/>
  <c r="BE246" i="4" s="1"/>
  <c r="BK245" i="4"/>
  <c r="BI245" i="4"/>
  <c r="BH245" i="4"/>
  <c r="BG245" i="4"/>
  <c r="BF245" i="4"/>
  <c r="T245" i="4"/>
  <c r="R245" i="4"/>
  <c r="P245" i="4"/>
  <c r="J245" i="4"/>
  <c r="BE245" i="4" s="1"/>
  <c r="BK244" i="4"/>
  <c r="BI244" i="4"/>
  <c r="BH244" i="4"/>
  <c r="BG244" i="4"/>
  <c r="BF244" i="4"/>
  <c r="T244" i="4"/>
  <c r="R244" i="4"/>
  <c r="P244" i="4"/>
  <c r="J244" i="4"/>
  <c r="BE244" i="4" s="1"/>
  <c r="BK243" i="4"/>
  <c r="BI243" i="4"/>
  <c r="BH243" i="4"/>
  <c r="BG243" i="4"/>
  <c r="BF243" i="4"/>
  <c r="T243" i="4"/>
  <c r="R243" i="4"/>
  <c r="P243" i="4"/>
  <c r="J243" i="4"/>
  <c r="BE243" i="4" s="1"/>
  <c r="BK242" i="4"/>
  <c r="BI242" i="4"/>
  <c r="BH242" i="4"/>
  <c r="BG242" i="4"/>
  <c r="BF242" i="4"/>
  <c r="T242" i="4"/>
  <c r="R242" i="4"/>
  <c r="P242" i="4"/>
  <c r="J242" i="4"/>
  <c r="BE242" i="4" s="1"/>
  <c r="BK241" i="4"/>
  <c r="BI241" i="4"/>
  <c r="BH241" i="4"/>
  <c r="BG241" i="4"/>
  <c r="BF241" i="4"/>
  <c r="T241" i="4"/>
  <c r="T240" i="4" s="1"/>
  <c r="R241" i="4"/>
  <c r="P241" i="4"/>
  <c r="P240" i="4" s="1"/>
  <c r="J241" i="4"/>
  <c r="BE241" i="4" s="1"/>
  <c r="R240" i="4"/>
  <c r="BK239" i="4"/>
  <c r="BI239" i="4"/>
  <c r="BH239" i="4"/>
  <c r="BG239" i="4"/>
  <c r="BF239" i="4"/>
  <c r="T239" i="4"/>
  <c r="R239" i="4"/>
  <c r="P239" i="4"/>
  <c r="J239" i="4"/>
  <c r="BE239" i="4" s="1"/>
  <c r="BK238" i="4"/>
  <c r="BI238" i="4"/>
  <c r="BH238" i="4"/>
  <c r="BG238" i="4"/>
  <c r="BF238" i="4"/>
  <c r="T238" i="4"/>
  <c r="R238" i="4"/>
  <c r="P238" i="4"/>
  <c r="J238" i="4"/>
  <c r="BE238" i="4" s="1"/>
  <c r="BK237" i="4"/>
  <c r="BI237" i="4"/>
  <c r="BH237" i="4"/>
  <c r="BG237" i="4"/>
  <c r="BF237" i="4"/>
  <c r="BE237" i="4"/>
  <c r="T237" i="4"/>
  <c r="R237" i="4"/>
  <c r="P237" i="4"/>
  <c r="J237" i="4"/>
  <c r="BK236" i="4"/>
  <c r="BI236" i="4"/>
  <c r="BH236" i="4"/>
  <c r="BG236" i="4"/>
  <c r="BF236" i="4"/>
  <c r="T236" i="4"/>
  <c r="R236" i="4"/>
  <c r="P236" i="4"/>
  <c r="J236" i="4"/>
  <c r="BE236" i="4" s="1"/>
  <c r="BK235" i="4"/>
  <c r="BI235" i="4"/>
  <c r="BH235" i="4"/>
  <c r="BG235" i="4"/>
  <c r="BF235" i="4"/>
  <c r="T235" i="4"/>
  <c r="R235" i="4"/>
  <c r="P235" i="4"/>
  <c r="J235" i="4"/>
  <c r="BE235" i="4" s="1"/>
  <c r="BK234" i="4"/>
  <c r="BI234" i="4"/>
  <c r="BH234" i="4"/>
  <c r="BG234" i="4"/>
  <c r="BF234" i="4"/>
  <c r="T234" i="4"/>
  <c r="R234" i="4"/>
  <c r="P234" i="4"/>
  <c r="J234" i="4"/>
  <c r="BE234" i="4" s="1"/>
  <c r="BK233" i="4"/>
  <c r="BI233" i="4"/>
  <c r="BH233" i="4"/>
  <c r="BG233" i="4"/>
  <c r="BF233" i="4"/>
  <c r="T233" i="4"/>
  <c r="R233" i="4"/>
  <c r="P233" i="4"/>
  <c r="J233" i="4"/>
  <c r="BE233" i="4" s="1"/>
  <c r="BK232" i="4"/>
  <c r="BI232" i="4"/>
  <c r="BH232" i="4"/>
  <c r="BG232" i="4"/>
  <c r="BF232" i="4"/>
  <c r="T232" i="4"/>
  <c r="R232" i="4"/>
  <c r="R231" i="4" s="1"/>
  <c r="P232" i="4"/>
  <c r="J232" i="4"/>
  <c r="BE232" i="4" s="1"/>
  <c r="T231" i="4"/>
  <c r="P231" i="4"/>
  <c r="BK230" i="4"/>
  <c r="BI230" i="4"/>
  <c r="BH230" i="4"/>
  <c r="BG230" i="4"/>
  <c r="BF230" i="4"/>
  <c r="T230" i="4"/>
  <c r="R230" i="4"/>
  <c r="P230" i="4"/>
  <c r="J230" i="4"/>
  <c r="BE230" i="4" s="1"/>
  <c r="BK229" i="4"/>
  <c r="BI229" i="4"/>
  <c r="BH229" i="4"/>
  <c r="BG229" i="4"/>
  <c r="BF229" i="4"/>
  <c r="T229" i="4"/>
  <c r="R229" i="4"/>
  <c r="P229" i="4"/>
  <c r="J229" i="4"/>
  <c r="BE229" i="4" s="1"/>
  <c r="BK228" i="4"/>
  <c r="BI228" i="4"/>
  <c r="BH228" i="4"/>
  <c r="BG228" i="4"/>
  <c r="BF228" i="4"/>
  <c r="T228" i="4"/>
  <c r="R228" i="4"/>
  <c r="P228" i="4"/>
  <c r="J228" i="4"/>
  <c r="BE228" i="4" s="1"/>
  <c r="BK227" i="4"/>
  <c r="BK224" i="4" s="1"/>
  <c r="J224" i="4" s="1"/>
  <c r="J105" i="4" s="1"/>
  <c r="BI227" i="4"/>
  <c r="BH227" i="4"/>
  <c r="BG227" i="4"/>
  <c r="BF227" i="4"/>
  <c r="T227" i="4"/>
  <c r="R227" i="4"/>
  <c r="P227" i="4"/>
  <c r="J227" i="4"/>
  <c r="BE227" i="4" s="1"/>
  <c r="BK226" i="4"/>
  <c r="BI226" i="4"/>
  <c r="BH226" i="4"/>
  <c r="BG226" i="4"/>
  <c r="BF226" i="4"/>
  <c r="T226" i="4"/>
  <c r="R226" i="4"/>
  <c r="P226" i="4"/>
  <c r="J226" i="4"/>
  <c r="BE226" i="4" s="1"/>
  <c r="BK225" i="4"/>
  <c r="BI225" i="4"/>
  <c r="BH225" i="4"/>
  <c r="BG225" i="4"/>
  <c r="BF225" i="4"/>
  <c r="T225" i="4"/>
  <c r="T224" i="4" s="1"/>
  <c r="R225" i="4"/>
  <c r="P225" i="4"/>
  <c r="P224" i="4" s="1"/>
  <c r="J225" i="4"/>
  <c r="BE225" i="4" s="1"/>
  <c r="R224" i="4"/>
  <c r="BK223" i="4"/>
  <c r="BI223" i="4"/>
  <c r="BH223" i="4"/>
  <c r="BG223" i="4"/>
  <c r="BF223" i="4"/>
  <c r="T223" i="4"/>
  <c r="R223" i="4"/>
  <c r="P223" i="4"/>
  <c r="J223" i="4"/>
  <c r="BE223" i="4" s="1"/>
  <c r="BK222" i="4"/>
  <c r="BI222" i="4"/>
  <c r="BH222" i="4"/>
  <c r="BG222" i="4"/>
  <c r="BF222" i="4"/>
  <c r="T222" i="4"/>
  <c r="R222" i="4"/>
  <c r="P222" i="4"/>
  <c r="J222" i="4"/>
  <c r="BE222" i="4" s="1"/>
  <c r="BK221" i="4"/>
  <c r="BI221" i="4"/>
  <c r="BH221" i="4"/>
  <c r="BG221" i="4"/>
  <c r="BF221" i="4"/>
  <c r="T221" i="4"/>
  <c r="R221" i="4"/>
  <c r="P221" i="4"/>
  <c r="J221" i="4"/>
  <c r="BE221" i="4" s="1"/>
  <c r="BK220" i="4"/>
  <c r="BI220" i="4"/>
  <c r="BH220" i="4"/>
  <c r="BG220" i="4"/>
  <c r="BF220" i="4"/>
  <c r="T220" i="4"/>
  <c r="R220" i="4"/>
  <c r="P220" i="4"/>
  <c r="J220" i="4"/>
  <c r="BE220" i="4" s="1"/>
  <c r="BK219" i="4"/>
  <c r="BI219" i="4"/>
  <c r="BH219" i="4"/>
  <c r="BG219" i="4"/>
  <c r="BF219" i="4"/>
  <c r="T219" i="4"/>
  <c r="R219" i="4"/>
  <c r="P219" i="4"/>
  <c r="J219" i="4"/>
  <c r="BE219" i="4" s="1"/>
  <c r="BK218" i="4"/>
  <c r="BI218" i="4"/>
  <c r="BH218" i="4"/>
  <c r="BG218" i="4"/>
  <c r="BF218" i="4"/>
  <c r="T218" i="4"/>
  <c r="R218" i="4"/>
  <c r="P218" i="4"/>
  <c r="J218" i="4"/>
  <c r="BE218" i="4" s="1"/>
  <c r="BK217" i="4"/>
  <c r="BI217" i="4"/>
  <c r="BH217" i="4"/>
  <c r="BG217" i="4"/>
  <c r="BF217" i="4"/>
  <c r="T217" i="4"/>
  <c r="R217" i="4"/>
  <c r="P217" i="4"/>
  <c r="J217" i="4"/>
  <c r="BE217" i="4" s="1"/>
  <c r="BK216" i="4"/>
  <c r="BI216" i="4"/>
  <c r="BH216" i="4"/>
  <c r="BG216" i="4"/>
  <c r="BF216" i="4"/>
  <c r="BE216" i="4"/>
  <c r="T216" i="4"/>
  <c r="R216" i="4"/>
  <c r="P216" i="4"/>
  <c r="J216" i="4"/>
  <c r="BK215" i="4"/>
  <c r="BI215" i="4"/>
  <c r="BH215" i="4"/>
  <c r="BG215" i="4"/>
  <c r="BF215" i="4"/>
  <c r="T215" i="4"/>
  <c r="R215" i="4"/>
  <c r="R214" i="4" s="1"/>
  <c r="P215" i="4"/>
  <c r="J215" i="4"/>
  <c r="BE215" i="4" s="1"/>
  <c r="T214" i="4"/>
  <c r="P214" i="4"/>
  <c r="BK213" i="4"/>
  <c r="BI213" i="4"/>
  <c r="BH213" i="4"/>
  <c r="BG213" i="4"/>
  <c r="BF213" i="4"/>
  <c r="T213" i="4"/>
  <c r="R213" i="4"/>
  <c r="P213" i="4"/>
  <c r="J213" i="4"/>
  <c r="BE213" i="4" s="1"/>
  <c r="BK212" i="4"/>
  <c r="BI212" i="4"/>
  <c r="BH212" i="4"/>
  <c r="BG212" i="4"/>
  <c r="BF212" i="4"/>
  <c r="T212" i="4"/>
  <c r="R212" i="4"/>
  <c r="P212" i="4"/>
  <c r="J212" i="4"/>
  <c r="BE212" i="4" s="1"/>
  <c r="BK211" i="4"/>
  <c r="BI211" i="4"/>
  <c r="BH211" i="4"/>
  <c r="BG211" i="4"/>
  <c r="BF211" i="4"/>
  <c r="T211" i="4"/>
  <c r="R211" i="4"/>
  <c r="P211" i="4"/>
  <c r="J211" i="4"/>
  <c r="BE211" i="4" s="1"/>
  <c r="BK210" i="4"/>
  <c r="BI210" i="4"/>
  <c r="BH210" i="4"/>
  <c r="BG210" i="4"/>
  <c r="BF210" i="4"/>
  <c r="T210" i="4"/>
  <c r="R210" i="4"/>
  <c r="P210" i="4"/>
  <c r="J210" i="4"/>
  <c r="BE210" i="4" s="1"/>
  <c r="BK209" i="4"/>
  <c r="BI209" i="4"/>
  <c r="BH209" i="4"/>
  <c r="BG209" i="4"/>
  <c r="BF209" i="4"/>
  <c r="T209" i="4"/>
  <c r="R209" i="4"/>
  <c r="P209" i="4"/>
  <c r="J209" i="4"/>
  <c r="BE209" i="4" s="1"/>
  <c r="BK208" i="4"/>
  <c r="BI208" i="4"/>
  <c r="BH208" i="4"/>
  <c r="BG208" i="4"/>
  <c r="BF208" i="4"/>
  <c r="T208" i="4"/>
  <c r="R208" i="4"/>
  <c r="P208" i="4"/>
  <c r="J208" i="4"/>
  <c r="BE208" i="4" s="1"/>
  <c r="BK207" i="4"/>
  <c r="BI207" i="4"/>
  <c r="BH207" i="4"/>
  <c r="BG207" i="4"/>
  <c r="BF207" i="4"/>
  <c r="T207" i="4"/>
  <c r="R207" i="4"/>
  <c r="P207" i="4"/>
  <c r="J207" i="4"/>
  <c r="BE207" i="4" s="1"/>
  <c r="BK206" i="4"/>
  <c r="BI206" i="4"/>
  <c r="BH206" i="4"/>
  <c r="BG206" i="4"/>
  <c r="BF206" i="4"/>
  <c r="T206" i="4"/>
  <c r="R206" i="4"/>
  <c r="P206" i="4"/>
  <c r="J206" i="4"/>
  <c r="BE206" i="4" s="1"/>
  <c r="BK205" i="4"/>
  <c r="BI205" i="4"/>
  <c r="BH205" i="4"/>
  <c r="BG205" i="4"/>
  <c r="BF205" i="4"/>
  <c r="T205" i="4"/>
  <c r="R205" i="4"/>
  <c r="P205" i="4"/>
  <c r="J205" i="4"/>
  <c r="BE205" i="4" s="1"/>
  <c r="BK204" i="4"/>
  <c r="BI204" i="4"/>
  <c r="BH204" i="4"/>
  <c r="BG204" i="4"/>
  <c r="BF204" i="4"/>
  <c r="T204" i="4"/>
  <c r="R204" i="4"/>
  <c r="P204" i="4"/>
  <c r="J204" i="4"/>
  <c r="BE204" i="4" s="1"/>
  <c r="BK203" i="4"/>
  <c r="BI203" i="4"/>
  <c r="BH203" i="4"/>
  <c r="BG203" i="4"/>
  <c r="BF203" i="4"/>
  <c r="T203" i="4"/>
  <c r="R203" i="4"/>
  <c r="P203" i="4"/>
  <c r="J203" i="4"/>
  <c r="BE203" i="4" s="1"/>
  <c r="BK202" i="4"/>
  <c r="BI202" i="4"/>
  <c r="BH202" i="4"/>
  <c r="BG202" i="4"/>
  <c r="BF202" i="4"/>
  <c r="T202" i="4"/>
  <c r="R202" i="4"/>
  <c r="P202" i="4"/>
  <c r="J202" i="4"/>
  <c r="BE202" i="4" s="1"/>
  <c r="BK201" i="4"/>
  <c r="BI201" i="4"/>
  <c r="BH201" i="4"/>
  <c r="BG201" i="4"/>
  <c r="BF201" i="4"/>
  <c r="T201" i="4"/>
  <c r="R201" i="4"/>
  <c r="P201" i="4"/>
  <c r="J201" i="4"/>
  <c r="BE201" i="4" s="1"/>
  <c r="BK200" i="4"/>
  <c r="BI200" i="4"/>
  <c r="BH200" i="4"/>
  <c r="BG200" i="4"/>
  <c r="BF200" i="4"/>
  <c r="T200" i="4"/>
  <c r="R200" i="4"/>
  <c r="P200" i="4"/>
  <c r="J200" i="4"/>
  <c r="BE200" i="4" s="1"/>
  <c r="BK199" i="4"/>
  <c r="BI199" i="4"/>
  <c r="BH199" i="4"/>
  <c r="BG199" i="4"/>
  <c r="BF199" i="4"/>
  <c r="T199" i="4"/>
  <c r="R199" i="4"/>
  <c r="P199" i="4"/>
  <c r="J199" i="4"/>
  <c r="BE199" i="4" s="1"/>
  <c r="BK198" i="4"/>
  <c r="BI198" i="4"/>
  <c r="BH198" i="4"/>
  <c r="BG198" i="4"/>
  <c r="BF198" i="4"/>
  <c r="T198" i="4"/>
  <c r="R198" i="4"/>
  <c r="P198" i="4"/>
  <c r="J198" i="4"/>
  <c r="BE198" i="4" s="1"/>
  <c r="BK197" i="4"/>
  <c r="BI197" i="4"/>
  <c r="BH197" i="4"/>
  <c r="BG197" i="4"/>
  <c r="BF197" i="4"/>
  <c r="T197" i="4"/>
  <c r="R197" i="4"/>
  <c r="P197" i="4"/>
  <c r="J197" i="4"/>
  <c r="BE197" i="4" s="1"/>
  <c r="BK196" i="4"/>
  <c r="BI196" i="4"/>
  <c r="BH196" i="4"/>
  <c r="BG196" i="4"/>
  <c r="BF196" i="4"/>
  <c r="T196" i="4"/>
  <c r="R196" i="4"/>
  <c r="P196" i="4"/>
  <c r="J196" i="4"/>
  <c r="BE196" i="4" s="1"/>
  <c r="BK195" i="4"/>
  <c r="BI195" i="4"/>
  <c r="BH195" i="4"/>
  <c r="BG195" i="4"/>
  <c r="BF195" i="4"/>
  <c r="T195" i="4"/>
  <c r="R195" i="4"/>
  <c r="P195" i="4"/>
  <c r="J195" i="4"/>
  <c r="BE195" i="4" s="1"/>
  <c r="BK194" i="4"/>
  <c r="BI194" i="4"/>
  <c r="BH194" i="4"/>
  <c r="BG194" i="4"/>
  <c r="BF194" i="4"/>
  <c r="T194" i="4"/>
  <c r="R194" i="4"/>
  <c r="P194" i="4"/>
  <c r="J194" i="4"/>
  <c r="BE194" i="4" s="1"/>
  <c r="BK193" i="4"/>
  <c r="BI193" i="4"/>
  <c r="BH193" i="4"/>
  <c r="BG193" i="4"/>
  <c r="BF193" i="4"/>
  <c r="T193" i="4"/>
  <c r="R193" i="4"/>
  <c r="P193" i="4"/>
  <c r="J193" i="4"/>
  <c r="BE193" i="4" s="1"/>
  <c r="BK192" i="4"/>
  <c r="BI192" i="4"/>
  <c r="BH192" i="4"/>
  <c r="BG192" i="4"/>
  <c r="BF192" i="4"/>
  <c r="T192" i="4"/>
  <c r="R192" i="4"/>
  <c r="P192" i="4"/>
  <c r="J192" i="4"/>
  <c r="BE192" i="4" s="1"/>
  <c r="BK191" i="4"/>
  <c r="BI191" i="4"/>
  <c r="BH191" i="4"/>
  <c r="BG191" i="4"/>
  <c r="BF191" i="4"/>
  <c r="T191" i="4"/>
  <c r="R191" i="4"/>
  <c r="P191" i="4"/>
  <c r="J191" i="4"/>
  <c r="BE191" i="4" s="1"/>
  <c r="BK190" i="4"/>
  <c r="BI190" i="4"/>
  <c r="BH190" i="4"/>
  <c r="BG190" i="4"/>
  <c r="BF190" i="4"/>
  <c r="T190" i="4"/>
  <c r="R190" i="4"/>
  <c r="P190" i="4"/>
  <c r="J190" i="4"/>
  <c r="BE190" i="4" s="1"/>
  <c r="BK189" i="4"/>
  <c r="BI189" i="4"/>
  <c r="BH189" i="4"/>
  <c r="BG189" i="4"/>
  <c r="BF189" i="4"/>
  <c r="T189" i="4"/>
  <c r="R189" i="4"/>
  <c r="P189" i="4"/>
  <c r="J189" i="4"/>
  <c r="BE189" i="4" s="1"/>
  <c r="BK188" i="4"/>
  <c r="BI188" i="4"/>
  <c r="BH188" i="4"/>
  <c r="BG188" i="4"/>
  <c r="BF188" i="4"/>
  <c r="T188" i="4"/>
  <c r="R188" i="4"/>
  <c r="P188" i="4"/>
  <c r="J188" i="4"/>
  <c r="BE188" i="4" s="1"/>
  <c r="BK187" i="4"/>
  <c r="BI187" i="4"/>
  <c r="BH187" i="4"/>
  <c r="BG187" i="4"/>
  <c r="BF187" i="4"/>
  <c r="T187" i="4"/>
  <c r="R187" i="4"/>
  <c r="P187" i="4"/>
  <c r="J187" i="4"/>
  <c r="BE187" i="4" s="1"/>
  <c r="BK186" i="4"/>
  <c r="BI186" i="4"/>
  <c r="BH186" i="4"/>
  <c r="BG186" i="4"/>
  <c r="BF186" i="4"/>
  <c r="T186" i="4"/>
  <c r="R186" i="4"/>
  <c r="P186" i="4"/>
  <c r="J186" i="4"/>
  <c r="BE186" i="4" s="1"/>
  <c r="BK185" i="4"/>
  <c r="BI185" i="4"/>
  <c r="BH185" i="4"/>
  <c r="BG185" i="4"/>
  <c r="BF185" i="4"/>
  <c r="T185" i="4"/>
  <c r="R185" i="4"/>
  <c r="P185" i="4"/>
  <c r="J185" i="4"/>
  <c r="BE185" i="4" s="1"/>
  <c r="BK184" i="4"/>
  <c r="BI184" i="4"/>
  <c r="BH184" i="4"/>
  <c r="BG184" i="4"/>
  <c r="BF184" i="4"/>
  <c r="T184" i="4"/>
  <c r="R184" i="4"/>
  <c r="P184" i="4"/>
  <c r="J184" i="4"/>
  <c r="BE184" i="4" s="1"/>
  <c r="BK183" i="4"/>
  <c r="BI183" i="4"/>
  <c r="BH183" i="4"/>
  <c r="BG183" i="4"/>
  <c r="BF183" i="4"/>
  <c r="T183" i="4"/>
  <c r="R183" i="4"/>
  <c r="P183" i="4"/>
  <c r="J183" i="4"/>
  <c r="BE183" i="4" s="1"/>
  <c r="BK182" i="4"/>
  <c r="BI182" i="4"/>
  <c r="BH182" i="4"/>
  <c r="BG182" i="4"/>
  <c r="BF182" i="4"/>
  <c r="T182" i="4"/>
  <c r="R182" i="4"/>
  <c r="P182" i="4"/>
  <c r="J182" i="4"/>
  <c r="BE182" i="4" s="1"/>
  <c r="BK181" i="4"/>
  <c r="BI181" i="4"/>
  <c r="BH181" i="4"/>
  <c r="BG181" i="4"/>
  <c r="BF181" i="4"/>
  <c r="T181" i="4"/>
  <c r="R181" i="4"/>
  <c r="P181" i="4"/>
  <c r="J181" i="4"/>
  <c r="BE181" i="4" s="1"/>
  <c r="BK180" i="4"/>
  <c r="BI180" i="4"/>
  <c r="BH180" i="4"/>
  <c r="BG180" i="4"/>
  <c r="BF180" i="4"/>
  <c r="T180" i="4"/>
  <c r="R180" i="4"/>
  <c r="P180" i="4"/>
  <c r="J180" i="4"/>
  <c r="BE180" i="4" s="1"/>
  <c r="BK179" i="4"/>
  <c r="BI179" i="4"/>
  <c r="BH179" i="4"/>
  <c r="BG179" i="4"/>
  <c r="BF179" i="4"/>
  <c r="T179" i="4"/>
  <c r="R179" i="4"/>
  <c r="P179" i="4"/>
  <c r="J179" i="4"/>
  <c r="BE179" i="4" s="1"/>
  <c r="BK178" i="4"/>
  <c r="BI178" i="4"/>
  <c r="BH178" i="4"/>
  <c r="BG178" i="4"/>
  <c r="BF178" i="4"/>
  <c r="T178" i="4"/>
  <c r="R178" i="4"/>
  <c r="P178" i="4"/>
  <c r="J178" i="4"/>
  <c r="BE178" i="4" s="1"/>
  <c r="BK177" i="4"/>
  <c r="BI177" i="4"/>
  <c r="BH177" i="4"/>
  <c r="BG177" i="4"/>
  <c r="BF177" i="4"/>
  <c r="T177" i="4"/>
  <c r="R177" i="4"/>
  <c r="P177" i="4"/>
  <c r="J177" i="4"/>
  <c r="BE177" i="4" s="1"/>
  <c r="BK176" i="4"/>
  <c r="BI176" i="4"/>
  <c r="BH176" i="4"/>
  <c r="BG176" i="4"/>
  <c r="BF176" i="4"/>
  <c r="T176" i="4"/>
  <c r="R176" i="4"/>
  <c r="P176" i="4"/>
  <c r="J176" i="4"/>
  <c r="BE176" i="4" s="1"/>
  <c r="BK175" i="4"/>
  <c r="BI175" i="4"/>
  <c r="BH175" i="4"/>
  <c r="BG175" i="4"/>
  <c r="BF175" i="4"/>
  <c r="T175" i="4"/>
  <c r="R175" i="4"/>
  <c r="P175" i="4"/>
  <c r="J175" i="4"/>
  <c r="BE175" i="4" s="1"/>
  <c r="BK174" i="4"/>
  <c r="BI174" i="4"/>
  <c r="BH174" i="4"/>
  <c r="BG174" i="4"/>
  <c r="BF174" i="4"/>
  <c r="T174" i="4"/>
  <c r="R174" i="4"/>
  <c r="P174" i="4"/>
  <c r="J174" i="4"/>
  <c r="BE174" i="4" s="1"/>
  <c r="BK173" i="4"/>
  <c r="BI173" i="4"/>
  <c r="BH173" i="4"/>
  <c r="BG173" i="4"/>
  <c r="BF173" i="4"/>
  <c r="T173" i="4"/>
  <c r="R173" i="4"/>
  <c r="P173" i="4"/>
  <c r="J173" i="4"/>
  <c r="BE173" i="4" s="1"/>
  <c r="BK172" i="4"/>
  <c r="BI172" i="4"/>
  <c r="BH172" i="4"/>
  <c r="BG172" i="4"/>
  <c r="BF172" i="4"/>
  <c r="T172" i="4"/>
  <c r="R172" i="4"/>
  <c r="P172" i="4"/>
  <c r="J172" i="4"/>
  <c r="BE172" i="4" s="1"/>
  <c r="BK171" i="4"/>
  <c r="BI171" i="4"/>
  <c r="BH171" i="4"/>
  <c r="BG171" i="4"/>
  <c r="BF171" i="4"/>
  <c r="T171" i="4"/>
  <c r="R171" i="4"/>
  <c r="P171" i="4"/>
  <c r="J171" i="4"/>
  <c r="BE171" i="4" s="1"/>
  <c r="BK170" i="4"/>
  <c r="BI170" i="4"/>
  <c r="BH170" i="4"/>
  <c r="BG170" i="4"/>
  <c r="BF170" i="4"/>
  <c r="T170" i="4"/>
  <c r="R170" i="4"/>
  <c r="P170" i="4"/>
  <c r="J170" i="4"/>
  <c r="BE170" i="4" s="1"/>
  <c r="BK169" i="4"/>
  <c r="BI169" i="4"/>
  <c r="BH169" i="4"/>
  <c r="BG169" i="4"/>
  <c r="BF169" i="4"/>
  <c r="T169" i="4"/>
  <c r="R169" i="4"/>
  <c r="P169" i="4"/>
  <c r="J169" i="4"/>
  <c r="BE169" i="4" s="1"/>
  <c r="BK168" i="4"/>
  <c r="BI168" i="4"/>
  <c r="BH168" i="4"/>
  <c r="BG168" i="4"/>
  <c r="BF168" i="4"/>
  <c r="T168" i="4"/>
  <c r="R168" i="4"/>
  <c r="P168" i="4"/>
  <c r="J168" i="4"/>
  <c r="BE168" i="4" s="1"/>
  <c r="BK167" i="4"/>
  <c r="BI167" i="4"/>
  <c r="BH167" i="4"/>
  <c r="BG167" i="4"/>
  <c r="BF167" i="4"/>
  <c r="T167" i="4"/>
  <c r="R167" i="4"/>
  <c r="P167" i="4"/>
  <c r="J167" i="4"/>
  <c r="BE167" i="4" s="1"/>
  <c r="BK166" i="4"/>
  <c r="BI166" i="4"/>
  <c r="BH166" i="4"/>
  <c r="BG166" i="4"/>
  <c r="BF166" i="4"/>
  <c r="T166" i="4"/>
  <c r="R166" i="4"/>
  <c r="P166" i="4"/>
  <c r="J166" i="4"/>
  <c r="BE166" i="4" s="1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3" i="4"/>
  <c r="BI163" i="4"/>
  <c r="BH163" i="4"/>
  <c r="BG163" i="4"/>
  <c r="BF163" i="4"/>
  <c r="T163" i="4"/>
  <c r="R163" i="4"/>
  <c r="P163" i="4"/>
  <c r="J163" i="4"/>
  <c r="BE163" i="4" s="1"/>
  <c r="BK162" i="4"/>
  <c r="BI162" i="4"/>
  <c r="BH162" i="4"/>
  <c r="BG162" i="4"/>
  <c r="BF162" i="4"/>
  <c r="T162" i="4"/>
  <c r="R162" i="4"/>
  <c r="P162" i="4"/>
  <c r="J162" i="4"/>
  <c r="BE162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T160" i="4"/>
  <c r="R160" i="4"/>
  <c r="P160" i="4"/>
  <c r="J160" i="4"/>
  <c r="BE160" i="4" s="1"/>
  <c r="BK159" i="4"/>
  <c r="BI159" i="4"/>
  <c r="BH159" i="4"/>
  <c r="BG159" i="4"/>
  <c r="BF159" i="4"/>
  <c r="T159" i="4"/>
  <c r="R159" i="4"/>
  <c r="P159" i="4"/>
  <c r="P157" i="4" s="1"/>
  <c r="P156" i="4" s="1"/>
  <c r="J159" i="4"/>
  <c r="BE159" i="4" s="1"/>
  <c r="BK158" i="4"/>
  <c r="BI158" i="4"/>
  <c r="BH158" i="4"/>
  <c r="BG158" i="4"/>
  <c r="BF158" i="4"/>
  <c r="T158" i="4"/>
  <c r="T157" i="4" s="1"/>
  <c r="T156" i="4" s="1"/>
  <c r="R158" i="4"/>
  <c r="R157" i="4" s="1"/>
  <c r="R156" i="4" s="1"/>
  <c r="P158" i="4"/>
  <c r="J158" i="4"/>
  <c r="BE158" i="4" s="1"/>
  <c r="BK157" i="4"/>
  <c r="BK155" i="4"/>
  <c r="BI155" i="4"/>
  <c r="BH155" i="4"/>
  <c r="BG155" i="4"/>
  <c r="BF155" i="4"/>
  <c r="T155" i="4"/>
  <c r="R155" i="4"/>
  <c r="P155" i="4"/>
  <c r="J155" i="4"/>
  <c r="BE155" i="4" s="1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J151" i="4"/>
  <c r="BE151" i="4" s="1"/>
  <c r="BK150" i="4"/>
  <c r="BI150" i="4"/>
  <c r="BH150" i="4"/>
  <c r="BG150" i="4"/>
  <c r="BF150" i="4"/>
  <c r="T150" i="4"/>
  <c r="R150" i="4"/>
  <c r="P150" i="4"/>
  <c r="P148" i="4" s="1"/>
  <c r="P147" i="4" s="1"/>
  <c r="J150" i="4"/>
  <c r="BE150" i="4" s="1"/>
  <c r="BK149" i="4"/>
  <c r="BI149" i="4"/>
  <c r="BH149" i="4"/>
  <c r="BG149" i="4"/>
  <c r="BF149" i="4"/>
  <c r="T149" i="4"/>
  <c r="T148" i="4" s="1"/>
  <c r="T147" i="4" s="1"/>
  <c r="R149" i="4"/>
  <c r="R148" i="4" s="1"/>
  <c r="R147" i="4" s="1"/>
  <c r="P149" i="4"/>
  <c r="J149" i="4"/>
  <c r="BE149" i="4" s="1"/>
  <c r="BK148" i="4"/>
  <c r="BK147" i="4" s="1"/>
  <c r="J147" i="4" s="1"/>
  <c r="J100" i="4" s="1"/>
  <c r="BK146" i="4"/>
  <c r="BI146" i="4"/>
  <c r="BH146" i="4"/>
  <c r="BG146" i="4"/>
  <c r="BF146" i="4"/>
  <c r="T146" i="4"/>
  <c r="R146" i="4"/>
  <c r="P146" i="4"/>
  <c r="J146" i="4"/>
  <c r="BE146" i="4" s="1"/>
  <c r="BK145" i="4"/>
  <c r="BI145" i="4"/>
  <c r="BH145" i="4"/>
  <c r="BG145" i="4"/>
  <c r="BF145" i="4"/>
  <c r="T145" i="4"/>
  <c r="R145" i="4"/>
  <c r="P145" i="4"/>
  <c r="J145" i="4"/>
  <c r="BE145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K141" i="4" s="1"/>
  <c r="J141" i="4" s="1"/>
  <c r="J99" i="4" s="1"/>
  <c r="BI143" i="4"/>
  <c r="BH143" i="4"/>
  <c r="BG143" i="4"/>
  <c r="BF143" i="4"/>
  <c r="T143" i="4"/>
  <c r="R143" i="4"/>
  <c r="P143" i="4"/>
  <c r="P141" i="4" s="1"/>
  <c r="J143" i="4"/>
  <c r="BE143" i="4" s="1"/>
  <c r="BK142" i="4"/>
  <c r="BI142" i="4"/>
  <c r="BH142" i="4"/>
  <c r="BG142" i="4"/>
  <c r="BF142" i="4"/>
  <c r="T142" i="4"/>
  <c r="T141" i="4" s="1"/>
  <c r="R142" i="4"/>
  <c r="R141" i="4" s="1"/>
  <c r="P142" i="4"/>
  <c r="J142" i="4"/>
  <c r="BE142" i="4" s="1"/>
  <c r="BK140" i="4"/>
  <c r="BI140" i="4"/>
  <c r="BH140" i="4"/>
  <c r="BG140" i="4"/>
  <c r="BF140" i="4"/>
  <c r="T140" i="4"/>
  <c r="R140" i="4"/>
  <c r="P140" i="4"/>
  <c r="J140" i="4"/>
  <c r="BE140" i="4" s="1"/>
  <c r="BK139" i="4"/>
  <c r="BI139" i="4"/>
  <c r="BH139" i="4"/>
  <c r="BG139" i="4"/>
  <c r="BF139" i="4"/>
  <c r="T139" i="4"/>
  <c r="R139" i="4"/>
  <c r="P139" i="4"/>
  <c r="J139" i="4"/>
  <c r="BE139" i="4" s="1"/>
  <c r="BK138" i="4"/>
  <c r="BI138" i="4"/>
  <c r="BH138" i="4"/>
  <c r="BG138" i="4"/>
  <c r="BF138" i="4"/>
  <c r="T138" i="4"/>
  <c r="R138" i="4"/>
  <c r="P138" i="4"/>
  <c r="J138" i="4"/>
  <c r="BE138" i="4" s="1"/>
  <c r="BK137" i="4"/>
  <c r="BI137" i="4"/>
  <c r="BH137" i="4"/>
  <c r="BG137" i="4"/>
  <c r="BF137" i="4"/>
  <c r="T137" i="4"/>
  <c r="R137" i="4"/>
  <c r="P137" i="4"/>
  <c r="J137" i="4"/>
  <c r="BE137" i="4" s="1"/>
  <c r="BK136" i="4"/>
  <c r="BI136" i="4"/>
  <c r="BH136" i="4"/>
  <c r="BG136" i="4"/>
  <c r="BF136" i="4"/>
  <c r="T136" i="4"/>
  <c r="R136" i="4"/>
  <c r="P136" i="4"/>
  <c r="J136" i="4"/>
  <c r="BE136" i="4" s="1"/>
  <c r="BK135" i="4"/>
  <c r="BI135" i="4"/>
  <c r="BH135" i="4"/>
  <c r="BG135" i="4"/>
  <c r="BF135" i="4"/>
  <c r="T135" i="4"/>
  <c r="R135" i="4"/>
  <c r="P135" i="4"/>
  <c r="J135" i="4"/>
  <c r="BE135" i="4" s="1"/>
  <c r="BK134" i="4"/>
  <c r="BI134" i="4"/>
  <c r="BH134" i="4"/>
  <c r="BG134" i="4"/>
  <c r="BF134" i="4"/>
  <c r="T134" i="4"/>
  <c r="R134" i="4"/>
  <c r="R132" i="4" s="1"/>
  <c r="R131" i="4" s="1"/>
  <c r="P134" i="4"/>
  <c r="J134" i="4"/>
  <c r="BE134" i="4" s="1"/>
  <c r="BK133" i="4"/>
  <c r="BK132" i="4" s="1"/>
  <c r="BI133" i="4"/>
  <c r="F37" i="4" s="1"/>
  <c r="BH133" i="4"/>
  <c r="BG133" i="4"/>
  <c r="BF133" i="4"/>
  <c r="T133" i="4"/>
  <c r="T132" i="4" s="1"/>
  <c r="T131" i="4" s="1"/>
  <c r="T130" i="4" s="1"/>
  <c r="R133" i="4"/>
  <c r="P133" i="4"/>
  <c r="J133" i="4"/>
  <c r="BE133" i="4" s="1"/>
  <c r="P132" i="4"/>
  <c r="P131" i="4" s="1"/>
  <c r="F124" i="4"/>
  <c r="E122" i="4"/>
  <c r="F92" i="4"/>
  <c r="F89" i="4"/>
  <c r="E87" i="4"/>
  <c r="J37" i="4"/>
  <c r="J36" i="4"/>
  <c r="J35" i="4"/>
  <c r="J92" i="4"/>
  <c r="J91" i="4"/>
  <c r="F127" i="4"/>
  <c r="F91" i="4"/>
  <c r="J89" i="4"/>
  <c r="E85" i="4"/>
  <c r="BK255" i="3"/>
  <c r="BI255" i="3"/>
  <c r="BH255" i="3"/>
  <c r="BG255" i="3"/>
  <c r="BF255" i="3"/>
  <c r="T255" i="3"/>
  <c r="R255" i="3"/>
  <c r="P255" i="3"/>
  <c r="J255" i="3"/>
  <c r="BE255" i="3" s="1"/>
  <c r="BK254" i="3"/>
  <c r="BI254" i="3"/>
  <c r="BH254" i="3"/>
  <c r="BG254" i="3"/>
  <c r="BF254" i="3"/>
  <c r="T254" i="3"/>
  <c r="R254" i="3"/>
  <c r="P254" i="3"/>
  <c r="J254" i="3"/>
  <c r="BE254" i="3" s="1"/>
  <c r="BK253" i="3"/>
  <c r="BI253" i="3"/>
  <c r="BH253" i="3"/>
  <c r="BG253" i="3"/>
  <c r="BF253" i="3"/>
  <c r="T253" i="3"/>
  <c r="R253" i="3"/>
  <c r="P253" i="3"/>
  <c r="J253" i="3"/>
  <c r="BE253" i="3" s="1"/>
  <c r="BK252" i="3"/>
  <c r="BI252" i="3"/>
  <c r="BH252" i="3"/>
  <c r="BG252" i="3"/>
  <c r="BF252" i="3"/>
  <c r="T252" i="3"/>
  <c r="R252" i="3"/>
  <c r="P252" i="3"/>
  <c r="J252" i="3"/>
  <c r="BE252" i="3" s="1"/>
  <c r="BK251" i="3"/>
  <c r="BK249" i="3" s="1"/>
  <c r="BI251" i="3"/>
  <c r="BH251" i="3"/>
  <c r="BG251" i="3"/>
  <c r="BF251" i="3"/>
  <c r="T251" i="3"/>
  <c r="R251" i="3"/>
  <c r="P251" i="3"/>
  <c r="J251" i="3"/>
  <c r="BE251" i="3" s="1"/>
  <c r="BK250" i="3"/>
  <c r="BI250" i="3"/>
  <c r="BH250" i="3"/>
  <c r="BG250" i="3"/>
  <c r="BF250" i="3"/>
  <c r="T250" i="3"/>
  <c r="R250" i="3"/>
  <c r="R249" i="3" s="1"/>
  <c r="R248" i="3" s="1"/>
  <c r="P250" i="3"/>
  <c r="J250" i="3"/>
  <c r="BE250" i="3" s="1"/>
  <c r="T249" i="3"/>
  <c r="T248" i="3" s="1"/>
  <c r="P249" i="3"/>
  <c r="P248" i="3" s="1"/>
  <c r="BK247" i="3"/>
  <c r="BK246" i="3" s="1"/>
  <c r="J246" i="3" s="1"/>
  <c r="J108" i="3" s="1"/>
  <c r="BI247" i="3"/>
  <c r="BH247" i="3"/>
  <c r="BG247" i="3"/>
  <c r="BF247" i="3"/>
  <c r="T247" i="3"/>
  <c r="R247" i="3"/>
  <c r="R246" i="3" s="1"/>
  <c r="P247" i="3"/>
  <c r="J247" i="3"/>
  <c r="BE247" i="3" s="1"/>
  <c r="T246" i="3"/>
  <c r="P246" i="3"/>
  <c r="BK245" i="3"/>
  <c r="BI245" i="3"/>
  <c r="BH245" i="3"/>
  <c r="BG245" i="3"/>
  <c r="BF245" i="3"/>
  <c r="T245" i="3"/>
  <c r="R245" i="3"/>
  <c r="P245" i="3"/>
  <c r="J245" i="3"/>
  <c r="BE245" i="3" s="1"/>
  <c r="BK244" i="3"/>
  <c r="BI244" i="3"/>
  <c r="BH244" i="3"/>
  <c r="BG244" i="3"/>
  <c r="BF244" i="3"/>
  <c r="T244" i="3"/>
  <c r="R244" i="3"/>
  <c r="P244" i="3"/>
  <c r="J244" i="3"/>
  <c r="BE244" i="3" s="1"/>
  <c r="BK243" i="3"/>
  <c r="BI243" i="3"/>
  <c r="BH243" i="3"/>
  <c r="BG243" i="3"/>
  <c r="BF243" i="3"/>
  <c r="T243" i="3"/>
  <c r="R243" i="3"/>
  <c r="P243" i="3"/>
  <c r="J243" i="3"/>
  <c r="BE243" i="3" s="1"/>
  <c r="BK242" i="3"/>
  <c r="BI242" i="3"/>
  <c r="BH242" i="3"/>
  <c r="BG242" i="3"/>
  <c r="BF242" i="3"/>
  <c r="T242" i="3"/>
  <c r="R242" i="3"/>
  <c r="P242" i="3"/>
  <c r="J242" i="3"/>
  <c r="BE242" i="3" s="1"/>
  <c r="BK241" i="3"/>
  <c r="BI241" i="3"/>
  <c r="BH241" i="3"/>
  <c r="BG241" i="3"/>
  <c r="BF241" i="3"/>
  <c r="T241" i="3"/>
  <c r="R241" i="3"/>
  <c r="P241" i="3"/>
  <c r="J241" i="3"/>
  <c r="BE241" i="3" s="1"/>
  <c r="BK240" i="3"/>
  <c r="BI240" i="3"/>
  <c r="BH240" i="3"/>
  <c r="BG240" i="3"/>
  <c r="BF240" i="3"/>
  <c r="T240" i="3"/>
  <c r="T239" i="3" s="1"/>
  <c r="R240" i="3"/>
  <c r="P240" i="3"/>
  <c r="P239" i="3" s="1"/>
  <c r="J240" i="3"/>
  <c r="BE240" i="3" s="1"/>
  <c r="R239" i="3"/>
  <c r="BK238" i="3"/>
  <c r="BI238" i="3"/>
  <c r="BH238" i="3"/>
  <c r="BG238" i="3"/>
  <c r="BF238" i="3"/>
  <c r="T238" i="3"/>
  <c r="R238" i="3"/>
  <c r="P238" i="3"/>
  <c r="J238" i="3"/>
  <c r="BE238" i="3" s="1"/>
  <c r="BK237" i="3"/>
  <c r="BI237" i="3"/>
  <c r="BH237" i="3"/>
  <c r="BG237" i="3"/>
  <c r="BF237" i="3"/>
  <c r="T237" i="3"/>
  <c r="R237" i="3"/>
  <c r="P237" i="3"/>
  <c r="J237" i="3"/>
  <c r="BE237" i="3" s="1"/>
  <c r="BK236" i="3"/>
  <c r="BI236" i="3"/>
  <c r="BH236" i="3"/>
  <c r="BG236" i="3"/>
  <c r="BF236" i="3"/>
  <c r="BE236" i="3"/>
  <c r="T236" i="3"/>
  <c r="R236" i="3"/>
  <c r="P236" i="3"/>
  <c r="J236" i="3"/>
  <c r="BK235" i="3"/>
  <c r="BI235" i="3"/>
  <c r="BH235" i="3"/>
  <c r="BG235" i="3"/>
  <c r="BF235" i="3"/>
  <c r="T235" i="3"/>
  <c r="R235" i="3"/>
  <c r="P235" i="3"/>
  <c r="J235" i="3"/>
  <c r="BE235" i="3" s="1"/>
  <c r="BK234" i="3"/>
  <c r="BI234" i="3"/>
  <c r="BH234" i="3"/>
  <c r="BG234" i="3"/>
  <c r="BF234" i="3"/>
  <c r="T234" i="3"/>
  <c r="R234" i="3"/>
  <c r="P234" i="3"/>
  <c r="J234" i="3"/>
  <c r="BE234" i="3" s="1"/>
  <c r="BK233" i="3"/>
  <c r="BI233" i="3"/>
  <c r="BH233" i="3"/>
  <c r="BG233" i="3"/>
  <c r="BF233" i="3"/>
  <c r="T233" i="3"/>
  <c r="R233" i="3"/>
  <c r="P233" i="3"/>
  <c r="J233" i="3"/>
  <c r="BE233" i="3" s="1"/>
  <c r="BK232" i="3"/>
  <c r="BI232" i="3"/>
  <c r="BH232" i="3"/>
  <c r="BG232" i="3"/>
  <c r="BF232" i="3"/>
  <c r="T232" i="3"/>
  <c r="R232" i="3"/>
  <c r="P232" i="3"/>
  <c r="J232" i="3"/>
  <c r="BE232" i="3" s="1"/>
  <c r="BK231" i="3"/>
  <c r="BI231" i="3"/>
  <c r="BH231" i="3"/>
  <c r="BG231" i="3"/>
  <c r="BF231" i="3"/>
  <c r="T231" i="3"/>
  <c r="R231" i="3"/>
  <c r="R230" i="3" s="1"/>
  <c r="P231" i="3"/>
  <c r="J231" i="3"/>
  <c r="BE231" i="3" s="1"/>
  <c r="T230" i="3"/>
  <c r="P230" i="3"/>
  <c r="BK229" i="3"/>
  <c r="BI229" i="3"/>
  <c r="BH229" i="3"/>
  <c r="BG229" i="3"/>
  <c r="BF229" i="3"/>
  <c r="T229" i="3"/>
  <c r="R229" i="3"/>
  <c r="P229" i="3"/>
  <c r="J229" i="3"/>
  <c r="BE229" i="3" s="1"/>
  <c r="BK228" i="3"/>
  <c r="BI228" i="3"/>
  <c r="BH228" i="3"/>
  <c r="BG228" i="3"/>
  <c r="BF228" i="3"/>
  <c r="T228" i="3"/>
  <c r="R228" i="3"/>
  <c r="P228" i="3"/>
  <c r="J228" i="3"/>
  <c r="BE228" i="3" s="1"/>
  <c r="BK227" i="3"/>
  <c r="BI227" i="3"/>
  <c r="BH227" i="3"/>
  <c r="BG227" i="3"/>
  <c r="BF227" i="3"/>
  <c r="T227" i="3"/>
  <c r="R227" i="3"/>
  <c r="P227" i="3"/>
  <c r="J227" i="3"/>
  <c r="BE227" i="3" s="1"/>
  <c r="BK226" i="3"/>
  <c r="BK223" i="3" s="1"/>
  <c r="J223" i="3" s="1"/>
  <c r="J105" i="3" s="1"/>
  <c r="BI226" i="3"/>
  <c r="BH226" i="3"/>
  <c r="BG226" i="3"/>
  <c r="BF226" i="3"/>
  <c r="T226" i="3"/>
  <c r="R226" i="3"/>
  <c r="P226" i="3"/>
  <c r="J226" i="3"/>
  <c r="BE226" i="3" s="1"/>
  <c r="BK225" i="3"/>
  <c r="BI225" i="3"/>
  <c r="BH225" i="3"/>
  <c r="BG225" i="3"/>
  <c r="BF225" i="3"/>
  <c r="T225" i="3"/>
  <c r="R225" i="3"/>
  <c r="P225" i="3"/>
  <c r="J225" i="3"/>
  <c r="BE225" i="3" s="1"/>
  <c r="BK224" i="3"/>
  <c r="BI224" i="3"/>
  <c r="BH224" i="3"/>
  <c r="BG224" i="3"/>
  <c r="BF224" i="3"/>
  <c r="T224" i="3"/>
  <c r="T223" i="3" s="1"/>
  <c r="R224" i="3"/>
  <c r="P224" i="3"/>
  <c r="P223" i="3" s="1"/>
  <c r="J224" i="3"/>
  <c r="BE224" i="3" s="1"/>
  <c r="R223" i="3"/>
  <c r="BK222" i="3"/>
  <c r="BI222" i="3"/>
  <c r="BH222" i="3"/>
  <c r="BG222" i="3"/>
  <c r="BF222" i="3"/>
  <c r="T222" i="3"/>
  <c r="R222" i="3"/>
  <c r="P222" i="3"/>
  <c r="J222" i="3"/>
  <c r="BE222" i="3" s="1"/>
  <c r="BK221" i="3"/>
  <c r="BI221" i="3"/>
  <c r="BH221" i="3"/>
  <c r="BG221" i="3"/>
  <c r="BF221" i="3"/>
  <c r="BE221" i="3"/>
  <c r="T221" i="3"/>
  <c r="R221" i="3"/>
  <c r="P221" i="3"/>
  <c r="J221" i="3"/>
  <c r="BK220" i="3"/>
  <c r="BI220" i="3"/>
  <c r="BH220" i="3"/>
  <c r="BG220" i="3"/>
  <c r="BF220" i="3"/>
  <c r="T220" i="3"/>
  <c r="R220" i="3"/>
  <c r="P220" i="3"/>
  <c r="J220" i="3"/>
  <c r="BE220" i="3" s="1"/>
  <c r="BK219" i="3"/>
  <c r="BI219" i="3"/>
  <c r="BH219" i="3"/>
  <c r="BG219" i="3"/>
  <c r="BF219" i="3"/>
  <c r="T219" i="3"/>
  <c r="R219" i="3"/>
  <c r="P219" i="3"/>
  <c r="J219" i="3"/>
  <c r="BE219" i="3" s="1"/>
  <c r="BK218" i="3"/>
  <c r="BI218" i="3"/>
  <c r="BH218" i="3"/>
  <c r="BG218" i="3"/>
  <c r="BF218" i="3"/>
  <c r="T218" i="3"/>
  <c r="R218" i="3"/>
  <c r="P218" i="3"/>
  <c r="J218" i="3"/>
  <c r="BE218" i="3" s="1"/>
  <c r="BK217" i="3"/>
  <c r="BI217" i="3"/>
  <c r="BH217" i="3"/>
  <c r="BG217" i="3"/>
  <c r="BF217" i="3"/>
  <c r="T217" i="3"/>
  <c r="R217" i="3"/>
  <c r="P217" i="3"/>
  <c r="J217" i="3"/>
  <c r="BE217" i="3" s="1"/>
  <c r="BK216" i="3"/>
  <c r="BI216" i="3"/>
  <c r="BH216" i="3"/>
  <c r="BG216" i="3"/>
  <c r="BF216" i="3"/>
  <c r="T216" i="3"/>
  <c r="R216" i="3"/>
  <c r="P216" i="3"/>
  <c r="J216" i="3"/>
  <c r="BE216" i="3" s="1"/>
  <c r="BK215" i="3"/>
  <c r="BI215" i="3"/>
  <c r="BH215" i="3"/>
  <c r="BG215" i="3"/>
  <c r="BF215" i="3"/>
  <c r="BE215" i="3"/>
  <c r="T215" i="3"/>
  <c r="R215" i="3"/>
  <c r="P215" i="3"/>
  <c r="J215" i="3"/>
  <c r="BK214" i="3"/>
  <c r="BI214" i="3"/>
  <c r="BH214" i="3"/>
  <c r="BG214" i="3"/>
  <c r="BF214" i="3"/>
  <c r="T214" i="3"/>
  <c r="R214" i="3"/>
  <c r="R213" i="3" s="1"/>
  <c r="P214" i="3"/>
  <c r="J214" i="3"/>
  <c r="BE214" i="3" s="1"/>
  <c r="T213" i="3"/>
  <c r="P213" i="3"/>
  <c r="BK212" i="3"/>
  <c r="BI212" i="3"/>
  <c r="BH212" i="3"/>
  <c r="BG212" i="3"/>
  <c r="BF212" i="3"/>
  <c r="T212" i="3"/>
  <c r="R212" i="3"/>
  <c r="P212" i="3"/>
  <c r="J212" i="3"/>
  <c r="BE212" i="3" s="1"/>
  <c r="BK211" i="3"/>
  <c r="BI211" i="3"/>
  <c r="BH211" i="3"/>
  <c r="BG211" i="3"/>
  <c r="BF211" i="3"/>
  <c r="T211" i="3"/>
  <c r="R211" i="3"/>
  <c r="P211" i="3"/>
  <c r="J211" i="3"/>
  <c r="BE211" i="3" s="1"/>
  <c r="BK210" i="3"/>
  <c r="BI210" i="3"/>
  <c r="BH210" i="3"/>
  <c r="BG210" i="3"/>
  <c r="BF210" i="3"/>
  <c r="T210" i="3"/>
  <c r="R210" i="3"/>
  <c r="P210" i="3"/>
  <c r="J210" i="3"/>
  <c r="BE210" i="3" s="1"/>
  <c r="BK209" i="3"/>
  <c r="BI209" i="3"/>
  <c r="BH209" i="3"/>
  <c r="BG209" i="3"/>
  <c r="BF209" i="3"/>
  <c r="T209" i="3"/>
  <c r="R209" i="3"/>
  <c r="P209" i="3"/>
  <c r="J209" i="3"/>
  <c r="BE209" i="3" s="1"/>
  <c r="BK208" i="3"/>
  <c r="BI208" i="3"/>
  <c r="BH208" i="3"/>
  <c r="BG208" i="3"/>
  <c r="BF208" i="3"/>
  <c r="T208" i="3"/>
  <c r="R208" i="3"/>
  <c r="P208" i="3"/>
  <c r="J208" i="3"/>
  <c r="BE208" i="3" s="1"/>
  <c r="BK207" i="3"/>
  <c r="BI207" i="3"/>
  <c r="BH207" i="3"/>
  <c r="BG207" i="3"/>
  <c r="BF207" i="3"/>
  <c r="T207" i="3"/>
  <c r="R207" i="3"/>
  <c r="P207" i="3"/>
  <c r="J207" i="3"/>
  <c r="BE207" i="3" s="1"/>
  <c r="BK206" i="3"/>
  <c r="BI206" i="3"/>
  <c r="BH206" i="3"/>
  <c r="BG206" i="3"/>
  <c r="BF206" i="3"/>
  <c r="T206" i="3"/>
  <c r="R206" i="3"/>
  <c r="P206" i="3"/>
  <c r="J206" i="3"/>
  <c r="BE206" i="3" s="1"/>
  <c r="BK205" i="3"/>
  <c r="BI205" i="3"/>
  <c r="BH205" i="3"/>
  <c r="BG205" i="3"/>
  <c r="BF205" i="3"/>
  <c r="T205" i="3"/>
  <c r="R205" i="3"/>
  <c r="P205" i="3"/>
  <c r="J205" i="3"/>
  <c r="BE205" i="3" s="1"/>
  <c r="BK204" i="3"/>
  <c r="BI204" i="3"/>
  <c r="BH204" i="3"/>
  <c r="BG204" i="3"/>
  <c r="BF204" i="3"/>
  <c r="T204" i="3"/>
  <c r="R204" i="3"/>
  <c r="P204" i="3"/>
  <c r="J204" i="3"/>
  <c r="BE204" i="3" s="1"/>
  <c r="BK203" i="3"/>
  <c r="BI203" i="3"/>
  <c r="BH203" i="3"/>
  <c r="BG203" i="3"/>
  <c r="BF203" i="3"/>
  <c r="T203" i="3"/>
  <c r="R203" i="3"/>
  <c r="P203" i="3"/>
  <c r="J203" i="3"/>
  <c r="BE203" i="3" s="1"/>
  <c r="BK202" i="3"/>
  <c r="BI202" i="3"/>
  <c r="BH202" i="3"/>
  <c r="BG202" i="3"/>
  <c r="BF202" i="3"/>
  <c r="T202" i="3"/>
  <c r="R202" i="3"/>
  <c r="P202" i="3"/>
  <c r="J202" i="3"/>
  <c r="BE202" i="3" s="1"/>
  <c r="BK201" i="3"/>
  <c r="BI201" i="3"/>
  <c r="BH201" i="3"/>
  <c r="BG201" i="3"/>
  <c r="BF201" i="3"/>
  <c r="T201" i="3"/>
  <c r="R201" i="3"/>
  <c r="P201" i="3"/>
  <c r="J201" i="3"/>
  <c r="BE201" i="3" s="1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8" i="3"/>
  <c r="BI198" i="3"/>
  <c r="BH198" i="3"/>
  <c r="BG198" i="3"/>
  <c r="BF198" i="3"/>
  <c r="T198" i="3"/>
  <c r="R198" i="3"/>
  <c r="P198" i="3"/>
  <c r="J198" i="3"/>
  <c r="BE198" i="3" s="1"/>
  <c r="BK197" i="3"/>
  <c r="BI197" i="3"/>
  <c r="BH197" i="3"/>
  <c r="BG197" i="3"/>
  <c r="BF197" i="3"/>
  <c r="T197" i="3"/>
  <c r="R197" i="3"/>
  <c r="P197" i="3"/>
  <c r="J197" i="3"/>
  <c r="BE197" i="3" s="1"/>
  <c r="BK196" i="3"/>
  <c r="BI196" i="3"/>
  <c r="BH196" i="3"/>
  <c r="BG196" i="3"/>
  <c r="BF196" i="3"/>
  <c r="T196" i="3"/>
  <c r="R196" i="3"/>
  <c r="P196" i="3"/>
  <c r="J196" i="3"/>
  <c r="BE196" i="3" s="1"/>
  <c r="BK195" i="3"/>
  <c r="BI195" i="3"/>
  <c r="BH195" i="3"/>
  <c r="BG195" i="3"/>
  <c r="BF195" i="3"/>
  <c r="T195" i="3"/>
  <c r="R195" i="3"/>
  <c r="P195" i="3"/>
  <c r="J195" i="3"/>
  <c r="BE195" i="3" s="1"/>
  <c r="BK194" i="3"/>
  <c r="BI194" i="3"/>
  <c r="BH194" i="3"/>
  <c r="BG194" i="3"/>
  <c r="BF194" i="3"/>
  <c r="T194" i="3"/>
  <c r="R194" i="3"/>
  <c r="P194" i="3"/>
  <c r="J194" i="3"/>
  <c r="BE194" i="3" s="1"/>
  <c r="BK193" i="3"/>
  <c r="BI193" i="3"/>
  <c r="BH193" i="3"/>
  <c r="BG193" i="3"/>
  <c r="BF193" i="3"/>
  <c r="T193" i="3"/>
  <c r="R193" i="3"/>
  <c r="P193" i="3"/>
  <c r="J193" i="3"/>
  <c r="BE193" i="3" s="1"/>
  <c r="BK192" i="3"/>
  <c r="BI192" i="3"/>
  <c r="BH192" i="3"/>
  <c r="BG192" i="3"/>
  <c r="BF192" i="3"/>
  <c r="T192" i="3"/>
  <c r="R192" i="3"/>
  <c r="P192" i="3"/>
  <c r="J192" i="3"/>
  <c r="BE192" i="3" s="1"/>
  <c r="BK191" i="3"/>
  <c r="BI191" i="3"/>
  <c r="BH191" i="3"/>
  <c r="BG191" i="3"/>
  <c r="BF191" i="3"/>
  <c r="T191" i="3"/>
  <c r="R191" i="3"/>
  <c r="P191" i="3"/>
  <c r="J191" i="3"/>
  <c r="BE191" i="3" s="1"/>
  <c r="BK190" i="3"/>
  <c r="BI190" i="3"/>
  <c r="BH190" i="3"/>
  <c r="BG190" i="3"/>
  <c r="BF190" i="3"/>
  <c r="T190" i="3"/>
  <c r="R190" i="3"/>
  <c r="P190" i="3"/>
  <c r="J190" i="3"/>
  <c r="BE190" i="3" s="1"/>
  <c r="BK189" i="3"/>
  <c r="BI189" i="3"/>
  <c r="BH189" i="3"/>
  <c r="BG189" i="3"/>
  <c r="BF189" i="3"/>
  <c r="T189" i="3"/>
  <c r="R189" i="3"/>
  <c r="P189" i="3"/>
  <c r="J189" i="3"/>
  <c r="BE189" i="3" s="1"/>
  <c r="BK188" i="3"/>
  <c r="BI188" i="3"/>
  <c r="BH188" i="3"/>
  <c r="BG188" i="3"/>
  <c r="BF188" i="3"/>
  <c r="T188" i="3"/>
  <c r="R188" i="3"/>
  <c r="P188" i="3"/>
  <c r="J188" i="3"/>
  <c r="BE188" i="3" s="1"/>
  <c r="BK187" i="3"/>
  <c r="BI187" i="3"/>
  <c r="BH187" i="3"/>
  <c r="BG187" i="3"/>
  <c r="BF187" i="3"/>
  <c r="T187" i="3"/>
  <c r="R187" i="3"/>
  <c r="P187" i="3"/>
  <c r="J187" i="3"/>
  <c r="BE187" i="3" s="1"/>
  <c r="BK186" i="3"/>
  <c r="BI186" i="3"/>
  <c r="BH186" i="3"/>
  <c r="BG186" i="3"/>
  <c r="BF186" i="3"/>
  <c r="T186" i="3"/>
  <c r="R186" i="3"/>
  <c r="P186" i="3"/>
  <c r="J186" i="3"/>
  <c r="BE186" i="3" s="1"/>
  <c r="BK185" i="3"/>
  <c r="BI185" i="3"/>
  <c r="BH185" i="3"/>
  <c r="BG185" i="3"/>
  <c r="BF185" i="3"/>
  <c r="T185" i="3"/>
  <c r="R185" i="3"/>
  <c r="P185" i="3"/>
  <c r="J185" i="3"/>
  <c r="BE185" i="3" s="1"/>
  <c r="BK184" i="3"/>
  <c r="BI184" i="3"/>
  <c r="BH184" i="3"/>
  <c r="BG184" i="3"/>
  <c r="BF184" i="3"/>
  <c r="T184" i="3"/>
  <c r="R184" i="3"/>
  <c r="P184" i="3"/>
  <c r="J184" i="3"/>
  <c r="BE184" i="3" s="1"/>
  <c r="BK183" i="3"/>
  <c r="BI183" i="3"/>
  <c r="BH183" i="3"/>
  <c r="BG183" i="3"/>
  <c r="BF183" i="3"/>
  <c r="T183" i="3"/>
  <c r="R183" i="3"/>
  <c r="P183" i="3"/>
  <c r="J183" i="3"/>
  <c r="BE183" i="3" s="1"/>
  <c r="BK182" i="3"/>
  <c r="BI182" i="3"/>
  <c r="BH182" i="3"/>
  <c r="BG182" i="3"/>
  <c r="BF182" i="3"/>
  <c r="T182" i="3"/>
  <c r="R182" i="3"/>
  <c r="P182" i="3"/>
  <c r="J182" i="3"/>
  <c r="BE182" i="3" s="1"/>
  <c r="BK181" i="3"/>
  <c r="BI181" i="3"/>
  <c r="BH181" i="3"/>
  <c r="BG181" i="3"/>
  <c r="BF181" i="3"/>
  <c r="T181" i="3"/>
  <c r="R181" i="3"/>
  <c r="P181" i="3"/>
  <c r="J181" i="3"/>
  <c r="BE181" i="3" s="1"/>
  <c r="BK180" i="3"/>
  <c r="BI180" i="3"/>
  <c r="BH180" i="3"/>
  <c r="BG180" i="3"/>
  <c r="BF180" i="3"/>
  <c r="T180" i="3"/>
  <c r="R180" i="3"/>
  <c r="P180" i="3"/>
  <c r="J180" i="3"/>
  <c r="BE180" i="3" s="1"/>
  <c r="BK179" i="3"/>
  <c r="BI179" i="3"/>
  <c r="BH179" i="3"/>
  <c r="BG179" i="3"/>
  <c r="BF179" i="3"/>
  <c r="T179" i="3"/>
  <c r="R179" i="3"/>
  <c r="P179" i="3"/>
  <c r="J179" i="3"/>
  <c r="BE179" i="3" s="1"/>
  <c r="BK178" i="3"/>
  <c r="BI178" i="3"/>
  <c r="BH178" i="3"/>
  <c r="BG178" i="3"/>
  <c r="BF178" i="3"/>
  <c r="T178" i="3"/>
  <c r="R178" i="3"/>
  <c r="P178" i="3"/>
  <c r="J178" i="3"/>
  <c r="BE178" i="3" s="1"/>
  <c r="BK177" i="3"/>
  <c r="BI177" i="3"/>
  <c r="BH177" i="3"/>
  <c r="BG177" i="3"/>
  <c r="BF177" i="3"/>
  <c r="T177" i="3"/>
  <c r="R177" i="3"/>
  <c r="P177" i="3"/>
  <c r="J177" i="3"/>
  <c r="BE177" i="3" s="1"/>
  <c r="BK176" i="3"/>
  <c r="BI176" i="3"/>
  <c r="BH176" i="3"/>
  <c r="BG176" i="3"/>
  <c r="BF176" i="3"/>
  <c r="T176" i="3"/>
  <c r="R176" i="3"/>
  <c r="P176" i="3"/>
  <c r="J176" i="3"/>
  <c r="BE176" i="3" s="1"/>
  <c r="BK175" i="3"/>
  <c r="BI175" i="3"/>
  <c r="BH175" i="3"/>
  <c r="BG175" i="3"/>
  <c r="BF175" i="3"/>
  <c r="T175" i="3"/>
  <c r="R175" i="3"/>
  <c r="P175" i="3"/>
  <c r="J175" i="3"/>
  <c r="BE175" i="3" s="1"/>
  <c r="BK174" i="3"/>
  <c r="BI174" i="3"/>
  <c r="BH174" i="3"/>
  <c r="BG174" i="3"/>
  <c r="BF174" i="3"/>
  <c r="T174" i="3"/>
  <c r="R174" i="3"/>
  <c r="P174" i="3"/>
  <c r="J174" i="3"/>
  <c r="BE174" i="3" s="1"/>
  <c r="BK173" i="3"/>
  <c r="BI173" i="3"/>
  <c r="BH173" i="3"/>
  <c r="BG173" i="3"/>
  <c r="BF173" i="3"/>
  <c r="T173" i="3"/>
  <c r="R173" i="3"/>
  <c r="P173" i="3"/>
  <c r="J173" i="3"/>
  <c r="BE173" i="3" s="1"/>
  <c r="BK172" i="3"/>
  <c r="BI172" i="3"/>
  <c r="BH172" i="3"/>
  <c r="BG172" i="3"/>
  <c r="BF172" i="3"/>
  <c r="T172" i="3"/>
  <c r="R172" i="3"/>
  <c r="P172" i="3"/>
  <c r="J172" i="3"/>
  <c r="BE172" i="3" s="1"/>
  <c r="BK171" i="3"/>
  <c r="BI171" i="3"/>
  <c r="BH171" i="3"/>
  <c r="BG171" i="3"/>
  <c r="BF171" i="3"/>
  <c r="T171" i="3"/>
  <c r="R171" i="3"/>
  <c r="P171" i="3"/>
  <c r="J171" i="3"/>
  <c r="BE171" i="3" s="1"/>
  <c r="BK170" i="3"/>
  <c r="BI170" i="3"/>
  <c r="BH170" i="3"/>
  <c r="BG170" i="3"/>
  <c r="BF170" i="3"/>
  <c r="T170" i="3"/>
  <c r="R170" i="3"/>
  <c r="P170" i="3"/>
  <c r="J170" i="3"/>
  <c r="BE170" i="3" s="1"/>
  <c r="BK169" i="3"/>
  <c r="BI169" i="3"/>
  <c r="BH169" i="3"/>
  <c r="BG169" i="3"/>
  <c r="BF169" i="3"/>
  <c r="T169" i="3"/>
  <c r="R169" i="3"/>
  <c r="P169" i="3"/>
  <c r="J169" i="3"/>
  <c r="BE169" i="3" s="1"/>
  <c r="BK168" i="3"/>
  <c r="BI168" i="3"/>
  <c r="BH168" i="3"/>
  <c r="BG168" i="3"/>
  <c r="BF168" i="3"/>
  <c r="T168" i="3"/>
  <c r="R168" i="3"/>
  <c r="P168" i="3"/>
  <c r="J168" i="3"/>
  <c r="BE168" i="3" s="1"/>
  <c r="BK167" i="3"/>
  <c r="BI167" i="3"/>
  <c r="BH167" i="3"/>
  <c r="BG167" i="3"/>
  <c r="BF167" i="3"/>
  <c r="T167" i="3"/>
  <c r="R167" i="3"/>
  <c r="P167" i="3"/>
  <c r="J167" i="3"/>
  <c r="BE167" i="3" s="1"/>
  <c r="BK166" i="3"/>
  <c r="BI166" i="3"/>
  <c r="BH166" i="3"/>
  <c r="BG166" i="3"/>
  <c r="BF166" i="3"/>
  <c r="T166" i="3"/>
  <c r="R166" i="3"/>
  <c r="P166" i="3"/>
  <c r="J166" i="3"/>
  <c r="BE166" i="3" s="1"/>
  <c r="BK165" i="3"/>
  <c r="BI165" i="3"/>
  <c r="BH165" i="3"/>
  <c r="BG165" i="3"/>
  <c r="BF165" i="3"/>
  <c r="T165" i="3"/>
  <c r="R165" i="3"/>
  <c r="P165" i="3"/>
  <c r="J165" i="3"/>
  <c r="BE165" i="3" s="1"/>
  <c r="BK164" i="3"/>
  <c r="BI164" i="3"/>
  <c r="BH164" i="3"/>
  <c r="BG164" i="3"/>
  <c r="BF164" i="3"/>
  <c r="T164" i="3"/>
  <c r="R164" i="3"/>
  <c r="P164" i="3"/>
  <c r="J164" i="3"/>
  <c r="BE164" i="3" s="1"/>
  <c r="BK163" i="3"/>
  <c r="BI163" i="3"/>
  <c r="BH163" i="3"/>
  <c r="BG163" i="3"/>
  <c r="BF163" i="3"/>
  <c r="T163" i="3"/>
  <c r="R163" i="3"/>
  <c r="P163" i="3"/>
  <c r="J163" i="3"/>
  <c r="BE163" i="3" s="1"/>
  <c r="BK162" i="3"/>
  <c r="BI162" i="3"/>
  <c r="BH162" i="3"/>
  <c r="BG162" i="3"/>
  <c r="BF162" i="3"/>
  <c r="T162" i="3"/>
  <c r="R162" i="3"/>
  <c r="P162" i="3"/>
  <c r="J162" i="3"/>
  <c r="BE162" i="3" s="1"/>
  <c r="BK161" i="3"/>
  <c r="BI161" i="3"/>
  <c r="BH161" i="3"/>
  <c r="BG161" i="3"/>
  <c r="BF161" i="3"/>
  <c r="T161" i="3"/>
  <c r="R161" i="3"/>
  <c r="P161" i="3"/>
  <c r="J161" i="3"/>
  <c r="BE161" i="3" s="1"/>
  <c r="BK160" i="3"/>
  <c r="BI160" i="3"/>
  <c r="BH160" i="3"/>
  <c r="BG160" i="3"/>
  <c r="BF160" i="3"/>
  <c r="T160" i="3"/>
  <c r="R160" i="3"/>
  <c r="P160" i="3"/>
  <c r="J160" i="3"/>
  <c r="BE160" i="3" s="1"/>
  <c r="BK159" i="3"/>
  <c r="BI159" i="3"/>
  <c r="BH159" i="3"/>
  <c r="BG159" i="3"/>
  <c r="BF159" i="3"/>
  <c r="T159" i="3"/>
  <c r="T157" i="3" s="1"/>
  <c r="T156" i="3" s="1"/>
  <c r="R159" i="3"/>
  <c r="P159" i="3"/>
  <c r="J159" i="3"/>
  <c r="BE159" i="3" s="1"/>
  <c r="BK158" i="3"/>
  <c r="BI158" i="3"/>
  <c r="BH158" i="3"/>
  <c r="BG158" i="3"/>
  <c r="BF158" i="3"/>
  <c r="T158" i="3"/>
  <c r="R158" i="3"/>
  <c r="P158" i="3"/>
  <c r="P157" i="3" s="1"/>
  <c r="J158" i="3"/>
  <c r="BE158" i="3" s="1"/>
  <c r="R157" i="3"/>
  <c r="R156" i="3" s="1"/>
  <c r="BK155" i="3"/>
  <c r="BI155" i="3"/>
  <c r="BH155" i="3"/>
  <c r="BG155" i="3"/>
  <c r="BF155" i="3"/>
  <c r="T155" i="3"/>
  <c r="R155" i="3"/>
  <c r="P155" i="3"/>
  <c r="J155" i="3"/>
  <c r="BE155" i="3" s="1"/>
  <c r="BK154" i="3"/>
  <c r="BI154" i="3"/>
  <c r="BH154" i="3"/>
  <c r="BG154" i="3"/>
  <c r="BF154" i="3"/>
  <c r="T154" i="3"/>
  <c r="R154" i="3"/>
  <c r="P154" i="3"/>
  <c r="J154" i="3"/>
  <c r="BE154" i="3" s="1"/>
  <c r="BK153" i="3"/>
  <c r="BI153" i="3"/>
  <c r="BH153" i="3"/>
  <c r="BG153" i="3"/>
  <c r="BF153" i="3"/>
  <c r="T153" i="3"/>
  <c r="R153" i="3"/>
  <c r="P153" i="3"/>
  <c r="J153" i="3"/>
  <c r="BE153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R151" i="3"/>
  <c r="P151" i="3"/>
  <c r="J151" i="3"/>
  <c r="BE151" i="3" s="1"/>
  <c r="BK150" i="3"/>
  <c r="BI150" i="3"/>
  <c r="BH150" i="3"/>
  <c r="BG150" i="3"/>
  <c r="BF150" i="3"/>
  <c r="T150" i="3"/>
  <c r="T148" i="3" s="1"/>
  <c r="T147" i="3" s="1"/>
  <c r="R150" i="3"/>
  <c r="P150" i="3"/>
  <c r="J150" i="3"/>
  <c r="BE150" i="3" s="1"/>
  <c r="BK149" i="3"/>
  <c r="BI149" i="3"/>
  <c r="BH149" i="3"/>
  <c r="BG149" i="3"/>
  <c r="BF149" i="3"/>
  <c r="T149" i="3"/>
  <c r="R149" i="3"/>
  <c r="P149" i="3"/>
  <c r="P148" i="3" s="1"/>
  <c r="P147" i="3" s="1"/>
  <c r="J149" i="3"/>
  <c r="BE149" i="3" s="1"/>
  <c r="R148" i="3"/>
  <c r="R147" i="3" s="1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J145" i="3"/>
  <c r="BE145" i="3" s="1"/>
  <c r="BK144" i="3"/>
  <c r="BI144" i="3"/>
  <c r="BH144" i="3"/>
  <c r="BG144" i="3"/>
  <c r="BF144" i="3"/>
  <c r="T144" i="3"/>
  <c r="R144" i="3"/>
  <c r="P144" i="3"/>
  <c r="J144" i="3"/>
  <c r="BE144" i="3" s="1"/>
  <c r="BK143" i="3"/>
  <c r="BI143" i="3"/>
  <c r="BH143" i="3"/>
  <c r="BG143" i="3"/>
  <c r="BF143" i="3"/>
  <c r="T143" i="3"/>
  <c r="T141" i="3" s="1"/>
  <c r="R143" i="3"/>
  <c r="P143" i="3"/>
  <c r="J143" i="3"/>
  <c r="BE143" i="3" s="1"/>
  <c r="BK142" i="3"/>
  <c r="BK141" i="3" s="1"/>
  <c r="J141" i="3" s="1"/>
  <c r="J99" i="3" s="1"/>
  <c r="BI142" i="3"/>
  <c r="BH142" i="3"/>
  <c r="BG142" i="3"/>
  <c r="BF142" i="3"/>
  <c r="T142" i="3"/>
  <c r="R142" i="3"/>
  <c r="P142" i="3"/>
  <c r="P141" i="3" s="1"/>
  <c r="J142" i="3"/>
  <c r="BE142" i="3" s="1"/>
  <c r="R141" i="3"/>
  <c r="BK140" i="3"/>
  <c r="BI140" i="3"/>
  <c r="BH140" i="3"/>
  <c r="BG140" i="3"/>
  <c r="BF140" i="3"/>
  <c r="BE140" i="3"/>
  <c r="T140" i="3"/>
  <c r="R140" i="3"/>
  <c r="P140" i="3"/>
  <c r="J140" i="3"/>
  <c r="BK139" i="3"/>
  <c r="BI139" i="3"/>
  <c r="BH139" i="3"/>
  <c r="BG139" i="3"/>
  <c r="BF139" i="3"/>
  <c r="T139" i="3"/>
  <c r="R139" i="3"/>
  <c r="P139" i="3"/>
  <c r="J139" i="3"/>
  <c r="BE139" i="3" s="1"/>
  <c r="BK138" i="3"/>
  <c r="BI138" i="3"/>
  <c r="BH138" i="3"/>
  <c r="BG138" i="3"/>
  <c r="BF138" i="3"/>
  <c r="T138" i="3"/>
  <c r="R138" i="3"/>
  <c r="P138" i="3"/>
  <c r="J138" i="3"/>
  <c r="BE138" i="3" s="1"/>
  <c r="BK137" i="3"/>
  <c r="BI137" i="3"/>
  <c r="BH137" i="3"/>
  <c r="BG137" i="3"/>
  <c r="BF137" i="3"/>
  <c r="T137" i="3"/>
  <c r="R137" i="3"/>
  <c r="P137" i="3"/>
  <c r="J137" i="3"/>
  <c r="BE137" i="3" s="1"/>
  <c r="BK136" i="3"/>
  <c r="BI136" i="3"/>
  <c r="BH136" i="3"/>
  <c r="BG136" i="3"/>
  <c r="BF136" i="3"/>
  <c r="T136" i="3"/>
  <c r="R136" i="3"/>
  <c r="P136" i="3"/>
  <c r="J136" i="3"/>
  <c r="BE136" i="3" s="1"/>
  <c r="BK135" i="3"/>
  <c r="BI135" i="3"/>
  <c r="BH135" i="3"/>
  <c r="BG135" i="3"/>
  <c r="BF135" i="3"/>
  <c r="T135" i="3"/>
  <c r="R135" i="3"/>
  <c r="P135" i="3"/>
  <c r="J135" i="3"/>
  <c r="BE135" i="3" s="1"/>
  <c r="BK134" i="3"/>
  <c r="BI134" i="3"/>
  <c r="BH134" i="3"/>
  <c r="BG134" i="3"/>
  <c r="BF134" i="3"/>
  <c r="T134" i="3"/>
  <c r="R134" i="3"/>
  <c r="P134" i="3"/>
  <c r="J134" i="3"/>
  <c r="BE134" i="3" s="1"/>
  <c r="BK133" i="3"/>
  <c r="BK132" i="3" s="1"/>
  <c r="BI133" i="3"/>
  <c r="BH133" i="3"/>
  <c r="BG133" i="3"/>
  <c r="BF133" i="3"/>
  <c r="J34" i="3" s="1"/>
  <c r="T133" i="3"/>
  <c r="R133" i="3"/>
  <c r="R132" i="3" s="1"/>
  <c r="R131" i="3" s="1"/>
  <c r="R130" i="3" s="1"/>
  <c r="P133" i="3"/>
  <c r="P132" i="3" s="1"/>
  <c r="P131" i="3" s="1"/>
  <c r="J133" i="3"/>
  <c r="BE133" i="3" s="1"/>
  <c r="T132" i="3"/>
  <c r="T131" i="3" s="1"/>
  <c r="F124" i="3"/>
  <c r="E122" i="3"/>
  <c r="F91" i="3"/>
  <c r="F89" i="3"/>
  <c r="E87" i="3"/>
  <c r="E85" i="3"/>
  <c r="J37" i="3"/>
  <c r="J36" i="3"/>
  <c r="J35" i="3"/>
  <c r="J92" i="3"/>
  <c r="J91" i="3"/>
  <c r="F92" i="3"/>
  <c r="F126" i="3"/>
  <c r="J89" i="3"/>
  <c r="E120" i="3"/>
  <c r="BK255" i="2"/>
  <c r="BI255" i="2"/>
  <c r="BH255" i="2"/>
  <c r="BG255" i="2"/>
  <c r="BF255" i="2"/>
  <c r="T255" i="2"/>
  <c r="R255" i="2"/>
  <c r="P255" i="2"/>
  <c r="J255" i="2"/>
  <c r="BE255" i="2" s="1"/>
  <c r="BK254" i="2"/>
  <c r="BI254" i="2"/>
  <c r="BH254" i="2"/>
  <c r="BG254" i="2"/>
  <c r="BF254" i="2"/>
  <c r="T254" i="2"/>
  <c r="R254" i="2"/>
  <c r="P254" i="2"/>
  <c r="J254" i="2"/>
  <c r="BE254" i="2" s="1"/>
  <c r="BK253" i="2"/>
  <c r="BI253" i="2"/>
  <c r="BH253" i="2"/>
  <c r="BG253" i="2"/>
  <c r="BF253" i="2"/>
  <c r="T253" i="2"/>
  <c r="R253" i="2"/>
  <c r="P253" i="2"/>
  <c r="J253" i="2"/>
  <c r="BE253" i="2" s="1"/>
  <c r="BK252" i="2"/>
  <c r="BI252" i="2"/>
  <c r="BH252" i="2"/>
  <c r="BG252" i="2"/>
  <c r="BF252" i="2"/>
  <c r="T252" i="2"/>
  <c r="R252" i="2"/>
  <c r="P252" i="2"/>
  <c r="J252" i="2"/>
  <c r="BE252" i="2" s="1"/>
  <c r="BK251" i="2"/>
  <c r="BI251" i="2"/>
  <c r="BH251" i="2"/>
  <c r="BG251" i="2"/>
  <c r="BF251" i="2"/>
  <c r="T251" i="2"/>
  <c r="R251" i="2"/>
  <c r="P251" i="2"/>
  <c r="J251" i="2"/>
  <c r="BE251" i="2" s="1"/>
  <c r="BK250" i="2"/>
  <c r="BI250" i="2"/>
  <c r="BH250" i="2"/>
  <c r="BG250" i="2"/>
  <c r="BF250" i="2"/>
  <c r="T250" i="2"/>
  <c r="R250" i="2"/>
  <c r="R249" i="2" s="1"/>
  <c r="R248" i="2" s="1"/>
  <c r="P250" i="2"/>
  <c r="J250" i="2"/>
  <c r="BE250" i="2" s="1"/>
  <c r="BK249" i="2"/>
  <c r="BK248" i="2" s="1"/>
  <c r="J248" i="2" s="1"/>
  <c r="J109" i="2" s="1"/>
  <c r="T249" i="2"/>
  <c r="T248" i="2" s="1"/>
  <c r="P249" i="2"/>
  <c r="P248" i="2" s="1"/>
  <c r="BK247" i="2"/>
  <c r="BI247" i="2"/>
  <c r="BH247" i="2"/>
  <c r="BG247" i="2"/>
  <c r="BF247" i="2"/>
  <c r="T247" i="2"/>
  <c r="R247" i="2"/>
  <c r="R246" i="2" s="1"/>
  <c r="P247" i="2"/>
  <c r="J247" i="2"/>
  <c r="BE247" i="2" s="1"/>
  <c r="BK246" i="2"/>
  <c r="J246" i="2" s="1"/>
  <c r="J108" i="2" s="1"/>
  <c r="T246" i="2"/>
  <c r="P246" i="2"/>
  <c r="BK245" i="2"/>
  <c r="BI245" i="2"/>
  <c r="BH245" i="2"/>
  <c r="BG245" i="2"/>
  <c r="BF245" i="2"/>
  <c r="T245" i="2"/>
  <c r="R245" i="2"/>
  <c r="P245" i="2"/>
  <c r="J245" i="2"/>
  <c r="BE245" i="2" s="1"/>
  <c r="BK244" i="2"/>
  <c r="BI244" i="2"/>
  <c r="BH244" i="2"/>
  <c r="BG244" i="2"/>
  <c r="BF244" i="2"/>
  <c r="T244" i="2"/>
  <c r="R244" i="2"/>
  <c r="P244" i="2"/>
  <c r="J244" i="2"/>
  <c r="BE244" i="2" s="1"/>
  <c r="BK243" i="2"/>
  <c r="BI243" i="2"/>
  <c r="BH243" i="2"/>
  <c r="BG243" i="2"/>
  <c r="BF243" i="2"/>
  <c r="T243" i="2"/>
  <c r="R243" i="2"/>
  <c r="P243" i="2"/>
  <c r="J243" i="2"/>
  <c r="BE243" i="2" s="1"/>
  <c r="BK242" i="2"/>
  <c r="BI242" i="2"/>
  <c r="BH242" i="2"/>
  <c r="BG242" i="2"/>
  <c r="BF242" i="2"/>
  <c r="T242" i="2"/>
  <c r="R242" i="2"/>
  <c r="P242" i="2"/>
  <c r="J242" i="2"/>
  <c r="BE242" i="2" s="1"/>
  <c r="BK241" i="2"/>
  <c r="BI241" i="2"/>
  <c r="BH241" i="2"/>
  <c r="BG241" i="2"/>
  <c r="BF241" i="2"/>
  <c r="T241" i="2"/>
  <c r="R241" i="2"/>
  <c r="P241" i="2"/>
  <c r="J241" i="2"/>
  <c r="BE241" i="2" s="1"/>
  <c r="BK240" i="2"/>
  <c r="BI240" i="2"/>
  <c r="BH240" i="2"/>
  <c r="BG240" i="2"/>
  <c r="BF240" i="2"/>
  <c r="T240" i="2"/>
  <c r="T239" i="2" s="1"/>
  <c r="R240" i="2"/>
  <c r="P240" i="2"/>
  <c r="P239" i="2" s="1"/>
  <c r="J240" i="2"/>
  <c r="BE240" i="2" s="1"/>
  <c r="R239" i="2"/>
  <c r="BK238" i="2"/>
  <c r="BI238" i="2"/>
  <c r="BH238" i="2"/>
  <c r="BG238" i="2"/>
  <c r="BF238" i="2"/>
  <c r="BE238" i="2"/>
  <c r="T238" i="2"/>
  <c r="R238" i="2"/>
  <c r="P238" i="2"/>
  <c r="J238" i="2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BE236" i="2"/>
  <c r="T236" i="2"/>
  <c r="R236" i="2"/>
  <c r="P236" i="2"/>
  <c r="J236" i="2"/>
  <c r="BK235" i="2"/>
  <c r="BI235" i="2"/>
  <c r="BH235" i="2"/>
  <c r="BG235" i="2"/>
  <c r="BF235" i="2"/>
  <c r="T235" i="2"/>
  <c r="R235" i="2"/>
  <c r="P235" i="2"/>
  <c r="J235" i="2"/>
  <c r="BE235" i="2" s="1"/>
  <c r="BK234" i="2"/>
  <c r="BI234" i="2"/>
  <c r="BH234" i="2"/>
  <c r="BG234" i="2"/>
  <c r="BF234" i="2"/>
  <c r="T234" i="2"/>
  <c r="R234" i="2"/>
  <c r="P234" i="2"/>
  <c r="J234" i="2"/>
  <c r="BE234" i="2" s="1"/>
  <c r="BK233" i="2"/>
  <c r="BI233" i="2"/>
  <c r="BH233" i="2"/>
  <c r="BG233" i="2"/>
  <c r="BF233" i="2"/>
  <c r="T233" i="2"/>
  <c r="R233" i="2"/>
  <c r="P233" i="2"/>
  <c r="J233" i="2"/>
  <c r="BE233" i="2" s="1"/>
  <c r="BK232" i="2"/>
  <c r="BI232" i="2"/>
  <c r="BH232" i="2"/>
  <c r="BG232" i="2"/>
  <c r="BF232" i="2"/>
  <c r="T232" i="2"/>
  <c r="R232" i="2"/>
  <c r="P232" i="2"/>
  <c r="J232" i="2"/>
  <c r="BE232" i="2" s="1"/>
  <c r="BK231" i="2"/>
  <c r="BI231" i="2"/>
  <c r="BH231" i="2"/>
  <c r="BG231" i="2"/>
  <c r="BF231" i="2"/>
  <c r="T231" i="2"/>
  <c r="R231" i="2"/>
  <c r="R230" i="2" s="1"/>
  <c r="P231" i="2"/>
  <c r="J231" i="2"/>
  <c r="BE231" i="2" s="1"/>
  <c r="T230" i="2"/>
  <c r="P230" i="2"/>
  <c r="BK229" i="2"/>
  <c r="BI229" i="2"/>
  <c r="BH229" i="2"/>
  <c r="BG229" i="2"/>
  <c r="BF229" i="2"/>
  <c r="T229" i="2"/>
  <c r="R229" i="2"/>
  <c r="P229" i="2"/>
  <c r="J229" i="2"/>
  <c r="BE229" i="2" s="1"/>
  <c r="BK228" i="2"/>
  <c r="BI228" i="2"/>
  <c r="BH228" i="2"/>
  <c r="BG228" i="2"/>
  <c r="BF228" i="2"/>
  <c r="T228" i="2"/>
  <c r="R228" i="2"/>
  <c r="P228" i="2"/>
  <c r="J228" i="2"/>
  <c r="BE228" i="2" s="1"/>
  <c r="BK227" i="2"/>
  <c r="BI227" i="2"/>
  <c r="BH227" i="2"/>
  <c r="BG227" i="2"/>
  <c r="BF227" i="2"/>
  <c r="T227" i="2"/>
  <c r="R227" i="2"/>
  <c r="P227" i="2"/>
  <c r="J227" i="2"/>
  <c r="BE227" i="2" s="1"/>
  <c r="BK226" i="2"/>
  <c r="BK223" i="2" s="1"/>
  <c r="J223" i="2" s="1"/>
  <c r="J105" i="2" s="1"/>
  <c r="BI226" i="2"/>
  <c r="BH226" i="2"/>
  <c r="BG226" i="2"/>
  <c r="BF226" i="2"/>
  <c r="T226" i="2"/>
  <c r="R226" i="2"/>
  <c r="P226" i="2"/>
  <c r="J226" i="2"/>
  <c r="BE226" i="2" s="1"/>
  <c r="BK225" i="2"/>
  <c r="BI225" i="2"/>
  <c r="BH225" i="2"/>
  <c r="BG225" i="2"/>
  <c r="BF225" i="2"/>
  <c r="T225" i="2"/>
  <c r="R225" i="2"/>
  <c r="P225" i="2"/>
  <c r="J225" i="2"/>
  <c r="BE225" i="2" s="1"/>
  <c r="BK224" i="2"/>
  <c r="BI224" i="2"/>
  <c r="BH224" i="2"/>
  <c r="BG224" i="2"/>
  <c r="BF224" i="2"/>
  <c r="T224" i="2"/>
  <c r="T223" i="2" s="1"/>
  <c r="R224" i="2"/>
  <c r="P224" i="2"/>
  <c r="P223" i="2" s="1"/>
  <c r="J224" i="2"/>
  <c r="BE224" i="2" s="1"/>
  <c r="R223" i="2"/>
  <c r="BK222" i="2"/>
  <c r="BI222" i="2"/>
  <c r="BH222" i="2"/>
  <c r="BG222" i="2"/>
  <c r="BF222" i="2"/>
  <c r="T222" i="2"/>
  <c r="R222" i="2"/>
  <c r="P222" i="2"/>
  <c r="J222" i="2"/>
  <c r="BE222" i="2" s="1"/>
  <c r="BK221" i="2"/>
  <c r="BI221" i="2"/>
  <c r="BH221" i="2"/>
  <c r="BG221" i="2"/>
  <c r="BF221" i="2"/>
  <c r="T221" i="2"/>
  <c r="R221" i="2"/>
  <c r="P221" i="2"/>
  <c r="J221" i="2"/>
  <c r="BE221" i="2" s="1"/>
  <c r="BK220" i="2"/>
  <c r="BI220" i="2"/>
  <c r="BH220" i="2"/>
  <c r="BG220" i="2"/>
  <c r="BF220" i="2"/>
  <c r="T220" i="2"/>
  <c r="R220" i="2"/>
  <c r="P220" i="2"/>
  <c r="J220" i="2"/>
  <c r="BE220" i="2" s="1"/>
  <c r="BK219" i="2"/>
  <c r="BI219" i="2"/>
  <c r="BH219" i="2"/>
  <c r="BG219" i="2"/>
  <c r="BF219" i="2"/>
  <c r="T219" i="2"/>
  <c r="R219" i="2"/>
  <c r="P219" i="2"/>
  <c r="J219" i="2"/>
  <c r="BE219" i="2" s="1"/>
  <c r="BK218" i="2"/>
  <c r="BI218" i="2"/>
  <c r="BH218" i="2"/>
  <c r="BG218" i="2"/>
  <c r="BF218" i="2"/>
  <c r="T218" i="2"/>
  <c r="R218" i="2"/>
  <c r="P218" i="2"/>
  <c r="J218" i="2"/>
  <c r="BE218" i="2" s="1"/>
  <c r="BK217" i="2"/>
  <c r="BI217" i="2"/>
  <c r="BH217" i="2"/>
  <c r="BG217" i="2"/>
  <c r="BF217" i="2"/>
  <c r="BE217" i="2"/>
  <c r="T217" i="2"/>
  <c r="R217" i="2"/>
  <c r="P217" i="2"/>
  <c r="J217" i="2"/>
  <c r="BK216" i="2"/>
  <c r="BI216" i="2"/>
  <c r="BH216" i="2"/>
  <c r="BG216" i="2"/>
  <c r="BF216" i="2"/>
  <c r="T216" i="2"/>
  <c r="R216" i="2"/>
  <c r="P216" i="2"/>
  <c r="J216" i="2"/>
  <c r="BE216" i="2" s="1"/>
  <c r="BK215" i="2"/>
  <c r="BI215" i="2"/>
  <c r="BH215" i="2"/>
  <c r="BG215" i="2"/>
  <c r="BF215" i="2"/>
  <c r="T215" i="2"/>
  <c r="R215" i="2"/>
  <c r="P215" i="2"/>
  <c r="J215" i="2"/>
  <c r="BE215" i="2" s="1"/>
  <c r="BK214" i="2"/>
  <c r="BI214" i="2"/>
  <c r="BH214" i="2"/>
  <c r="BG214" i="2"/>
  <c r="BF214" i="2"/>
  <c r="T214" i="2"/>
  <c r="R214" i="2"/>
  <c r="R213" i="2" s="1"/>
  <c r="P214" i="2"/>
  <c r="J214" i="2"/>
  <c r="BE214" i="2" s="1"/>
  <c r="T213" i="2"/>
  <c r="P213" i="2"/>
  <c r="BK212" i="2"/>
  <c r="BI212" i="2"/>
  <c r="BH212" i="2"/>
  <c r="BG212" i="2"/>
  <c r="BF212" i="2"/>
  <c r="T212" i="2"/>
  <c r="R212" i="2"/>
  <c r="P212" i="2"/>
  <c r="J212" i="2"/>
  <c r="BE212" i="2" s="1"/>
  <c r="BK211" i="2"/>
  <c r="BI211" i="2"/>
  <c r="BH211" i="2"/>
  <c r="BG211" i="2"/>
  <c r="BF211" i="2"/>
  <c r="T211" i="2"/>
  <c r="R211" i="2"/>
  <c r="P211" i="2"/>
  <c r="J211" i="2"/>
  <c r="BE211" i="2" s="1"/>
  <c r="BK210" i="2"/>
  <c r="BI210" i="2"/>
  <c r="BH210" i="2"/>
  <c r="BG210" i="2"/>
  <c r="BF210" i="2"/>
  <c r="T210" i="2"/>
  <c r="R210" i="2"/>
  <c r="P210" i="2"/>
  <c r="J210" i="2"/>
  <c r="BE210" i="2" s="1"/>
  <c r="BK209" i="2"/>
  <c r="BI209" i="2"/>
  <c r="BH209" i="2"/>
  <c r="BG209" i="2"/>
  <c r="BF209" i="2"/>
  <c r="T209" i="2"/>
  <c r="R209" i="2"/>
  <c r="P209" i="2"/>
  <c r="J209" i="2"/>
  <c r="BE209" i="2" s="1"/>
  <c r="BK208" i="2"/>
  <c r="BI208" i="2"/>
  <c r="BH208" i="2"/>
  <c r="BG208" i="2"/>
  <c r="BF208" i="2"/>
  <c r="T208" i="2"/>
  <c r="R208" i="2"/>
  <c r="P208" i="2"/>
  <c r="J208" i="2"/>
  <c r="BE208" i="2" s="1"/>
  <c r="BK207" i="2"/>
  <c r="BI207" i="2"/>
  <c r="BH207" i="2"/>
  <c r="BG207" i="2"/>
  <c r="BF207" i="2"/>
  <c r="T207" i="2"/>
  <c r="R207" i="2"/>
  <c r="P207" i="2"/>
  <c r="J207" i="2"/>
  <c r="BE207" i="2" s="1"/>
  <c r="BK206" i="2"/>
  <c r="BI206" i="2"/>
  <c r="BH206" i="2"/>
  <c r="BG206" i="2"/>
  <c r="BF206" i="2"/>
  <c r="T206" i="2"/>
  <c r="R206" i="2"/>
  <c r="P206" i="2"/>
  <c r="J206" i="2"/>
  <c r="BE206" i="2" s="1"/>
  <c r="BK205" i="2"/>
  <c r="BI205" i="2"/>
  <c r="BH205" i="2"/>
  <c r="BG205" i="2"/>
  <c r="BF205" i="2"/>
  <c r="T205" i="2"/>
  <c r="R205" i="2"/>
  <c r="P205" i="2"/>
  <c r="J205" i="2"/>
  <c r="BE205" i="2" s="1"/>
  <c r="BK204" i="2"/>
  <c r="BI204" i="2"/>
  <c r="BH204" i="2"/>
  <c r="BG204" i="2"/>
  <c r="BF204" i="2"/>
  <c r="T204" i="2"/>
  <c r="R204" i="2"/>
  <c r="P204" i="2"/>
  <c r="J204" i="2"/>
  <c r="BE204" i="2" s="1"/>
  <c r="BK203" i="2"/>
  <c r="BI203" i="2"/>
  <c r="BH203" i="2"/>
  <c r="BG203" i="2"/>
  <c r="BF203" i="2"/>
  <c r="T203" i="2"/>
  <c r="R203" i="2"/>
  <c r="P203" i="2"/>
  <c r="J203" i="2"/>
  <c r="BE203" i="2" s="1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8" i="2"/>
  <c r="BI198" i="2"/>
  <c r="BH198" i="2"/>
  <c r="BG198" i="2"/>
  <c r="BF198" i="2"/>
  <c r="T198" i="2"/>
  <c r="R198" i="2"/>
  <c r="P198" i="2"/>
  <c r="J198" i="2"/>
  <c r="BE198" i="2" s="1"/>
  <c r="BK197" i="2"/>
  <c r="BI197" i="2"/>
  <c r="BH197" i="2"/>
  <c r="BG197" i="2"/>
  <c r="BF197" i="2"/>
  <c r="T197" i="2"/>
  <c r="R197" i="2"/>
  <c r="P197" i="2"/>
  <c r="J197" i="2"/>
  <c r="BE197" i="2" s="1"/>
  <c r="BK196" i="2"/>
  <c r="BI196" i="2"/>
  <c r="BH196" i="2"/>
  <c r="BG196" i="2"/>
  <c r="BF196" i="2"/>
  <c r="T196" i="2"/>
  <c r="R196" i="2"/>
  <c r="P196" i="2"/>
  <c r="J196" i="2"/>
  <c r="BE196" i="2" s="1"/>
  <c r="BK195" i="2"/>
  <c r="BI195" i="2"/>
  <c r="BH195" i="2"/>
  <c r="BG195" i="2"/>
  <c r="BF195" i="2"/>
  <c r="T195" i="2"/>
  <c r="R195" i="2"/>
  <c r="P195" i="2"/>
  <c r="J195" i="2"/>
  <c r="BE195" i="2" s="1"/>
  <c r="BK194" i="2"/>
  <c r="BI194" i="2"/>
  <c r="BH194" i="2"/>
  <c r="BG194" i="2"/>
  <c r="BF194" i="2"/>
  <c r="T194" i="2"/>
  <c r="R194" i="2"/>
  <c r="P194" i="2"/>
  <c r="J194" i="2"/>
  <c r="BE194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91" i="2"/>
  <c r="BI191" i="2"/>
  <c r="BH191" i="2"/>
  <c r="BG191" i="2"/>
  <c r="BF191" i="2"/>
  <c r="T191" i="2"/>
  <c r="R191" i="2"/>
  <c r="P191" i="2"/>
  <c r="J191" i="2"/>
  <c r="BE191" i="2" s="1"/>
  <c r="BK190" i="2"/>
  <c r="BI190" i="2"/>
  <c r="BH190" i="2"/>
  <c r="BG190" i="2"/>
  <c r="BF190" i="2"/>
  <c r="T190" i="2"/>
  <c r="R190" i="2"/>
  <c r="P190" i="2"/>
  <c r="J190" i="2"/>
  <c r="BE190" i="2" s="1"/>
  <c r="BK189" i="2"/>
  <c r="BI189" i="2"/>
  <c r="BH189" i="2"/>
  <c r="BG189" i="2"/>
  <c r="BF189" i="2"/>
  <c r="T189" i="2"/>
  <c r="R189" i="2"/>
  <c r="P189" i="2"/>
  <c r="J189" i="2"/>
  <c r="BE189" i="2" s="1"/>
  <c r="BK188" i="2"/>
  <c r="BI188" i="2"/>
  <c r="BH188" i="2"/>
  <c r="BG188" i="2"/>
  <c r="BF188" i="2"/>
  <c r="T188" i="2"/>
  <c r="R188" i="2"/>
  <c r="P188" i="2"/>
  <c r="J188" i="2"/>
  <c r="BE188" i="2" s="1"/>
  <c r="BK187" i="2"/>
  <c r="BI187" i="2"/>
  <c r="BH187" i="2"/>
  <c r="BG187" i="2"/>
  <c r="BF187" i="2"/>
  <c r="T187" i="2"/>
  <c r="R187" i="2"/>
  <c r="P187" i="2"/>
  <c r="J187" i="2"/>
  <c r="BE187" i="2" s="1"/>
  <c r="BK186" i="2"/>
  <c r="BI186" i="2"/>
  <c r="BH186" i="2"/>
  <c r="BG186" i="2"/>
  <c r="BF186" i="2"/>
  <c r="T186" i="2"/>
  <c r="R186" i="2"/>
  <c r="P186" i="2"/>
  <c r="J186" i="2"/>
  <c r="BE186" i="2" s="1"/>
  <c r="BK185" i="2"/>
  <c r="BI185" i="2"/>
  <c r="BH185" i="2"/>
  <c r="BG185" i="2"/>
  <c r="BF185" i="2"/>
  <c r="T185" i="2"/>
  <c r="R185" i="2"/>
  <c r="P185" i="2"/>
  <c r="J185" i="2"/>
  <c r="BE185" i="2" s="1"/>
  <c r="BK184" i="2"/>
  <c r="BI184" i="2"/>
  <c r="BH184" i="2"/>
  <c r="BG184" i="2"/>
  <c r="BF184" i="2"/>
  <c r="T184" i="2"/>
  <c r="R184" i="2"/>
  <c r="P184" i="2"/>
  <c r="J184" i="2"/>
  <c r="BE184" i="2" s="1"/>
  <c r="BK183" i="2"/>
  <c r="BI183" i="2"/>
  <c r="BH183" i="2"/>
  <c r="BG183" i="2"/>
  <c r="BF183" i="2"/>
  <c r="T183" i="2"/>
  <c r="R183" i="2"/>
  <c r="P183" i="2"/>
  <c r="J183" i="2"/>
  <c r="BE183" i="2" s="1"/>
  <c r="BK182" i="2"/>
  <c r="BI182" i="2"/>
  <c r="BH182" i="2"/>
  <c r="BG182" i="2"/>
  <c r="BF182" i="2"/>
  <c r="T182" i="2"/>
  <c r="R182" i="2"/>
  <c r="P182" i="2"/>
  <c r="J182" i="2"/>
  <c r="BE182" i="2" s="1"/>
  <c r="BK181" i="2"/>
  <c r="BI181" i="2"/>
  <c r="BH181" i="2"/>
  <c r="BG181" i="2"/>
  <c r="BF181" i="2"/>
  <c r="T181" i="2"/>
  <c r="R181" i="2"/>
  <c r="P181" i="2"/>
  <c r="J181" i="2"/>
  <c r="BE181" i="2" s="1"/>
  <c r="BK180" i="2"/>
  <c r="BI180" i="2"/>
  <c r="BH180" i="2"/>
  <c r="BG180" i="2"/>
  <c r="BF180" i="2"/>
  <c r="T180" i="2"/>
  <c r="R180" i="2"/>
  <c r="P180" i="2"/>
  <c r="J180" i="2"/>
  <c r="BE180" i="2" s="1"/>
  <c r="BK179" i="2"/>
  <c r="BI179" i="2"/>
  <c r="BH179" i="2"/>
  <c r="BG179" i="2"/>
  <c r="BF179" i="2"/>
  <c r="T179" i="2"/>
  <c r="R179" i="2"/>
  <c r="P179" i="2"/>
  <c r="J179" i="2"/>
  <c r="BE179" i="2" s="1"/>
  <c r="BK178" i="2"/>
  <c r="BI178" i="2"/>
  <c r="BH178" i="2"/>
  <c r="BG178" i="2"/>
  <c r="BF178" i="2"/>
  <c r="T178" i="2"/>
  <c r="R178" i="2"/>
  <c r="P178" i="2"/>
  <c r="J178" i="2"/>
  <c r="BE178" i="2" s="1"/>
  <c r="BK177" i="2"/>
  <c r="BI177" i="2"/>
  <c r="BH177" i="2"/>
  <c r="BG177" i="2"/>
  <c r="BF177" i="2"/>
  <c r="T177" i="2"/>
  <c r="R177" i="2"/>
  <c r="P177" i="2"/>
  <c r="J177" i="2"/>
  <c r="BE177" i="2" s="1"/>
  <c r="BK176" i="2"/>
  <c r="BI176" i="2"/>
  <c r="BH176" i="2"/>
  <c r="BG176" i="2"/>
  <c r="BF176" i="2"/>
  <c r="T176" i="2"/>
  <c r="R176" i="2"/>
  <c r="P176" i="2"/>
  <c r="J176" i="2"/>
  <c r="BE176" i="2" s="1"/>
  <c r="BK175" i="2"/>
  <c r="BI175" i="2"/>
  <c r="BH175" i="2"/>
  <c r="BG175" i="2"/>
  <c r="BF175" i="2"/>
  <c r="T175" i="2"/>
  <c r="R175" i="2"/>
  <c r="P175" i="2"/>
  <c r="J175" i="2"/>
  <c r="BE175" i="2" s="1"/>
  <c r="BK174" i="2"/>
  <c r="BI174" i="2"/>
  <c r="BH174" i="2"/>
  <c r="BG174" i="2"/>
  <c r="BF174" i="2"/>
  <c r="T174" i="2"/>
  <c r="R174" i="2"/>
  <c r="P174" i="2"/>
  <c r="J174" i="2"/>
  <c r="BE174" i="2" s="1"/>
  <c r="BK173" i="2"/>
  <c r="BI173" i="2"/>
  <c r="BH173" i="2"/>
  <c r="BG173" i="2"/>
  <c r="BF173" i="2"/>
  <c r="T173" i="2"/>
  <c r="R173" i="2"/>
  <c r="P173" i="2"/>
  <c r="J173" i="2"/>
  <c r="BE173" i="2" s="1"/>
  <c r="BK172" i="2"/>
  <c r="BI172" i="2"/>
  <c r="BH172" i="2"/>
  <c r="BG172" i="2"/>
  <c r="BF172" i="2"/>
  <c r="T172" i="2"/>
  <c r="R172" i="2"/>
  <c r="P172" i="2"/>
  <c r="J172" i="2"/>
  <c r="BE172" i="2" s="1"/>
  <c r="BK171" i="2"/>
  <c r="BI171" i="2"/>
  <c r="BH171" i="2"/>
  <c r="BG171" i="2"/>
  <c r="BF171" i="2"/>
  <c r="T171" i="2"/>
  <c r="R171" i="2"/>
  <c r="P171" i="2"/>
  <c r="J171" i="2"/>
  <c r="BE171" i="2" s="1"/>
  <c r="BK170" i="2"/>
  <c r="BI170" i="2"/>
  <c r="BH170" i="2"/>
  <c r="BG170" i="2"/>
  <c r="BF170" i="2"/>
  <c r="T170" i="2"/>
  <c r="R170" i="2"/>
  <c r="P170" i="2"/>
  <c r="J170" i="2"/>
  <c r="BE170" i="2" s="1"/>
  <c r="BK169" i="2"/>
  <c r="BI169" i="2"/>
  <c r="BH169" i="2"/>
  <c r="BG169" i="2"/>
  <c r="BF169" i="2"/>
  <c r="T169" i="2"/>
  <c r="R169" i="2"/>
  <c r="P169" i="2"/>
  <c r="J169" i="2"/>
  <c r="BE169" i="2" s="1"/>
  <c r="BK168" i="2"/>
  <c r="BI168" i="2"/>
  <c r="BH168" i="2"/>
  <c r="BG168" i="2"/>
  <c r="BF168" i="2"/>
  <c r="T168" i="2"/>
  <c r="R168" i="2"/>
  <c r="P168" i="2"/>
  <c r="J168" i="2"/>
  <c r="BE168" i="2" s="1"/>
  <c r="BK167" i="2"/>
  <c r="BI167" i="2"/>
  <c r="BH167" i="2"/>
  <c r="BG167" i="2"/>
  <c r="BF167" i="2"/>
  <c r="T167" i="2"/>
  <c r="R167" i="2"/>
  <c r="P167" i="2"/>
  <c r="J167" i="2"/>
  <c r="BE167" i="2" s="1"/>
  <c r="BK166" i="2"/>
  <c r="BI166" i="2"/>
  <c r="BH166" i="2"/>
  <c r="BG166" i="2"/>
  <c r="BF166" i="2"/>
  <c r="T166" i="2"/>
  <c r="R166" i="2"/>
  <c r="P166" i="2"/>
  <c r="J166" i="2"/>
  <c r="BE166" i="2" s="1"/>
  <c r="BK165" i="2"/>
  <c r="BI165" i="2"/>
  <c r="BH165" i="2"/>
  <c r="BG165" i="2"/>
  <c r="BF165" i="2"/>
  <c r="T165" i="2"/>
  <c r="R165" i="2"/>
  <c r="P165" i="2"/>
  <c r="J165" i="2"/>
  <c r="BE165" i="2" s="1"/>
  <c r="BK164" i="2"/>
  <c r="BI164" i="2"/>
  <c r="BH164" i="2"/>
  <c r="BG164" i="2"/>
  <c r="BF164" i="2"/>
  <c r="T164" i="2"/>
  <c r="R164" i="2"/>
  <c r="P164" i="2"/>
  <c r="J164" i="2"/>
  <c r="BE164" i="2" s="1"/>
  <c r="BK163" i="2"/>
  <c r="BI163" i="2"/>
  <c r="BH163" i="2"/>
  <c r="BG163" i="2"/>
  <c r="BF163" i="2"/>
  <c r="T163" i="2"/>
  <c r="R163" i="2"/>
  <c r="P163" i="2"/>
  <c r="J163" i="2"/>
  <c r="BE163" i="2" s="1"/>
  <c r="BK162" i="2"/>
  <c r="BI162" i="2"/>
  <c r="BH162" i="2"/>
  <c r="BG162" i="2"/>
  <c r="BF162" i="2"/>
  <c r="T162" i="2"/>
  <c r="R162" i="2"/>
  <c r="P162" i="2"/>
  <c r="J162" i="2"/>
  <c r="BE162" i="2" s="1"/>
  <c r="BK161" i="2"/>
  <c r="BI161" i="2"/>
  <c r="BH161" i="2"/>
  <c r="BG161" i="2"/>
  <c r="BF161" i="2"/>
  <c r="T161" i="2"/>
  <c r="R161" i="2"/>
  <c r="P161" i="2"/>
  <c r="J161" i="2"/>
  <c r="BE161" i="2" s="1"/>
  <c r="BK160" i="2"/>
  <c r="BI160" i="2"/>
  <c r="BH160" i="2"/>
  <c r="BG160" i="2"/>
  <c r="BF160" i="2"/>
  <c r="T160" i="2"/>
  <c r="R160" i="2"/>
  <c r="P160" i="2"/>
  <c r="J160" i="2"/>
  <c r="BE160" i="2" s="1"/>
  <c r="BK159" i="2"/>
  <c r="BI159" i="2"/>
  <c r="BH159" i="2"/>
  <c r="BG159" i="2"/>
  <c r="BF159" i="2"/>
  <c r="T159" i="2"/>
  <c r="T157" i="2" s="1"/>
  <c r="T156" i="2" s="1"/>
  <c r="R159" i="2"/>
  <c r="P159" i="2"/>
  <c r="J159" i="2"/>
  <c r="BE159" i="2" s="1"/>
  <c r="BK158" i="2"/>
  <c r="BI158" i="2"/>
  <c r="BH158" i="2"/>
  <c r="BG158" i="2"/>
  <c r="BF158" i="2"/>
  <c r="T158" i="2"/>
  <c r="R158" i="2"/>
  <c r="P158" i="2"/>
  <c r="P157" i="2" s="1"/>
  <c r="J158" i="2"/>
  <c r="BE158" i="2" s="1"/>
  <c r="R157" i="2"/>
  <c r="BK155" i="2"/>
  <c r="BI155" i="2"/>
  <c r="BH155" i="2"/>
  <c r="BG155" i="2"/>
  <c r="BF155" i="2"/>
  <c r="T155" i="2"/>
  <c r="R155" i="2"/>
  <c r="P155" i="2"/>
  <c r="J155" i="2"/>
  <c r="BE155" i="2" s="1"/>
  <c r="BK154" i="2"/>
  <c r="BI154" i="2"/>
  <c r="BH154" i="2"/>
  <c r="BG154" i="2"/>
  <c r="BF154" i="2"/>
  <c r="T154" i="2"/>
  <c r="R154" i="2"/>
  <c r="P154" i="2"/>
  <c r="J154" i="2"/>
  <c r="BE154" i="2" s="1"/>
  <c r="BK153" i="2"/>
  <c r="BI153" i="2"/>
  <c r="BH153" i="2"/>
  <c r="BG153" i="2"/>
  <c r="BF153" i="2"/>
  <c r="T153" i="2"/>
  <c r="R153" i="2"/>
  <c r="P153" i="2"/>
  <c r="J153" i="2"/>
  <c r="BE153" i="2" s="1"/>
  <c r="BK152" i="2"/>
  <c r="BI152" i="2"/>
  <c r="BH152" i="2"/>
  <c r="BG152" i="2"/>
  <c r="BF152" i="2"/>
  <c r="T152" i="2"/>
  <c r="R152" i="2"/>
  <c r="P152" i="2"/>
  <c r="J152" i="2"/>
  <c r="BE152" i="2" s="1"/>
  <c r="BK151" i="2"/>
  <c r="BI151" i="2"/>
  <c r="BH151" i="2"/>
  <c r="BG151" i="2"/>
  <c r="BF151" i="2"/>
  <c r="T151" i="2"/>
  <c r="R151" i="2"/>
  <c r="P151" i="2"/>
  <c r="J151" i="2"/>
  <c r="BE151" i="2" s="1"/>
  <c r="BK150" i="2"/>
  <c r="BI150" i="2"/>
  <c r="BH150" i="2"/>
  <c r="BG150" i="2"/>
  <c r="BF150" i="2"/>
  <c r="T150" i="2"/>
  <c r="T148" i="2" s="1"/>
  <c r="T147" i="2" s="1"/>
  <c r="R150" i="2"/>
  <c r="P150" i="2"/>
  <c r="J150" i="2"/>
  <c r="BE150" i="2" s="1"/>
  <c r="BK149" i="2"/>
  <c r="BI149" i="2"/>
  <c r="BH149" i="2"/>
  <c r="BG149" i="2"/>
  <c r="BF149" i="2"/>
  <c r="T149" i="2"/>
  <c r="R149" i="2"/>
  <c r="P149" i="2"/>
  <c r="P148" i="2" s="1"/>
  <c r="P147" i="2" s="1"/>
  <c r="J149" i="2"/>
  <c r="BE149" i="2" s="1"/>
  <c r="R148" i="2"/>
  <c r="R147" i="2" s="1"/>
  <c r="BK146" i="2"/>
  <c r="BI146" i="2"/>
  <c r="BH146" i="2"/>
  <c r="BG146" i="2"/>
  <c r="BF146" i="2"/>
  <c r="T146" i="2"/>
  <c r="R146" i="2"/>
  <c r="P146" i="2"/>
  <c r="J146" i="2"/>
  <c r="BE146" i="2" s="1"/>
  <c r="BK145" i="2"/>
  <c r="BI145" i="2"/>
  <c r="BH145" i="2"/>
  <c r="BG145" i="2"/>
  <c r="BF145" i="2"/>
  <c r="T145" i="2"/>
  <c r="R145" i="2"/>
  <c r="P145" i="2"/>
  <c r="J145" i="2"/>
  <c r="BE145" i="2" s="1"/>
  <c r="BK144" i="2"/>
  <c r="BI144" i="2"/>
  <c r="BH144" i="2"/>
  <c r="BG144" i="2"/>
  <c r="BF144" i="2"/>
  <c r="T144" i="2"/>
  <c r="R144" i="2"/>
  <c r="P144" i="2"/>
  <c r="J144" i="2"/>
  <c r="BE144" i="2" s="1"/>
  <c r="BK143" i="2"/>
  <c r="BI143" i="2"/>
  <c r="BH143" i="2"/>
  <c r="BG143" i="2"/>
  <c r="BF143" i="2"/>
  <c r="T143" i="2"/>
  <c r="T141" i="2" s="1"/>
  <c r="R143" i="2"/>
  <c r="P143" i="2"/>
  <c r="J143" i="2"/>
  <c r="BE143" i="2" s="1"/>
  <c r="BK142" i="2"/>
  <c r="BI142" i="2"/>
  <c r="BH142" i="2"/>
  <c r="BG142" i="2"/>
  <c r="BF142" i="2"/>
  <c r="T142" i="2"/>
  <c r="R142" i="2"/>
  <c r="P142" i="2"/>
  <c r="P141" i="2" s="1"/>
  <c r="J142" i="2"/>
  <c r="BE142" i="2" s="1"/>
  <c r="R141" i="2"/>
  <c r="BK140" i="2"/>
  <c r="BI140" i="2"/>
  <c r="BH140" i="2"/>
  <c r="BG140" i="2"/>
  <c r="BF140" i="2"/>
  <c r="T140" i="2"/>
  <c r="R140" i="2"/>
  <c r="P140" i="2"/>
  <c r="J140" i="2"/>
  <c r="BE140" i="2" s="1"/>
  <c r="BK139" i="2"/>
  <c r="BI139" i="2"/>
  <c r="BH139" i="2"/>
  <c r="BG139" i="2"/>
  <c r="BF139" i="2"/>
  <c r="T139" i="2"/>
  <c r="R139" i="2"/>
  <c r="P139" i="2"/>
  <c r="J139" i="2"/>
  <c r="BE139" i="2" s="1"/>
  <c r="BK138" i="2"/>
  <c r="BI138" i="2"/>
  <c r="BH138" i="2"/>
  <c r="BG138" i="2"/>
  <c r="BF138" i="2"/>
  <c r="T138" i="2"/>
  <c r="R138" i="2"/>
  <c r="P138" i="2"/>
  <c r="J138" i="2"/>
  <c r="BE138" i="2" s="1"/>
  <c r="BK137" i="2"/>
  <c r="BI137" i="2"/>
  <c r="BH137" i="2"/>
  <c r="BG137" i="2"/>
  <c r="BF137" i="2"/>
  <c r="T137" i="2"/>
  <c r="R137" i="2"/>
  <c r="P137" i="2"/>
  <c r="J137" i="2"/>
  <c r="BE137" i="2" s="1"/>
  <c r="BK136" i="2"/>
  <c r="BI136" i="2"/>
  <c r="BH136" i="2"/>
  <c r="BG136" i="2"/>
  <c r="BF136" i="2"/>
  <c r="BE136" i="2"/>
  <c r="T136" i="2"/>
  <c r="R136" i="2"/>
  <c r="P136" i="2"/>
  <c r="J136" i="2"/>
  <c r="BK135" i="2"/>
  <c r="BI135" i="2"/>
  <c r="BH135" i="2"/>
  <c r="BG135" i="2"/>
  <c r="BF135" i="2"/>
  <c r="T135" i="2"/>
  <c r="R135" i="2"/>
  <c r="P135" i="2"/>
  <c r="J135" i="2"/>
  <c r="BE135" i="2" s="1"/>
  <c r="BK134" i="2"/>
  <c r="BI134" i="2"/>
  <c r="BH134" i="2"/>
  <c r="BG134" i="2"/>
  <c r="BF134" i="2"/>
  <c r="T134" i="2"/>
  <c r="R134" i="2"/>
  <c r="P134" i="2"/>
  <c r="J134" i="2"/>
  <c r="BE134" i="2" s="1"/>
  <c r="BK133" i="2"/>
  <c r="BI133" i="2"/>
  <c r="BH133" i="2"/>
  <c r="BG133" i="2"/>
  <c r="BF133" i="2"/>
  <c r="J34" i="2" s="1"/>
  <c r="T133" i="2"/>
  <c r="R133" i="2"/>
  <c r="R132" i="2" s="1"/>
  <c r="R131" i="2" s="1"/>
  <c r="P133" i="2"/>
  <c r="P132" i="2" s="1"/>
  <c r="P131" i="2" s="1"/>
  <c r="J133" i="2"/>
  <c r="BE133" i="2" s="1"/>
  <c r="T132" i="2"/>
  <c r="T131" i="2" s="1"/>
  <c r="J126" i="2"/>
  <c r="F124" i="2"/>
  <c r="E122" i="2"/>
  <c r="F91" i="2"/>
  <c r="F89" i="2"/>
  <c r="E87" i="2"/>
  <c r="J37" i="2"/>
  <c r="J36" i="2"/>
  <c r="J35" i="2"/>
  <c r="J92" i="2"/>
  <c r="J91" i="2"/>
  <c r="F92" i="2"/>
  <c r="F126" i="2"/>
  <c r="J89" i="2"/>
  <c r="E120" i="2"/>
  <c r="I35" i="1"/>
  <c r="E35" i="1"/>
  <c r="I34" i="1"/>
  <c r="E34" i="1"/>
  <c r="I33" i="1"/>
  <c r="E33" i="1"/>
  <c r="I32" i="1"/>
  <c r="BK257" i="7"/>
  <c r="BI257" i="7"/>
  <c r="BH257" i="7"/>
  <c r="BG257" i="7"/>
  <c r="BF257" i="7"/>
  <c r="T257" i="7"/>
  <c r="R257" i="7"/>
  <c r="P257" i="7"/>
  <c r="J257" i="7"/>
  <c r="BE257" i="7" s="1"/>
  <c r="BK256" i="7"/>
  <c r="BI256" i="7"/>
  <c r="BH256" i="7"/>
  <c r="BG256" i="7"/>
  <c r="BF256" i="7"/>
  <c r="T256" i="7"/>
  <c r="R256" i="7"/>
  <c r="P256" i="7"/>
  <c r="J256" i="7"/>
  <c r="BE256" i="7" s="1"/>
  <c r="BK255" i="7"/>
  <c r="BI255" i="7"/>
  <c r="BH255" i="7"/>
  <c r="BG255" i="7"/>
  <c r="BF255" i="7"/>
  <c r="T255" i="7"/>
  <c r="R255" i="7"/>
  <c r="P255" i="7"/>
  <c r="J255" i="7"/>
  <c r="BE255" i="7" s="1"/>
  <c r="BK254" i="7"/>
  <c r="BI254" i="7"/>
  <c r="BH254" i="7"/>
  <c r="BG254" i="7"/>
  <c r="BF254" i="7"/>
  <c r="BE254" i="7"/>
  <c r="T254" i="7"/>
  <c r="R254" i="7"/>
  <c r="P254" i="7"/>
  <c r="J254" i="7"/>
  <c r="BK253" i="7"/>
  <c r="BI253" i="7"/>
  <c r="BH253" i="7"/>
  <c r="BG253" i="7"/>
  <c r="BF253" i="7"/>
  <c r="T253" i="7"/>
  <c r="R253" i="7"/>
  <c r="P253" i="7"/>
  <c r="P251" i="7" s="1"/>
  <c r="P250" i="7" s="1"/>
  <c r="J253" i="7"/>
  <c r="BE253" i="7" s="1"/>
  <c r="BK252" i="7"/>
  <c r="BK251" i="7" s="1"/>
  <c r="BK250" i="7" s="1"/>
  <c r="J250" i="7" s="1"/>
  <c r="J109" i="7" s="1"/>
  <c r="BI252" i="7"/>
  <c r="BH252" i="7"/>
  <c r="BG252" i="7"/>
  <c r="BF252" i="7"/>
  <c r="T252" i="7"/>
  <c r="T251" i="7" s="1"/>
  <c r="T250" i="7" s="1"/>
  <c r="R252" i="7"/>
  <c r="R251" i="7" s="1"/>
  <c r="R250" i="7" s="1"/>
  <c r="P252" i="7"/>
  <c r="J252" i="7"/>
  <c r="BE252" i="7" s="1"/>
  <c r="BK249" i="7"/>
  <c r="BI249" i="7"/>
  <c r="BH249" i="7"/>
  <c r="BG249" i="7"/>
  <c r="BF249" i="7"/>
  <c r="T249" i="7"/>
  <c r="T248" i="7" s="1"/>
  <c r="R249" i="7"/>
  <c r="R248" i="7" s="1"/>
  <c r="P249" i="7"/>
  <c r="J249" i="7"/>
  <c r="BE249" i="7" s="1"/>
  <c r="BK248" i="7"/>
  <c r="J248" i="7" s="1"/>
  <c r="J108" i="7" s="1"/>
  <c r="P248" i="7"/>
  <c r="BK247" i="7"/>
  <c r="BI247" i="7"/>
  <c r="BH247" i="7"/>
  <c r="BG247" i="7"/>
  <c r="BF247" i="7"/>
  <c r="T247" i="7"/>
  <c r="R247" i="7"/>
  <c r="P247" i="7"/>
  <c r="J247" i="7"/>
  <c r="BE247" i="7" s="1"/>
  <c r="BK246" i="7"/>
  <c r="BI246" i="7"/>
  <c r="BH246" i="7"/>
  <c r="BG246" i="7"/>
  <c r="BF246" i="7"/>
  <c r="T246" i="7"/>
  <c r="R246" i="7"/>
  <c r="P246" i="7"/>
  <c r="J246" i="7"/>
  <c r="BE246" i="7" s="1"/>
  <c r="BK245" i="7"/>
  <c r="BI245" i="7"/>
  <c r="BH245" i="7"/>
  <c r="BG245" i="7"/>
  <c r="BF245" i="7"/>
  <c r="T245" i="7"/>
  <c r="R245" i="7"/>
  <c r="P245" i="7"/>
  <c r="J245" i="7"/>
  <c r="BE245" i="7" s="1"/>
  <c r="BK244" i="7"/>
  <c r="BI244" i="7"/>
  <c r="BH244" i="7"/>
  <c r="BG244" i="7"/>
  <c r="BF244" i="7"/>
  <c r="T244" i="7"/>
  <c r="R244" i="7"/>
  <c r="P244" i="7"/>
  <c r="J244" i="7"/>
  <c r="BE244" i="7" s="1"/>
  <c r="BK243" i="7"/>
  <c r="BI243" i="7"/>
  <c r="BH243" i="7"/>
  <c r="BG243" i="7"/>
  <c r="BF243" i="7"/>
  <c r="T243" i="7"/>
  <c r="R243" i="7"/>
  <c r="R241" i="7" s="1"/>
  <c r="P243" i="7"/>
  <c r="J243" i="7"/>
  <c r="BE243" i="7" s="1"/>
  <c r="BK242" i="7"/>
  <c r="BI242" i="7"/>
  <c r="BH242" i="7"/>
  <c r="BG242" i="7"/>
  <c r="BF242" i="7"/>
  <c r="T242" i="7"/>
  <c r="T241" i="7" s="1"/>
  <c r="R242" i="7"/>
  <c r="P242" i="7"/>
  <c r="J242" i="7"/>
  <c r="BE242" i="7" s="1"/>
  <c r="P241" i="7"/>
  <c r="BK240" i="7"/>
  <c r="BI240" i="7"/>
  <c r="BH240" i="7"/>
  <c r="BG240" i="7"/>
  <c r="BF240" i="7"/>
  <c r="T240" i="7"/>
  <c r="R240" i="7"/>
  <c r="P240" i="7"/>
  <c r="J240" i="7"/>
  <c r="BE240" i="7" s="1"/>
  <c r="BK239" i="7"/>
  <c r="BI239" i="7"/>
  <c r="BH239" i="7"/>
  <c r="BG239" i="7"/>
  <c r="BF239" i="7"/>
  <c r="T239" i="7"/>
  <c r="R239" i="7"/>
  <c r="P239" i="7"/>
  <c r="J239" i="7"/>
  <c r="BE239" i="7" s="1"/>
  <c r="BK238" i="7"/>
  <c r="BI238" i="7"/>
  <c r="BH238" i="7"/>
  <c r="BG238" i="7"/>
  <c r="BF238" i="7"/>
  <c r="T238" i="7"/>
  <c r="R238" i="7"/>
  <c r="P238" i="7"/>
  <c r="J238" i="7"/>
  <c r="BE238" i="7" s="1"/>
  <c r="BK237" i="7"/>
  <c r="BI237" i="7"/>
  <c r="BH237" i="7"/>
  <c r="BG237" i="7"/>
  <c r="BF237" i="7"/>
  <c r="T237" i="7"/>
  <c r="R237" i="7"/>
  <c r="P237" i="7"/>
  <c r="J237" i="7"/>
  <c r="BE237" i="7" s="1"/>
  <c r="BK236" i="7"/>
  <c r="BI236" i="7"/>
  <c r="BH236" i="7"/>
  <c r="BG236" i="7"/>
  <c r="BF236" i="7"/>
  <c r="T236" i="7"/>
  <c r="R236" i="7"/>
  <c r="P236" i="7"/>
  <c r="J236" i="7"/>
  <c r="BE236" i="7" s="1"/>
  <c r="BK235" i="7"/>
  <c r="BI235" i="7"/>
  <c r="BH235" i="7"/>
  <c r="BG235" i="7"/>
  <c r="BF235" i="7"/>
  <c r="T235" i="7"/>
  <c r="R235" i="7"/>
  <c r="P235" i="7"/>
  <c r="J235" i="7"/>
  <c r="BE235" i="7" s="1"/>
  <c r="BK234" i="7"/>
  <c r="BI234" i="7"/>
  <c r="BH234" i="7"/>
  <c r="BG234" i="7"/>
  <c r="BF234" i="7"/>
  <c r="T234" i="7"/>
  <c r="R234" i="7"/>
  <c r="P234" i="7"/>
  <c r="J234" i="7"/>
  <c r="BE234" i="7" s="1"/>
  <c r="BK233" i="7"/>
  <c r="BI233" i="7"/>
  <c r="BH233" i="7"/>
  <c r="BG233" i="7"/>
  <c r="BF233" i="7"/>
  <c r="T233" i="7"/>
  <c r="R233" i="7"/>
  <c r="P233" i="7"/>
  <c r="J233" i="7"/>
  <c r="BE233" i="7" s="1"/>
  <c r="R232" i="7"/>
  <c r="BK231" i="7"/>
  <c r="BI231" i="7"/>
  <c r="BH231" i="7"/>
  <c r="BG231" i="7"/>
  <c r="BF231" i="7"/>
  <c r="T231" i="7"/>
  <c r="R231" i="7"/>
  <c r="P231" i="7"/>
  <c r="J231" i="7"/>
  <c r="BE231" i="7" s="1"/>
  <c r="BK230" i="7"/>
  <c r="BI230" i="7"/>
  <c r="BH230" i="7"/>
  <c r="BG230" i="7"/>
  <c r="BF230" i="7"/>
  <c r="T230" i="7"/>
  <c r="R230" i="7"/>
  <c r="P230" i="7"/>
  <c r="J230" i="7"/>
  <c r="BE230" i="7" s="1"/>
  <c r="BK229" i="7"/>
  <c r="BI229" i="7"/>
  <c r="BH229" i="7"/>
  <c r="BG229" i="7"/>
  <c r="BF229" i="7"/>
  <c r="T229" i="7"/>
  <c r="R229" i="7"/>
  <c r="P229" i="7"/>
  <c r="J229" i="7"/>
  <c r="BE229" i="7" s="1"/>
  <c r="BK228" i="7"/>
  <c r="BI228" i="7"/>
  <c r="BH228" i="7"/>
  <c r="BG228" i="7"/>
  <c r="BF228" i="7"/>
  <c r="T228" i="7"/>
  <c r="R228" i="7"/>
  <c r="P228" i="7"/>
  <c r="J228" i="7"/>
  <c r="BE228" i="7" s="1"/>
  <c r="BK227" i="7"/>
  <c r="BK225" i="7" s="1"/>
  <c r="J225" i="7" s="1"/>
  <c r="J105" i="7" s="1"/>
  <c r="BI227" i="7"/>
  <c r="BH227" i="7"/>
  <c r="BG227" i="7"/>
  <c r="BF227" i="7"/>
  <c r="T227" i="7"/>
  <c r="R227" i="7"/>
  <c r="P227" i="7"/>
  <c r="J227" i="7"/>
  <c r="BE227" i="7" s="1"/>
  <c r="BK226" i="7"/>
  <c r="BI226" i="7"/>
  <c r="BH226" i="7"/>
  <c r="BG226" i="7"/>
  <c r="BF226" i="7"/>
  <c r="T226" i="7"/>
  <c r="R226" i="7"/>
  <c r="P226" i="7"/>
  <c r="P225" i="7" s="1"/>
  <c r="J226" i="7"/>
  <c r="BE226" i="7" s="1"/>
  <c r="T225" i="7"/>
  <c r="BK224" i="7"/>
  <c r="BI224" i="7"/>
  <c r="BH224" i="7"/>
  <c r="BG224" i="7"/>
  <c r="BF224" i="7"/>
  <c r="T224" i="7"/>
  <c r="R224" i="7"/>
  <c r="P224" i="7"/>
  <c r="J224" i="7"/>
  <c r="BE224" i="7" s="1"/>
  <c r="BK223" i="7"/>
  <c r="BI223" i="7"/>
  <c r="BH223" i="7"/>
  <c r="BG223" i="7"/>
  <c r="BF223" i="7"/>
  <c r="T223" i="7"/>
  <c r="R223" i="7"/>
  <c r="P223" i="7"/>
  <c r="J223" i="7"/>
  <c r="BE223" i="7" s="1"/>
  <c r="BK222" i="7"/>
  <c r="BI222" i="7"/>
  <c r="BH222" i="7"/>
  <c r="BG222" i="7"/>
  <c r="BF222" i="7"/>
  <c r="T222" i="7"/>
  <c r="R222" i="7"/>
  <c r="P222" i="7"/>
  <c r="J222" i="7"/>
  <c r="BE222" i="7" s="1"/>
  <c r="BK221" i="7"/>
  <c r="BI221" i="7"/>
  <c r="BH221" i="7"/>
  <c r="BG221" i="7"/>
  <c r="BF221" i="7"/>
  <c r="T221" i="7"/>
  <c r="R221" i="7"/>
  <c r="P221" i="7"/>
  <c r="J221" i="7"/>
  <c r="BE221" i="7" s="1"/>
  <c r="BK220" i="7"/>
  <c r="BI220" i="7"/>
  <c r="BH220" i="7"/>
  <c r="BG220" i="7"/>
  <c r="BF220" i="7"/>
  <c r="T220" i="7"/>
  <c r="R220" i="7"/>
  <c r="P220" i="7"/>
  <c r="J220" i="7"/>
  <c r="BE220" i="7" s="1"/>
  <c r="BK219" i="7"/>
  <c r="BI219" i="7"/>
  <c r="BH219" i="7"/>
  <c r="BG219" i="7"/>
  <c r="BF219" i="7"/>
  <c r="BE219" i="7"/>
  <c r="T219" i="7"/>
  <c r="R219" i="7"/>
  <c r="P219" i="7"/>
  <c r="J219" i="7"/>
  <c r="BK218" i="7"/>
  <c r="BI218" i="7"/>
  <c r="BH218" i="7"/>
  <c r="BG218" i="7"/>
  <c r="BF218" i="7"/>
  <c r="T218" i="7"/>
  <c r="R218" i="7"/>
  <c r="P218" i="7"/>
  <c r="J218" i="7"/>
  <c r="BE218" i="7" s="1"/>
  <c r="BK217" i="7"/>
  <c r="BI217" i="7"/>
  <c r="BH217" i="7"/>
  <c r="BG217" i="7"/>
  <c r="BF217" i="7"/>
  <c r="T217" i="7"/>
  <c r="R217" i="7"/>
  <c r="P217" i="7"/>
  <c r="J217" i="7"/>
  <c r="BE217" i="7" s="1"/>
  <c r="BK216" i="7"/>
  <c r="BI216" i="7"/>
  <c r="BH216" i="7"/>
  <c r="BG216" i="7"/>
  <c r="BF216" i="7"/>
  <c r="T216" i="7"/>
  <c r="R216" i="7"/>
  <c r="P216" i="7"/>
  <c r="J216" i="7"/>
  <c r="BE216" i="7" s="1"/>
  <c r="R215" i="7"/>
  <c r="BK214" i="7"/>
  <c r="BI214" i="7"/>
  <c r="BH214" i="7"/>
  <c r="BG214" i="7"/>
  <c r="BF214" i="7"/>
  <c r="T214" i="7"/>
  <c r="R214" i="7"/>
  <c r="P214" i="7"/>
  <c r="J214" i="7"/>
  <c r="BE214" i="7" s="1"/>
  <c r="BK213" i="7"/>
  <c r="BI213" i="7"/>
  <c r="BH213" i="7"/>
  <c r="BG213" i="7"/>
  <c r="BF213" i="7"/>
  <c r="T213" i="7"/>
  <c r="R213" i="7"/>
  <c r="P213" i="7"/>
  <c r="J213" i="7"/>
  <c r="BE213" i="7" s="1"/>
  <c r="BK212" i="7"/>
  <c r="BI212" i="7"/>
  <c r="BH212" i="7"/>
  <c r="BG212" i="7"/>
  <c r="BF212" i="7"/>
  <c r="T212" i="7"/>
  <c r="R212" i="7"/>
  <c r="P212" i="7"/>
  <c r="J212" i="7"/>
  <c r="BE212" i="7" s="1"/>
  <c r="BK211" i="7"/>
  <c r="BI211" i="7"/>
  <c r="BH211" i="7"/>
  <c r="BG211" i="7"/>
  <c r="BF211" i="7"/>
  <c r="T211" i="7"/>
  <c r="R211" i="7"/>
  <c r="P211" i="7"/>
  <c r="J211" i="7"/>
  <c r="BE211" i="7" s="1"/>
  <c r="BK210" i="7"/>
  <c r="BI210" i="7"/>
  <c r="BH210" i="7"/>
  <c r="BG210" i="7"/>
  <c r="BF210" i="7"/>
  <c r="T210" i="7"/>
  <c r="R210" i="7"/>
  <c r="P210" i="7"/>
  <c r="J210" i="7"/>
  <c r="BE210" i="7" s="1"/>
  <c r="BK209" i="7"/>
  <c r="BI209" i="7"/>
  <c r="BH209" i="7"/>
  <c r="BG209" i="7"/>
  <c r="BF209" i="7"/>
  <c r="T209" i="7"/>
  <c r="R209" i="7"/>
  <c r="P209" i="7"/>
  <c r="J209" i="7"/>
  <c r="BE209" i="7" s="1"/>
  <c r="BK208" i="7"/>
  <c r="BI208" i="7"/>
  <c r="BH208" i="7"/>
  <c r="BG208" i="7"/>
  <c r="BF208" i="7"/>
  <c r="T208" i="7"/>
  <c r="R208" i="7"/>
  <c r="P208" i="7"/>
  <c r="J208" i="7"/>
  <c r="BE208" i="7" s="1"/>
  <c r="BK207" i="7"/>
  <c r="BI207" i="7"/>
  <c r="BH207" i="7"/>
  <c r="BG207" i="7"/>
  <c r="BF207" i="7"/>
  <c r="T207" i="7"/>
  <c r="R207" i="7"/>
  <c r="P207" i="7"/>
  <c r="J207" i="7"/>
  <c r="BE207" i="7" s="1"/>
  <c r="BK206" i="7"/>
  <c r="BI206" i="7"/>
  <c r="BH206" i="7"/>
  <c r="BG206" i="7"/>
  <c r="BF206" i="7"/>
  <c r="T206" i="7"/>
  <c r="R206" i="7"/>
  <c r="P206" i="7"/>
  <c r="J206" i="7"/>
  <c r="BE206" i="7" s="1"/>
  <c r="BK205" i="7"/>
  <c r="BI205" i="7"/>
  <c r="BH205" i="7"/>
  <c r="BG205" i="7"/>
  <c r="BF205" i="7"/>
  <c r="T205" i="7"/>
  <c r="R205" i="7"/>
  <c r="P205" i="7"/>
  <c r="J205" i="7"/>
  <c r="BE205" i="7" s="1"/>
  <c r="BK204" i="7"/>
  <c r="BI204" i="7"/>
  <c r="BH204" i="7"/>
  <c r="BG204" i="7"/>
  <c r="BF204" i="7"/>
  <c r="T204" i="7"/>
  <c r="R204" i="7"/>
  <c r="P204" i="7"/>
  <c r="J204" i="7"/>
  <c r="BE204" i="7" s="1"/>
  <c r="BK203" i="7"/>
  <c r="BI203" i="7"/>
  <c r="BH203" i="7"/>
  <c r="BG203" i="7"/>
  <c r="BF203" i="7"/>
  <c r="T203" i="7"/>
  <c r="R203" i="7"/>
  <c r="P203" i="7"/>
  <c r="J203" i="7"/>
  <c r="BE203" i="7" s="1"/>
  <c r="BK202" i="7"/>
  <c r="BI202" i="7"/>
  <c r="BH202" i="7"/>
  <c r="BG202" i="7"/>
  <c r="BF202" i="7"/>
  <c r="T202" i="7"/>
  <c r="R202" i="7"/>
  <c r="P202" i="7"/>
  <c r="J202" i="7"/>
  <c r="BE202" i="7" s="1"/>
  <c r="BK201" i="7"/>
  <c r="BI201" i="7"/>
  <c r="BH201" i="7"/>
  <c r="BG201" i="7"/>
  <c r="BF201" i="7"/>
  <c r="T201" i="7"/>
  <c r="R201" i="7"/>
  <c r="P201" i="7"/>
  <c r="J201" i="7"/>
  <c r="BE201" i="7" s="1"/>
  <c r="BK200" i="7"/>
  <c r="BI200" i="7"/>
  <c r="BH200" i="7"/>
  <c r="BG200" i="7"/>
  <c r="BF200" i="7"/>
  <c r="T200" i="7"/>
  <c r="R200" i="7"/>
  <c r="P200" i="7"/>
  <c r="J200" i="7"/>
  <c r="BE200" i="7" s="1"/>
  <c r="BK199" i="7"/>
  <c r="BI199" i="7"/>
  <c r="BH199" i="7"/>
  <c r="BG199" i="7"/>
  <c r="BF199" i="7"/>
  <c r="T199" i="7"/>
  <c r="R199" i="7"/>
  <c r="P199" i="7"/>
  <c r="J199" i="7"/>
  <c r="BE199" i="7" s="1"/>
  <c r="BK198" i="7"/>
  <c r="BI198" i="7"/>
  <c r="BH198" i="7"/>
  <c r="BG198" i="7"/>
  <c r="BF198" i="7"/>
  <c r="T198" i="7"/>
  <c r="R198" i="7"/>
  <c r="P198" i="7"/>
  <c r="J198" i="7"/>
  <c r="BE198" i="7" s="1"/>
  <c r="BK197" i="7"/>
  <c r="BI197" i="7"/>
  <c r="BH197" i="7"/>
  <c r="BG197" i="7"/>
  <c r="BF197" i="7"/>
  <c r="T197" i="7"/>
  <c r="R197" i="7"/>
  <c r="P197" i="7"/>
  <c r="J197" i="7"/>
  <c r="BE197" i="7" s="1"/>
  <c r="BK196" i="7"/>
  <c r="BI196" i="7"/>
  <c r="BH196" i="7"/>
  <c r="BG196" i="7"/>
  <c r="BF196" i="7"/>
  <c r="T196" i="7"/>
  <c r="R196" i="7"/>
  <c r="P196" i="7"/>
  <c r="J196" i="7"/>
  <c r="BE196" i="7" s="1"/>
  <c r="BK195" i="7"/>
  <c r="BI195" i="7"/>
  <c r="BH195" i="7"/>
  <c r="BG195" i="7"/>
  <c r="BF195" i="7"/>
  <c r="T195" i="7"/>
  <c r="R195" i="7"/>
  <c r="P195" i="7"/>
  <c r="J195" i="7"/>
  <c r="BE195" i="7" s="1"/>
  <c r="BK194" i="7"/>
  <c r="BI194" i="7"/>
  <c r="BH194" i="7"/>
  <c r="BG194" i="7"/>
  <c r="BF194" i="7"/>
  <c r="T194" i="7"/>
  <c r="R194" i="7"/>
  <c r="P194" i="7"/>
  <c r="J194" i="7"/>
  <c r="BE194" i="7" s="1"/>
  <c r="BK193" i="7"/>
  <c r="BI193" i="7"/>
  <c r="BH193" i="7"/>
  <c r="BG193" i="7"/>
  <c r="BF193" i="7"/>
  <c r="T193" i="7"/>
  <c r="R193" i="7"/>
  <c r="P193" i="7"/>
  <c r="J193" i="7"/>
  <c r="BE193" i="7" s="1"/>
  <c r="BK192" i="7"/>
  <c r="BI192" i="7"/>
  <c r="BH192" i="7"/>
  <c r="BG192" i="7"/>
  <c r="BF192" i="7"/>
  <c r="T192" i="7"/>
  <c r="R192" i="7"/>
  <c r="P192" i="7"/>
  <c r="J192" i="7"/>
  <c r="BE192" i="7" s="1"/>
  <c r="BK191" i="7"/>
  <c r="BI191" i="7"/>
  <c r="BH191" i="7"/>
  <c r="BG191" i="7"/>
  <c r="BF191" i="7"/>
  <c r="T191" i="7"/>
  <c r="R191" i="7"/>
  <c r="P191" i="7"/>
  <c r="J191" i="7"/>
  <c r="BE191" i="7" s="1"/>
  <c r="BK190" i="7"/>
  <c r="BI190" i="7"/>
  <c r="BH190" i="7"/>
  <c r="BG190" i="7"/>
  <c r="BF190" i="7"/>
  <c r="T190" i="7"/>
  <c r="R190" i="7"/>
  <c r="P190" i="7"/>
  <c r="J190" i="7"/>
  <c r="BE190" i="7" s="1"/>
  <c r="BK189" i="7"/>
  <c r="BI189" i="7"/>
  <c r="BH189" i="7"/>
  <c r="BG189" i="7"/>
  <c r="BF189" i="7"/>
  <c r="T189" i="7"/>
  <c r="R189" i="7"/>
  <c r="P189" i="7"/>
  <c r="J189" i="7"/>
  <c r="BE189" i="7" s="1"/>
  <c r="BK188" i="7"/>
  <c r="BI188" i="7"/>
  <c r="BH188" i="7"/>
  <c r="BG188" i="7"/>
  <c r="BF188" i="7"/>
  <c r="T188" i="7"/>
  <c r="R188" i="7"/>
  <c r="P188" i="7"/>
  <c r="J188" i="7"/>
  <c r="BE188" i="7" s="1"/>
  <c r="BK187" i="7"/>
  <c r="BI187" i="7"/>
  <c r="BH187" i="7"/>
  <c r="BG187" i="7"/>
  <c r="BF187" i="7"/>
  <c r="T187" i="7"/>
  <c r="R187" i="7"/>
  <c r="P187" i="7"/>
  <c r="J187" i="7"/>
  <c r="BE187" i="7" s="1"/>
  <c r="BK186" i="7"/>
  <c r="BI186" i="7"/>
  <c r="BH186" i="7"/>
  <c r="BG186" i="7"/>
  <c r="BF186" i="7"/>
  <c r="T186" i="7"/>
  <c r="R186" i="7"/>
  <c r="P186" i="7"/>
  <c r="J186" i="7"/>
  <c r="BE186" i="7" s="1"/>
  <c r="BK185" i="7"/>
  <c r="BI185" i="7"/>
  <c r="BH185" i="7"/>
  <c r="BG185" i="7"/>
  <c r="BF185" i="7"/>
  <c r="T185" i="7"/>
  <c r="R185" i="7"/>
  <c r="P185" i="7"/>
  <c r="J185" i="7"/>
  <c r="BE185" i="7" s="1"/>
  <c r="BK184" i="7"/>
  <c r="BI184" i="7"/>
  <c r="BH184" i="7"/>
  <c r="BG184" i="7"/>
  <c r="BF184" i="7"/>
  <c r="T184" i="7"/>
  <c r="R184" i="7"/>
  <c r="P184" i="7"/>
  <c r="J184" i="7"/>
  <c r="BE184" i="7" s="1"/>
  <c r="BK183" i="7"/>
  <c r="BI183" i="7"/>
  <c r="BH183" i="7"/>
  <c r="BG183" i="7"/>
  <c r="BF183" i="7"/>
  <c r="T183" i="7"/>
  <c r="R183" i="7"/>
  <c r="P183" i="7"/>
  <c r="J183" i="7"/>
  <c r="BE183" i="7" s="1"/>
  <c r="BK182" i="7"/>
  <c r="BI182" i="7"/>
  <c r="BH182" i="7"/>
  <c r="BG182" i="7"/>
  <c r="BF182" i="7"/>
  <c r="T182" i="7"/>
  <c r="R182" i="7"/>
  <c r="P182" i="7"/>
  <c r="J182" i="7"/>
  <c r="BE182" i="7" s="1"/>
  <c r="BK181" i="7"/>
  <c r="BI181" i="7"/>
  <c r="BH181" i="7"/>
  <c r="BG181" i="7"/>
  <c r="BF181" i="7"/>
  <c r="T181" i="7"/>
  <c r="R181" i="7"/>
  <c r="P181" i="7"/>
  <c r="J181" i="7"/>
  <c r="BE181" i="7" s="1"/>
  <c r="BK180" i="7"/>
  <c r="BI180" i="7"/>
  <c r="BH180" i="7"/>
  <c r="BG180" i="7"/>
  <c r="BF180" i="7"/>
  <c r="BE180" i="7"/>
  <c r="T180" i="7"/>
  <c r="R180" i="7"/>
  <c r="P180" i="7"/>
  <c r="J180" i="7"/>
  <c r="BK179" i="7"/>
  <c r="BI179" i="7"/>
  <c r="BH179" i="7"/>
  <c r="BG179" i="7"/>
  <c r="BF179" i="7"/>
  <c r="T179" i="7"/>
  <c r="R179" i="7"/>
  <c r="P179" i="7"/>
  <c r="J179" i="7"/>
  <c r="BE179" i="7" s="1"/>
  <c r="BK178" i="7"/>
  <c r="BI178" i="7"/>
  <c r="BH178" i="7"/>
  <c r="BG178" i="7"/>
  <c r="BF178" i="7"/>
  <c r="T178" i="7"/>
  <c r="R178" i="7"/>
  <c r="P178" i="7"/>
  <c r="J178" i="7"/>
  <c r="BE178" i="7" s="1"/>
  <c r="BK177" i="7"/>
  <c r="BI177" i="7"/>
  <c r="BH177" i="7"/>
  <c r="BG177" i="7"/>
  <c r="BF177" i="7"/>
  <c r="T177" i="7"/>
  <c r="R177" i="7"/>
  <c r="P177" i="7"/>
  <c r="J177" i="7"/>
  <c r="BE177" i="7" s="1"/>
  <c r="BK176" i="7"/>
  <c r="BI176" i="7"/>
  <c r="BH176" i="7"/>
  <c r="BG176" i="7"/>
  <c r="BF176" i="7"/>
  <c r="T176" i="7"/>
  <c r="R176" i="7"/>
  <c r="P176" i="7"/>
  <c r="J176" i="7"/>
  <c r="BE176" i="7" s="1"/>
  <c r="BK175" i="7"/>
  <c r="BI175" i="7"/>
  <c r="BH175" i="7"/>
  <c r="BG175" i="7"/>
  <c r="BF175" i="7"/>
  <c r="T175" i="7"/>
  <c r="R175" i="7"/>
  <c r="P175" i="7"/>
  <c r="J175" i="7"/>
  <c r="BE175" i="7" s="1"/>
  <c r="BK174" i="7"/>
  <c r="BI174" i="7"/>
  <c r="BH174" i="7"/>
  <c r="BG174" i="7"/>
  <c r="BF174" i="7"/>
  <c r="T174" i="7"/>
  <c r="R174" i="7"/>
  <c r="P174" i="7"/>
  <c r="J174" i="7"/>
  <c r="BE174" i="7" s="1"/>
  <c r="BK173" i="7"/>
  <c r="BI173" i="7"/>
  <c r="BH173" i="7"/>
  <c r="BG173" i="7"/>
  <c r="BF173" i="7"/>
  <c r="T173" i="7"/>
  <c r="R173" i="7"/>
  <c r="P173" i="7"/>
  <c r="J173" i="7"/>
  <c r="BE173" i="7" s="1"/>
  <c r="BK172" i="7"/>
  <c r="BI172" i="7"/>
  <c r="BH172" i="7"/>
  <c r="BG172" i="7"/>
  <c r="BF172" i="7"/>
  <c r="T172" i="7"/>
  <c r="R172" i="7"/>
  <c r="P172" i="7"/>
  <c r="J172" i="7"/>
  <c r="BE172" i="7" s="1"/>
  <c r="BK171" i="7"/>
  <c r="BI171" i="7"/>
  <c r="BH171" i="7"/>
  <c r="BG171" i="7"/>
  <c r="BF171" i="7"/>
  <c r="T171" i="7"/>
  <c r="R171" i="7"/>
  <c r="P171" i="7"/>
  <c r="J171" i="7"/>
  <c r="BE171" i="7" s="1"/>
  <c r="BK170" i="7"/>
  <c r="BI170" i="7"/>
  <c r="BH170" i="7"/>
  <c r="BG170" i="7"/>
  <c r="BF170" i="7"/>
  <c r="T170" i="7"/>
  <c r="R170" i="7"/>
  <c r="P170" i="7"/>
  <c r="J170" i="7"/>
  <c r="BE170" i="7" s="1"/>
  <c r="BK169" i="7"/>
  <c r="BI169" i="7"/>
  <c r="BH169" i="7"/>
  <c r="BG169" i="7"/>
  <c r="BF169" i="7"/>
  <c r="T169" i="7"/>
  <c r="R169" i="7"/>
  <c r="P169" i="7"/>
  <c r="J169" i="7"/>
  <c r="BE169" i="7" s="1"/>
  <c r="BK168" i="7"/>
  <c r="BI168" i="7"/>
  <c r="BH168" i="7"/>
  <c r="BG168" i="7"/>
  <c r="BF168" i="7"/>
  <c r="T168" i="7"/>
  <c r="R168" i="7"/>
  <c r="P168" i="7"/>
  <c r="J168" i="7"/>
  <c r="BE168" i="7" s="1"/>
  <c r="BK167" i="7"/>
  <c r="BI167" i="7"/>
  <c r="BH167" i="7"/>
  <c r="BG167" i="7"/>
  <c r="BF167" i="7"/>
  <c r="T167" i="7"/>
  <c r="R167" i="7"/>
  <c r="P167" i="7"/>
  <c r="J167" i="7"/>
  <c r="BE167" i="7" s="1"/>
  <c r="BK166" i="7"/>
  <c r="BI166" i="7"/>
  <c r="BH166" i="7"/>
  <c r="BG166" i="7"/>
  <c r="BF166" i="7"/>
  <c r="T166" i="7"/>
  <c r="R166" i="7"/>
  <c r="P166" i="7"/>
  <c r="J166" i="7"/>
  <c r="BE166" i="7" s="1"/>
  <c r="BK165" i="7"/>
  <c r="BI165" i="7"/>
  <c r="BH165" i="7"/>
  <c r="BG165" i="7"/>
  <c r="BF165" i="7"/>
  <c r="T165" i="7"/>
  <c r="R165" i="7"/>
  <c r="P165" i="7"/>
  <c r="J165" i="7"/>
  <c r="BE165" i="7" s="1"/>
  <c r="BK164" i="7"/>
  <c r="BI164" i="7"/>
  <c r="BH164" i="7"/>
  <c r="BG164" i="7"/>
  <c r="BF164" i="7"/>
  <c r="T164" i="7"/>
  <c r="R164" i="7"/>
  <c r="P164" i="7"/>
  <c r="J164" i="7"/>
  <c r="BE164" i="7" s="1"/>
  <c r="BK163" i="7"/>
  <c r="BI163" i="7"/>
  <c r="BH163" i="7"/>
  <c r="BG163" i="7"/>
  <c r="BF163" i="7"/>
  <c r="T163" i="7"/>
  <c r="R163" i="7"/>
  <c r="P163" i="7"/>
  <c r="J163" i="7"/>
  <c r="BE163" i="7" s="1"/>
  <c r="BK162" i="7"/>
  <c r="BI162" i="7"/>
  <c r="BH162" i="7"/>
  <c r="BG162" i="7"/>
  <c r="BF162" i="7"/>
  <c r="T162" i="7"/>
  <c r="R162" i="7"/>
  <c r="P162" i="7"/>
  <c r="J162" i="7"/>
  <c r="BE162" i="7" s="1"/>
  <c r="BK161" i="7"/>
  <c r="BI161" i="7"/>
  <c r="BH161" i="7"/>
  <c r="BG161" i="7"/>
  <c r="BF161" i="7"/>
  <c r="T161" i="7"/>
  <c r="R161" i="7"/>
  <c r="P161" i="7"/>
  <c r="J161" i="7"/>
  <c r="BE161" i="7" s="1"/>
  <c r="BK160" i="7"/>
  <c r="BI160" i="7"/>
  <c r="BH160" i="7"/>
  <c r="BG160" i="7"/>
  <c r="BF160" i="7"/>
  <c r="T160" i="7"/>
  <c r="R160" i="7"/>
  <c r="P160" i="7"/>
  <c r="P158" i="7" s="1"/>
  <c r="J160" i="7"/>
  <c r="BE160" i="7" s="1"/>
  <c r="BK159" i="7"/>
  <c r="BK158" i="7" s="1"/>
  <c r="J158" i="7" s="1"/>
  <c r="J103" i="7" s="1"/>
  <c r="BI159" i="7"/>
  <c r="BH159" i="7"/>
  <c r="BG159" i="7"/>
  <c r="BF159" i="7"/>
  <c r="T159" i="7"/>
  <c r="R159" i="7"/>
  <c r="P159" i="7"/>
  <c r="J159" i="7"/>
  <c r="BE159" i="7" s="1"/>
  <c r="T158" i="7"/>
  <c r="BK156" i="7"/>
  <c r="BI156" i="7"/>
  <c r="BH156" i="7"/>
  <c r="BG156" i="7"/>
  <c r="BF156" i="7"/>
  <c r="T156" i="7"/>
  <c r="R156" i="7"/>
  <c r="P156" i="7"/>
  <c r="J156" i="7"/>
  <c r="BE156" i="7" s="1"/>
  <c r="BK155" i="7"/>
  <c r="BI155" i="7"/>
  <c r="BH155" i="7"/>
  <c r="BG155" i="7"/>
  <c r="BF155" i="7"/>
  <c r="T155" i="7"/>
  <c r="R155" i="7"/>
  <c r="P155" i="7"/>
  <c r="J155" i="7"/>
  <c r="BE155" i="7" s="1"/>
  <c r="BK154" i="7"/>
  <c r="BI154" i="7"/>
  <c r="BH154" i="7"/>
  <c r="BG154" i="7"/>
  <c r="BF154" i="7"/>
  <c r="T154" i="7"/>
  <c r="R154" i="7"/>
  <c r="P154" i="7"/>
  <c r="J154" i="7"/>
  <c r="BE154" i="7" s="1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T148" i="7" s="1"/>
  <c r="T147" i="7" s="1"/>
  <c r="R150" i="7"/>
  <c r="P150" i="7"/>
  <c r="J150" i="7"/>
  <c r="BE150" i="7" s="1"/>
  <c r="BK149" i="7"/>
  <c r="BI149" i="7"/>
  <c r="BH149" i="7"/>
  <c r="BG149" i="7"/>
  <c r="BF149" i="7"/>
  <c r="T149" i="7"/>
  <c r="R149" i="7"/>
  <c r="P149" i="7"/>
  <c r="J149" i="7"/>
  <c r="BE149" i="7" s="1"/>
  <c r="P148" i="7"/>
  <c r="P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T145" i="7"/>
  <c r="R145" i="7"/>
  <c r="P145" i="7"/>
  <c r="J145" i="7"/>
  <c r="BE145" i="7" s="1"/>
  <c r="BK144" i="7"/>
  <c r="BI144" i="7"/>
  <c r="BH144" i="7"/>
  <c r="BG144" i="7"/>
  <c r="BF144" i="7"/>
  <c r="T144" i="7"/>
  <c r="R144" i="7"/>
  <c r="P144" i="7"/>
  <c r="J144" i="7"/>
  <c r="BE144" i="7" s="1"/>
  <c r="BK143" i="7"/>
  <c r="BI143" i="7"/>
  <c r="BH143" i="7"/>
  <c r="BG143" i="7"/>
  <c r="BF143" i="7"/>
  <c r="T143" i="7"/>
  <c r="T141" i="7" s="1"/>
  <c r="R143" i="7"/>
  <c r="R141" i="7" s="1"/>
  <c r="P143" i="7"/>
  <c r="J143" i="7"/>
  <c r="BE143" i="7" s="1"/>
  <c r="BK142" i="7"/>
  <c r="BI142" i="7"/>
  <c r="BH142" i="7"/>
  <c r="BG142" i="7"/>
  <c r="BF142" i="7"/>
  <c r="T142" i="7"/>
  <c r="R142" i="7"/>
  <c r="P142" i="7"/>
  <c r="J142" i="7"/>
  <c r="BE142" i="7" s="1"/>
  <c r="P141" i="7"/>
  <c r="BK140" i="7"/>
  <c r="BI140" i="7"/>
  <c r="BH140" i="7"/>
  <c r="BG140" i="7"/>
  <c r="BF140" i="7"/>
  <c r="T140" i="7"/>
  <c r="R140" i="7"/>
  <c r="P140" i="7"/>
  <c r="J140" i="7"/>
  <c r="BE140" i="7" s="1"/>
  <c r="BK139" i="7"/>
  <c r="BI139" i="7"/>
  <c r="BH139" i="7"/>
  <c r="BG139" i="7"/>
  <c r="BF139" i="7"/>
  <c r="T139" i="7"/>
  <c r="R139" i="7"/>
  <c r="P139" i="7"/>
  <c r="J139" i="7"/>
  <c r="BE139" i="7" s="1"/>
  <c r="BK138" i="7"/>
  <c r="BI138" i="7"/>
  <c r="BH138" i="7"/>
  <c r="BG138" i="7"/>
  <c r="BF138" i="7"/>
  <c r="T138" i="7"/>
  <c r="R138" i="7"/>
  <c r="P138" i="7"/>
  <c r="J138" i="7"/>
  <c r="BE138" i="7" s="1"/>
  <c r="BK137" i="7"/>
  <c r="BI137" i="7"/>
  <c r="BH137" i="7"/>
  <c r="BG137" i="7"/>
  <c r="BF137" i="7"/>
  <c r="T137" i="7"/>
  <c r="R137" i="7"/>
  <c r="P137" i="7"/>
  <c r="J137" i="7"/>
  <c r="BE137" i="7" s="1"/>
  <c r="BK136" i="7"/>
  <c r="BI136" i="7"/>
  <c r="BH136" i="7"/>
  <c r="BG136" i="7"/>
  <c r="BF136" i="7"/>
  <c r="T136" i="7"/>
  <c r="R136" i="7"/>
  <c r="P136" i="7"/>
  <c r="J136" i="7"/>
  <c r="BE136" i="7" s="1"/>
  <c r="BK135" i="7"/>
  <c r="BI135" i="7"/>
  <c r="BH135" i="7"/>
  <c r="BG135" i="7"/>
  <c r="BF135" i="7"/>
  <c r="T135" i="7"/>
  <c r="R135" i="7"/>
  <c r="P135" i="7"/>
  <c r="J135" i="7"/>
  <c r="BE135" i="7" s="1"/>
  <c r="BK134" i="7"/>
  <c r="BI134" i="7"/>
  <c r="F37" i="7" s="1"/>
  <c r="BH134" i="7"/>
  <c r="BG134" i="7"/>
  <c r="BF134" i="7"/>
  <c r="F34" i="7" s="1"/>
  <c r="T134" i="7"/>
  <c r="R134" i="7"/>
  <c r="P134" i="7"/>
  <c r="J134" i="7"/>
  <c r="BE134" i="7" s="1"/>
  <c r="BK133" i="7"/>
  <c r="BI133" i="7"/>
  <c r="BH133" i="7"/>
  <c r="BG133" i="7"/>
  <c r="F35" i="7" s="1"/>
  <c r="BF133" i="7"/>
  <c r="T133" i="7"/>
  <c r="R133" i="7"/>
  <c r="P133" i="7"/>
  <c r="P132" i="7" s="1"/>
  <c r="P131" i="7" s="1"/>
  <c r="J133" i="7"/>
  <c r="BE133" i="7" s="1"/>
  <c r="R132" i="7"/>
  <c r="R131" i="7" s="1"/>
  <c r="F126" i="7"/>
  <c r="F124" i="7"/>
  <c r="E122" i="7"/>
  <c r="E120" i="7"/>
  <c r="J92" i="7"/>
  <c r="F91" i="7"/>
  <c r="F89" i="7"/>
  <c r="E87" i="7"/>
  <c r="E85" i="7"/>
  <c r="J37" i="7"/>
  <c r="J36" i="7"/>
  <c r="J35" i="7"/>
  <c r="J127" i="7"/>
  <c r="F92" i="7"/>
  <c r="J124" i="7"/>
  <c r="E85" i="2" l="1"/>
  <c r="F92" i="6"/>
  <c r="F126" i="6"/>
  <c r="J89" i="7"/>
  <c r="J126" i="3"/>
  <c r="J124" i="4"/>
  <c r="J124" i="5"/>
  <c r="F35" i="6"/>
  <c r="BK250" i="6"/>
  <c r="F37" i="6"/>
  <c r="BK240" i="6"/>
  <c r="J240" i="6" s="1"/>
  <c r="J107" i="6" s="1"/>
  <c r="J33" i="6"/>
  <c r="F34" i="6"/>
  <c r="F36" i="6"/>
  <c r="J34" i="6"/>
  <c r="BK132" i="6"/>
  <c r="BK249" i="5"/>
  <c r="J249" i="5" s="1"/>
  <c r="J109" i="5" s="1"/>
  <c r="J250" i="5"/>
  <c r="J110" i="5" s="1"/>
  <c r="J34" i="5"/>
  <c r="BK156" i="5"/>
  <c r="J156" i="5" s="1"/>
  <c r="J102" i="5" s="1"/>
  <c r="J132" i="5"/>
  <c r="J98" i="5" s="1"/>
  <c r="BK231" i="5"/>
  <c r="J231" i="5" s="1"/>
  <c r="J106" i="5" s="1"/>
  <c r="BK240" i="5"/>
  <c r="J240" i="5" s="1"/>
  <c r="J107" i="5" s="1"/>
  <c r="F36" i="5"/>
  <c r="F35" i="5"/>
  <c r="BK214" i="5"/>
  <c r="J214" i="5" s="1"/>
  <c r="J104" i="5" s="1"/>
  <c r="BK249" i="4"/>
  <c r="J249" i="4" s="1"/>
  <c r="J109" i="4" s="1"/>
  <c r="J250" i="4"/>
  <c r="J110" i="4" s="1"/>
  <c r="BK131" i="4"/>
  <c r="J132" i="4"/>
  <c r="J98" i="4" s="1"/>
  <c r="BK231" i="4"/>
  <c r="J231" i="4" s="1"/>
  <c r="J106" i="4" s="1"/>
  <c r="BK240" i="4"/>
  <c r="J240" i="4" s="1"/>
  <c r="J107" i="4" s="1"/>
  <c r="J34" i="4"/>
  <c r="F36" i="4"/>
  <c r="F35" i="4"/>
  <c r="BK214" i="4"/>
  <c r="J214" i="4" s="1"/>
  <c r="J104" i="4" s="1"/>
  <c r="J249" i="3"/>
  <c r="J110" i="3" s="1"/>
  <c r="BK248" i="3"/>
  <c r="J248" i="3" s="1"/>
  <c r="J109" i="3" s="1"/>
  <c r="F34" i="3"/>
  <c r="BK148" i="3"/>
  <c r="J148" i="3" s="1"/>
  <c r="J101" i="3" s="1"/>
  <c r="BK157" i="3"/>
  <c r="BK230" i="3"/>
  <c r="J230" i="3" s="1"/>
  <c r="J106" i="3" s="1"/>
  <c r="F35" i="3"/>
  <c r="F37" i="3"/>
  <c r="BK239" i="3"/>
  <c r="J239" i="3" s="1"/>
  <c r="J107" i="3" s="1"/>
  <c r="F36" i="3"/>
  <c r="BK213" i="3"/>
  <c r="J213" i="3" s="1"/>
  <c r="J104" i="3" s="1"/>
  <c r="F37" i="2"/>
  <c r="J249" i="2"/>
  <c r="J110" i="2" s="1"/>
  <c r="F35" i="2"/>
  <c r="F36" i="2"/>
  <c r="BK213" i="2"/>
  <c r="J213" i="2" s="1"/>
  <c r="J104" i="2" s="1"/>
  <c r="BK230" i="2"/>
  <c r="J230" i="2" s="1"/>
  <c r="J106" i="2" s="1"/>
  <c r="BK132" i="2"/>
  <c r="BK148" i="2"/>
  <c r="BK157" i="2"/>
  <c r="BK156" i="2" s="1"/>
  <c r="J156" i="2" s="1"/>
  <c r="J102" i="2" s="1"/>
  <c r="F34" i="2"/>
  <c r="BK141" i="2"/>
  <c r="J141" i="2" s="1"/>
  <c r="J99" i="2" s="1"/>
  <c r="BK239" i="2"/>
  <c r="J239" i="2" s="1"/>
  <c r="J107" i="2" s="1"/>
  <c r="BK148" i="7"/>
  <c r="BK241" i="7"/>
  <c r="J241" i="7" s="1"/>
  <c r="J107" i="7" s="1"/>
  <c r="F36" i="7"/>
  <c r="BK141" i="7"/>
  <c r="J141" i="7" s="1"/>
  <c r="J99" i="7" s="1"/>
  <c r="F33" i="6"/>
  <c r="P130" i="6"/>
  <c r="T130" i="6"/>
  <c r="J250" i="6"/>
  <c r="J110" i="6" s="1"/>
  <c r="BK249" i="6"/>
  <c r="J249" i="6" s="1"/>
  <c r="J109" i="6" s="1"/>
  <c r="J132" i="6"/>
  <c r="J98" i="6" s="1"/>
  <c r="BK131" i="6"/>
  <c r="R156" i="6"/>
  <c r="R130" i="6" s="1"/>
  <c r="P156" i="6"/>
  <c r="J127" i="6"/>
  <c r="J148" i="6"/>
  <c r="J101" i="6" s="1"/>
  <c r="J157" i="6"/>
  <c r="J103" i="6" s="1"/>
  <c r="E120" i="6"/>
  <c r="J126" i="6"/>
  <c r="J131" i="5"/>
  <c r="J97" i="5" s="1"/>
  <c r="F33" i="5"/>
  <c r="J33" i="5"/>
  <c r="P130" i="5"/>
  <c r="R156" i="5"/>
  <c r="R130" i="5" s="1"/>
  <c r="J127" i="5"/>
  <c r="J157" i="5"/>
  <c r="J103" i="5" s="1"/>
  <c r="F34" i="5"/>
  <c r="E120" i="5"/>
  <c r="F126" i="5"/>
  <c r="J126" i="5"/>
  <c r="J148" i="5"/>
  <c r="J101" i="5" s="1"/>
  <c r="J131" i="4"/>
  <c r="J97" i="4" s="1"/>
  <c r="R130" i="4"/>
  <c r="F33" i="4"/>
  <c r="P130" i="4"/>
  <c r="J33" i="4"/>
  <c r="J127" i="4"/>
  <c r="F34" i="4"/>
  <c r="E120" i="4"/>
  <c r="F126" i="4"/>
  <c r="J126" i="4"/>
  <c r="J148" i="4"/>
  <c r="J101" i="4" s="1"/>
  <c r="J157" i="4"/>
  <c r="J103" i="4" s="1"/>
  <c r="T130" i="3"/>
  <c r="J33" i="3"/>
  <c r="F33" i="3"/>
  <c r="J132" i="3"/>
  <c r="J98" i="3" s="1"/>
  <c r="BK131" i="3"/>
  <c r="J157" i="3"/>
  <c r="J103" i="3" s="1"/>
  <c r="BK156" i="3"/>
  <c r="J156" i="3" s="1"/>
  <c r="J102" i="3" s="1"/>
  <c r="P156" i="3"/>
  <c r="P130" i="3" s="1"/>
  <c r="F127" i="3"/>
  <c r="J124" i="3"/>
  <c r="J127" i="3"/>
  <c r="T130" i="2"/>
  <c r="J33" i="2"/>
  <c r="F33" i="2"/>
  <c r="J132" i="2"/>
  <c r="J98" i="2" s="1"/>
  <c r="BK131" i="2"/>
  <c r="J148" i="2"/>
  <c r="J101" i="2" s="1"/>
  <c r="BK147" i="2"/>
  <c r="J147" i="2" s="1"/>
  <c r="J100" i="2" s="1"/>
  <c r="J157" i="2"/>
  <c r="J103" i="2" s="1"/>
  <c r="R156" i="2"/>
  <c r="R130" i="2" s="1"/>
  <c r="P130" i="2"/>
  <c r="P156" i="2"/>
  <c r="F127" i="2"/>
  <c r="J124" i="2"/>
  <c r="J127" i="2"/>
  <c r="E31" i="1"/>
  <c r="I31" i="1" s="1"/>
  <c r="I37" i="1" s="1"/>
  <c r="R148" i="7"/>
  <c r="R147" i="7" s="1"/>
  <c r="J148" i="7"/>
  <c r="J101" i="7" s="1"/>
  <c r="BK147" i="7"/>
  <c r="J147" i="7" s="1"/>
  <c r="J100" i="7" s="1"/>
  <c r="BK215" i="7"/>
  <c r="T215" i="7"/>
  <c r="R225" i="7"/>
  <c r="BK232" i="7"/>
  <c r="J232" i="7" s="1"/>
  <c r="J106" i="7" s="1"/>
  <c r="T232" i="7"/>
  <c r="J91" i="7"/>
  <c r="J126" i="7"/>
  <c r="J33" i="7"/>
  <c r="F33" i="7"/>
  <c r="J34" i="7"/>
  <c r="BK132" i="7"/>
  <c r="T132" i="7"/>
  <c r="T131" i="7" s="1"/>
  <c r="T157" i="7"/>
  <c r="R158" i="7"/>
  <c r="R157" i="7" s="1"/>
  <c r="R130" i="7" s="1"/>
  <c r="P157" i="7"/>
  <c r="P130" i="7" s="1"/>
  <c r="P215" i="7"/>
  <c r="P232" i="7"/>
  <c r="J251" i="7"/>
  <c r="J110" i="7" s="1"/>
  <c r="F127" i="7"/>
  <c r="BK156" i="6" l="1"/>
  <c r="J156" i="6" s="1"/>
  <c r="J102" i="6" s="1"/>
  <c r="BK130" i="5"/>
  <c r="J130" i="5" s="1"/>
  <c r="J30" i="5" s="1"/>
  <c r="J39" i="5" s="1"/>
  <c r="BK156" i="4"/>
  <c r="BK147" i="3"/>
  <c r="J147" i="3" s="1"/>
  <c r="J100" i="3" s="1"/>
  <c r="J131" i="6"/>
  <c r="J97" i="6" s="1"/>
  <c r="BK130" i="6"/>
  <c r="J130" i="6" s="1"/>
  <c r="J96" i="5"/>
  <c r="J131" i="3"/>
  <c r="J97" i="3" s="1"/>
  <c r="BK130" i="2"/>
  <c r="J130" i="2" s="1"/>
  <c r="J131" i="2"/>
  <c r="J97" i="2" s="1"/>
  <c r="BK131" i="7"/>
  <c r="J132" i="7"/>
  <c r="J98" i="7" s="1"/>
  <c r="T130" i="7"/>
  <c r="J215" i="7"/>
  <c r="J104" i="7" s="1"/>
  <c r="BK157" i="7"/>
  <c r="J157" i="7" s="1"/>
  <c r="J102" i="7" s="1"/>
  <c r="J156" i="4" l="1"/>
  <c r="J102" i="4" s="1"/>
  <c r="BK130" i="4"/>
  <c r="J130" i="4" s="1"/>
  <c r="BK130" i="3"/>
  <c r="J130" i="3" s="1"/>
  <c r="J96" i="3" s="1"/>
  <c r="J96" i="6"/>
  <c r="J30" i="6"/>
  <c r="J39" i="6" s="1"/>
  <c r="J30" i="3"/>
  <c r="J39" i="3" s="1"/>
  <c r="J96" i="2"/>
  <c r="J30" i="2"/>
  <c r="J39" i="2" s="1"/>
  <c r="J131" i="7"/>
  <c r="J97" i="7" s="1"/>
  <c r="BK130" i="7"/>
  <c r="J130" i="7" s="1"/>
  <c r="J96" i="4" l="1"/>
  <c r="J30" i="4"/>
  <c r="J39" i="4" s="1"/>
  <c r="J30" i="7"/>
  <c r="J39" i="7" s="1"/>
  <c r="J96" i="7"/>
</calcChain>
</file>

<file path=xl/sharedStrings.xml><?xml version="1.0" encoding="utf-8"?>
<sst xmlns="http://schemas.openxmlformats.org/spreadsheetml/2006/main" count="10693" uniqueCount="728">
  <si>
    <t>{805d5407-92c1-467f-a930-544c9145eb24}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</si>
  <si>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</si>
  <si>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</si>
  <si>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</si>
  <si>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</si>
  <si>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</si>
  <si>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</si>
  <si>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01 - rekonstrukce A3 - 1.NP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</si>
  <si>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</si>
  <si>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</si>
  <si>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</si>
  <si>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</si>
  <si>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</si>
  <si>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</si>
  <si>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</si>
  <si>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</si>
  <si>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</si>
  <si>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</si>
  <si>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</si>
  <si>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</si>
  <si>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</si>
  <si>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</si>
  <si>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</si>
  <si>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</si>
  <si>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</si>
  <si>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</si>
  <si>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</si>
  <si>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</si>
  <si>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</si>
  <si>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</si>
  <si>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</si>
  <si>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</si>
  <si>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</si>
  <si>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</si>
  <si>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</si>
  <si>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</si>
  <si>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</si>
  <si>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</si>
  <si>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</si>
  <si>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</si>
  <si>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</si>
  <si>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</si>
  <si>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</si>
  <si>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</si>
  <si>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</si>
  <si>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</si>
  <si>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</si>
  <si>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751 - Kabelové žlaby</t>
  </si>
  <si>
    <t>PSV - Práce a dodávky PSV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</si>
  <si>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</si>
  <si>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</si>
  <si>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</si>
  <si>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21-M.2 - Požární zařízení</t>
  </si>
  <si>
    <t xml:space="preserve">    46-M - Zednické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</si>
  <si>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</si>
  <si>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</si>
  <si>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</si>
  <si>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VRN - Vedlejší rozpočtové náklady</t>
  </si>
  <si>
    <t xml:space="preserve">    VRN1 - Průzkumné, geodetické a projektové práce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</si>
  <si>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</si>
  <si>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</si>
  <si>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</si>
  <si>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</si>
  <si>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</si>
  <si>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</si>
  <si>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</si>
  <si>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</si>
  <si>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</si>
  <si>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</si>
  <si>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</si>
  <si>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</si>
  <si>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</si>
  <si>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</si>
  <si>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</si>
  <si>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</si>
  <si>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</si>
  <si>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</si>
  <si>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</si>
  <si>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</si>
  <si>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</si>
  <si>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</si>
  <si>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997</t>
  </si>
  <si>
    <t>Přesun sutě</t>
  </si>
  <si>
    <t>K</t>
  </si>
  <si>
    <t>460600061.2</t>
  </si>
  <si>
    <t>Odvoz suti a vybouraných hmot do 1 km</t>
  </si>
  <si>
    <t>t</t>
  </si>
  <si>
    <t>4</t>
  </si>
  <si>
    <t>-541857529</t>
  </si>
  <si>
    <t>460600071</t>
  </si>
  <si>
    <t>Příplatek k odvozu suti a vybouraných hmot za každý další 1 km (15km)</t>
  </si>
  <si>
    <t>-1034052528</t>
  </si>
  <si>
    <t>3</t>
  </si>
  <si>
    <t>997221111</t>
  </si>
  <si>
    <t>Vodorovná doprava suti ze sypkých materiálů nošením do 50 m</t>
  </si>
  <si>
    <t>1334982670</t>
  </si>
  <si>
    <t>997221119</t>
  </si>
  <si>
    <t>Příplatek ZKD 10 m u vodorovné dopravy suti ze sypkých materiálů nošením</t>
  </si>
  <si>
    <t>1239968778</t>
  </si>
  <si>
    <t>5</t>
  </si>
  <si>
    <t>997221141</t>
  </si>
  <si>
    <t>Vodorovná doprava suti ze sypkých materiálů stavebním kolečkem do 50 m</t>
  </si>
  <si>
    <t>-1922696611</t>
  </si>
  <si>
    <t>6</t>
  </si>
  <si>
    <t>997221149</t>
  </si>
  <si>
    <t>Příplatek ZKD 10 m u vodorovné dopravy suti ze sypkých materiálů stavebním kolečkem</t>
  </si>
  <si>
    <t>1564320297</t>
  </si>
  <si>
    <t>7</t>
  </si>
  <si>
    <t>997221612</t>
  </si>
  <si>
    <t>Nakládání vybouraných hmot na dopravní prostředky pro vodorovnou dopravu</t>
  </si>
  <si>
    <t>-473124968</t>
  </si>
  <si>
    <t>8</t>
  </si>
  <si>
    <t>997221815</t>
  </si>
  <si>
    <t>Poplatek za uložení betonového odpadu na skládce (skládkovné)</t>
  </si>
  <si>
    <t>-30074441</t>
  </si>
  <si>
    <t>751</t>
  </si>
  <si>
    <t>Kabelové žlaby</t>
  </si>
  <si>
    <t>9</t>
  </si>
  <si>
    <t>210020301.1</t>
  </si>
  <si>
    <t>Montáž žlabů kovových, šířky do 50 mm s víkem</t>
  </si>
  <si>
    <t>m</t>
  </si>
  <si>
    <t>64</t>
  </si>
  <si>
    <t>1667649091</t>
  </si>
  <si>
    <t>10</t>
  </si>
  <si>
    <t>M</t>
  </si>
  <si>
    <t>345754910.1.b</t>
  </si>
  <si>
    <t>Kabelový pozinkovaný žlab, plný,  s integ. spojkou 50x50, vč. lomových a rozbočovacích dílů, materiálu pro zavěšení, s víkem</t>
  </si>
  <si>
    <t>128</t>
  </si>
  <si>
    <t>830107444</t>
  </si>
  <si>
    <t>11</t>
  </si>
  <si>
    <t>210020310.1</t>
  </si>
  <si>
    <t>Montáž žlabů kovových šířky do 600 mm, vč. víka</t>
  </si>
  <si>
    <t>-20613710</t>
  </si>
  <si>
    <t>12</t>
  </si>
  <si>
    <t>345754930.1</t>
  </si>
  <si>
    <t>Kabelový pozinkovaný žlab, plný,  s integ. spojkou 100x100, vč. lomových a rozbočovacích dílů, materiálu pro zavěšení, s víkem</t>
  </si>
  <si>
    <t>-1351147942</t>
  </si>
  <si>
    <t>13</t>
  </si>
  <si>
    <t>460680203</t>
  </si>
  <si>
    <t>Vybourání otvorů ve zdivu betonovém plochy do 0,02 m2, tloušťky do 45 cm, vč. zapravení</t>
  </si>
  <si>
    <t>kus</t>
  </si>
  <si>
    <t>1684344083</t>
  </si>
  <si>
    <t>PSV</t>
  </si>
  <si>
    <t>Práce a dodávky PSV</t>
  </si>
  <si>
    <t>748</t>
  </si>
  <si>
    <t>Elektromontáže - osvětlovací zařízení a svítidla</t>
  </si>
  <si>
    <t>14</t>
  </si>
  <si>
    <t>210201025</t>
  </si>
  <si>
    <t>Montáž svítidel, přisazených/závěsných, vnitřních/venkovních</t>
  </si>
  <si>
    <t>KUS</t>
  </si>
  <si>
    <t>1398330424</t>
  </si>
  <si>
    <t>15</t>
  </si>
  <si>
    <t>E1</t>
  </si>
  <si>
    <t>Svítidlo LMD RB.451217.002.PCPM IP65+ML1, přisazené svítidlo s nastavením dvou výkonů</t>
  </si>
  <si>
    <t>200019068</t>
  </si>
  <si>
    <t>92</t>
  </si>
  <si>
    <t>E2</t>
  </si>
  <si>
    <t>Svítidlo LMD RB.451217.002.PCPM IP65+ML2, přisazené svítidlo s nastavením dvou výkonů</t>
  </si>
  <si>
    <t>1065956695</t>
  </si>
  <si>
    <t>16</t>
  </si>
  <si>
    <t>B</t>
  </si>
  <si>
    <t>Svítidlo LMD L440 MO-PMPM LED 4K IP40, přisazené s PC krytem</t>
  </si>
  <si>
    <t>-100800331</t>
  </si>
  <si>
    <t>17</t>
  </si>
  <si>
    <t>C</t>
  </si>
  <si>
    <t>Svítidlo LMD FA-PastiLED-280-PCPM 4K, přisazené celo-opálové svítidlo, pr.280mm, IP65</t>
  </si>
  <si>
    <t>1363177875</t>
  </si>
  <si>
    <t>18</t>
  </si>
  <si>
    <t>A2</t>
  </si>
  <si>
    <t>Svítidlo LMD DO-115534-PM-PC LED 4K IP40, přisazené svítidlo, opál PC kryt, antivandal.</t>
  </si>
  <si>
    <t>-678984821</t>
  </si>
  <si>
    <t>19</t>
  </si>
  <si>
    <t>N</t>
  </si>
  <si>
    <t>Svítidlo LMD NSOLC4 LED+ piktogram přisazené nouzové svítidlo s označením směru úniku, IP44</t>
  </si>
  <si>
    <t>592252220</t>
  </si>
  <si>
    <t>20</t>
  </si>
  <si>
    <t>N1</t>
  </si>
  <si>
    <t>Svítidlo LMD C4-EM05-0203PN1400 přisazené nouzové antipa- nické s výměn. optikou korr.</t>
  </si>
  <si>
    <t>-1278227256</t>
  </si>
  <si>
    <t>Práce a dodávky M</t>
  </si>
  <si>
    <t>21-M</t>
  </si>
  <si>
    <t>Elektromontáže</t>
  </si>
  <si>
    <t>100</t>
  </si>
  <si>
    <t>210010003.2</t>
  </si>
  <si>
    <t>Montáž trubek plastových tuhých D 20-32 mm uložených na omítku</t>
  </si>
  <si>
    <t>945034580</t>
  </si>
  <si>
    <t>101</t>
  </si>
  <si>
    <t>345710630.2</t>
  </si>
  <si>
    <t>trubka elektroinstalační tuhá  z PVC (ČSN) 1520 vč. příslušenství</t>
  </si>
  <si>
    <t>256</t>
  </si>
  <si>
    <t>-723934513</t>
  </si>
  <si>
    <t>102</t>
  </si>
  <si>
    <t>345710630.3</t>
  </si>
  <si>
    <t>trubka elektroinstalační tuhá  z PVC (ČSN) 1532  vč. příslušenství</t>
  </si>
  <si>
    <t>-1344000210</t>
  </si>
  <si>
    <t>22</t>
  </si>
  <si>
    <t>741210001</t>
  </si>
  <si>
    <t>Montáž rozvodnice oceloplechová nebo plastová běžná do 20 kg</t>
  </si>
  <si>
    <t>-811854513</t>
  </si>
  <si>
    <t>23</t>
  </si>
  <si>
    <t>35713135.1</t>
  </si>
  <si>
    <t>Oceloplechový rozvaděč na stěnu, RA3.1.1.y.1, vč. výzbroje, osazení, zapojení a zapravení</t>
  </si>
  <si>
    <t>-2025155359</t>
  </si>
  <si>
    <t>24</t>
  </si>
  <si>
    <t>35713135.2</t>
  </si>
  <si>
    <t>Oceloplechový rozvaděč pod omítku, RA3.1.y, vč. výzbroje, osazení, zapojení a zapravení</t>
  </si>
  <si>
    <t>1961195071</t>
  </si>
  <si>
    <t>25</t>
  </si>
  <si>
    <t>210010003</t>
  </si>
  <si>
    <t>Montáž trubek plastových ohebných D 23 mm uložených pod omítku</t>
  </si>
  <si>
    <t>1184286977</t>
  </si>
  <si>
    <t>26</t>
  </si>
  <si>
    <t>345710630</t>
  </si>
  <si>
    <t>trubka elektroinstalační ohebná LPFLEX z PVC (ČSN) 2323</t>
  </si>
  <si>
    <t>1500034637</t>
  </si>
  <si>
    <t>27</t>
  </si>
  <si>
    <t>210010301</t>
  </si>
  <si>
    <t>Montáž krabic přístrojových zapuštěných plastových kruhových KU 68/1, KU68/1301, KP67, KP68/2</t>
  </si>
  <si>
    <t>-1381840071</t>
  </si>
  <si>
    <t>28</t>
  </si>
  <si>
    <t>34571523</t>
  </si>
  <si>
    <t>krabice přístrojová odbočná s víčkem z PH, D 103 mm x 50 mm</t>
  </si>
  <si>
    <t>510781335</t>
  </si>
  <si>
    <t>29</t>
  </si>
  <si>
    <t>345715110.1</t>
  </si>
  <si>
    <t>krabice přístrojová instalační KP 68/2</t>
  </si>
  <si>
    <t>-78302372</t>
  </si>
  <si>
    <t>30</t>
  </si>
  <si>
    <t>210010322</t>
  </si>
  <si>
    <t>Montáž zásuvek 230V podomítkových</t>
  </si>
  <si>
    <t>894900068</t>
  </si>
  <si>
    <t>103</t>
  </si>
  <si>
    <t>210010322.1</t>
  </si>
  <si>
    <t>Montáž zásuvek 230V nástěnných</t>
  </si>
  <si>
    <t>-938027241</t>
  </si>
  <si>
    <t>31</t>
  </si>
  <si>
    <t>345551240</t>
  </si>
  <si>
    <t>zásuvka 2násobná 16A,typ dle standardu investora, vč. rámečku</t>
  </si>
  <si>
    <t>154331498</t>
  </si>
  <si>
    <t>32</t>
  </si>
  <si>
    <t>345551230v</t>
  </si>
  <si>
    <t>zásuvka 1násobná 16A IP44 ,typ dle standardu investora, vč. rámečku</t>
  </si>
  <si>
    <t>450250044</t>
  </si>
  <si>
    <t>104</t>
  </si>
  <si>
    <t>345551230v.2</t>
  </si>
  <si>
    <t>zásuvka 2násobná 16A IP44 ,typ dle standardu investora, nástěnná</t>
  </si>
  <si>
    <t>-507839169</t>
  </si>
  <si>
    <t>105</t>
  </si>
  <si>
    <t>210010322.4</t>
  </si>
  <si>
    <t>Montáž nástěnných zásuvek 400V</t>
  </si>
  <si>
    <t>-694586355</t>
  </si>
  <si>
    <t>93</t>
  </si>
  <si>
    <t>34555124013</t>
  </si>
  <si>
    <t>zásuvka třífázová 16A, 3F/16A/400V, 5P, s vypínačem  nástěnná</t>
  </si>
  <si>
    <t>-1395546575</t>
  </si>
  <si>
    <t>106</t>
  </si>
  <si>
    <t>34555124013b</t>
  </si>
  <si>
    <t>zásuvka třífázová 32A, 3F/32A/400V, 5P, s vypínačem nástěnná</t>
  </si>
  <si>
    <t>-208496647</t>
  </si>
  <si>
    <t>108</t>
  </si>
  <si>
    <t>34555124013d</t>
  </si>
  <si>
    <t>Vypínač  třífázový 16A, 3F/16A/400V, nástěnný IP44</t>
  </si>
  <si>
    <t>-2089509374</t>
  </si>
  <si>
    <t>107</t>
  </si>
  <si>
    <t>210010322.5</t>
  </si>
  <si>
    <t>Montáž nástěnných vypínačů  400V</t>
  </si>
  <si>
    <t>799736416</t>
  </si>
  <si>
    <t>33</t>
  </si>
  <si>
    <t>210021074</t>
  </si>
  <si>
    <t>Montáž příchytek KHF</t>
  </si>
  <si>
    <t>793690135</t>
  </si>
  <si>
    <t>34</t>
  </si>
  <si>
    <t>210021074b</t>
  </si>
  <si>
    <t>Příchytka KHF</t>
  </si>
  <si>
    <t>-288098494</t>
  </si>
  <si>
    <t>35</t>
  </si>
  <si>
    <t>210010108</t>
  </si>
  <si>
    <t>Montáž lišt vkládacích s víčkem šířky do 40 mm</t>
  </si>
  <si>
    <t>-150083580</t>
  </si>
  <si>
    <t>36</t>
  </si>
  <si>
    <t>345721140</t>
  </si>
  <si>
    <t>lišta elektroinstalační vkládací z PVC LV 40x15</t>
  </si>
  <si>
    <t>-515285050</t>
  </si>
  <si>
    <t>37</t>
  </si>
  <si>
    <t>345721140P</t>
  </si>
  <si>
    <t>lišta elektroinstalační vkládací, protipožární EI60, 40x15mm</t>
  </si>
  <si>
    <t>847365291</t>
  </si>
  <si>
    <t>38</t>
  </si>
  <si>
    <t>210100001</t>
  </si>
  <si>
    <t>Ukončení vodičů v rozváděči nebo na přístroji včetně zapojení průřezu žíly do 2,5 mm2</t>
  </si>
  <si>
    <t>-1193084284</t>
  </si>
  <si>
    <t>39</t>
  </si>
  <si>
    <t>210100002</t>
  </si>
  <si>
    <t>Ukončení vodičů v rozváděči nebo na přístroji včetně zapojení průřezu žíly do 6 mm2</t>
  </si>
  <si>
    <t>1125738913</t>
  </si>
  <si>
    <t>40</t>
  </si>
  <si>
    <t>210110001.1.1</t>
  </si>
  <si>
    <t>Montáž nástěnný vypínač nn nebo PIR, prostředí základní nebo vlhké</t>
  </si>
  <si>
    <t>-1565886917</t>
  </si>
  <si>
    <t>41</t>
  </si>
  <si>
    <t>345355120.2.1</t>
  </si>
  <si>
    <t>spínač řazení 1, 10A, 250V,vč. rámečku</t>
  </si>
  <si>
    <t>1638707983</t>
  </si>
  <si>
    <t>109</t>
  </si>
  <si>
    <t>345355120.2.1.2</t>
  </si>
  <si>
    <t>spínač řazení 1, 10A, 250V, IP44 vč. rámečku</t>
  </si>
  <si>
    <t>-478083382</t>
  </si>
  <si>
    <t>110</t>
  </si>
  <si>
    <t>345355120.2.1.3</t>
  </si>
  <si>
    <t>spínač řazení 1, 10A, 250V, IP44 nástěnný</t>
  </si>
  <si>
    <t>2138087310</t>
  </si>
  <si>
    <t>42</t>
  </si>
  <si>
    <t>345355720.2.1</t>
  </si>
  <si>
    <t>spínač řazení 5, 10A, 250V, vč. rámečku</t>
  </si>
  <si>
    <t>-1066861206</t>
  </si>
  <si>
    <t>111</t>
  </si>
  <si>
    <t>345355720.2.1.2</t>
  </si>
  <si>
    <t>spínač řazení 5, 10A, 250V, nástěnný</t>
  </si>
  <si>
    <t>1677785248</t>
  </si>
  <si>
    <t>43</t>
  </si>
  <si>
    <t>345355520.1</t>
  </si>
  <si>
    <t>spínač řazení 6, 10A, 250V, vč. rámečku</t>
  </si>
  <si>
    <t>-1689232346</t>
  </si>
  <si>
    <t>45</t>
  </si>
  <si>
    <t>345355550.1</t>
  </si>
  <si>
    <t xml:space="preserve">PIR, pohybové čidlo, 360st., vnitřní </t>
  </si>
  <si>
    <t>1923707951</t>
  </si>
  <si>
    <t>46</t>
  </si>
  <si>
    <t>210280001.1</t>
  </si>
  <si>
    <t>Revize, vypínán zařízení, dozor správce</t>
  </si>
  <si>
    <t>-1306968794</t>
  </si>
  <si>
    <t>47</t>
  </si>
  <si>
    <t>210280003</t>
  </si>
  <si>
    <t>Zkoušky a prohlídky el rozvodů a zařízení celková prohlídka pro objem mtž prací do 1 000 000 Kč</t>
  </si>
  <si>
    <t>-1394050739</t>
  </si>
  <si>
    <t>48</t>
  </si>
  <si>
    <t>210280161</t>
  </si>
  <si>
    <t>Oživení jednoho pole rozváděče se složitou výzbrojí</t>
  </si>
  <si>
    <t>-838146426</t>
  </si>
  <si>
    <t>49</t>
  </si>
  <si>
    <t>10.067.555</t>
  </si>
  <si>
    <t>Svorkovnice EPS 2 ekvipotencionální</t>
  </si>
  <si>
    <t>KS</t>
  </si>
  <si>
    <t>286628342</t>
  </si>
  <si>
    <t>50</t>
  </si>
  <si>
    <t>210800004</t>
  </si>
  <si>
    <t>Montáž měděných vodičů CYY 6 mm2</t>
  </si>
  <si>
    <t>1619790898</t>
  </si>
  <si>
    <t>51</t>
  </si>
  <si>
    <t>341421570</t>
  </si>
  <si>
    <t>vodič silový s Cu jádrem CYA H07 V-K 6 mm2</t>
  </si>
  <si>
    <t>-1949690657</t>
  </si>
  <si>
    <t>52</t>
  </si>
  <si>
    <t>210800051</t>
  </si>
  <si>
    <t>Montáž měděných vodičů CYY, CMA, CY, CYA, HO5V, HO7V 1,5 mm2 pod omítku ve stropě, nebo ve žlabech</t>
  </si>
  <si>
    <t>-840595001</t>
  </si>
  <si>
    <t>53</t>
  </si>
  <si>
    <t>341110300</t>
  </si>
  <si>
    <t>kabel silový s Cu jádrem CYKY 3x1,5 mm2</t>
  </si>
  <si>
    <t>1292324636</t>
  </si>
  <si>
    <t>54</t>
  </si>
  <si>
    <t>210800052</t>
  </si>
  <si>
    <t>Montáž měděných vodičů CYY, CMA, CY, CYA, HO5V, HO7V 2,5 mm2 pod omítku ve stropě, nebo ve žlabech</t>
  </si>
  <si>
    <t>342367393</t>
  </si>
  <si>
    <t>55</t>
  </si>
  <si>
    <t>341095170</t>
  </si>
  <si>
    <t>kabel silový s Cu jádrem, CYKY 3x2,5 mm2</t>
  </si>
  <si>
    <t>-1501959762</t>
  </si>
  <si>
    <t>112</t>
  </si>
  <si>
    <t>210800052.2</t>
  </si>
  <si>
    <t>-1029101308</t>
  </si>
  <si>
    <t>113</t>
  </si>
  <si>
    <t>341095170.2</t>
  </si>
  <si>
    <t>kabel silový s Cu jádrem, CYKY 5x2,5 mm2</t>
  </si>
  <si>
    <t>592878807</t>
  </si>
  <si>
    <t>114</t>
  </si>
  <si>
    <t>210800052.3</t>
  </si>
  <si>
    <t>Montáž měděných vodičů CYY, CMA, CY, CYA, HO5V, HO7V 4 mm2 pod omítku ve stropě, nebo ve žlabech</t>
  </si>
  <si>
    <t>-1708165172</t>
  </si>
  <si>
    <t>115</t>
  </si>
  <si>
    <t>341095170.3</t>
  </si>
  <si>
    <t>kabel silový s Cu jádrem, CYKY 5x4 mm2</t>
  </si>
  <si>
    <t>-1649847005</t>
  </si>
  <si>
    <t>58</t>
  </si>
  <si>
    <t>210950202</t>
  </si>
  <si>
    <t>Příplatek na zatahování kabelů hmotnosti do 2 kg do tvárnicových tras a kolektorů</t>
  </si>
  <si>
    <t>-2141799051</t>
  </si>
  <si>
    <t>59</t>
  </si>
  <si>
    <t>v_10.1.1</t>
  </si>
  <si>
    <t>Vrtání prostupů do DN50</t>
  </si>
  <si>
    <t>700945587</t>
  </si>
  <si>
    <t>60</t>
  </si>
  <si>
    <t>DEM-01</t>
  </si>
  <si>
    <t>Demontáž kompletní silnoproudé elektroinstalalace v rozsahu předmětné části PD. Ekologická likvidace, zapravení po provedených pracech</t>
  </si>
  <si>
    <t>kpl</t>
  </si>
  <si>
    <t>2100437035</t>
  </si>
  <si>
    <t>62</t>
  </si>
  <si>
    <t>vl.541</t>
  </si>
  <si>
    <t>zapravení dlaždicových povrchů v koupelnách</t>
  </si>
  <si>
    <t>m2</t>
  </si>
  <si>
    <t>1716477221</t>
  </si>
  <si>
    <t>63</t>
  </si>
  <si>
    <t>vlastní 8</t>
  </si>
  <si>
    <t>Utěsnění kabelů v prostupu pěnou</t>
  </si>
  <si>
    <t>254330244</t>
  </si>
  <si>
    <t>vlastní 9</t>
  </si>
  <si>
    <t>Montážní pěna</t>
  </si>
  <si>
    <t>Kus</t>
  </si>
  <si>
    <t>-1862069628</t>
  </si>
  <si>
    <t>21-M.2</t>
  </si>
  <si>
    <t>Požární zařízení</t>
  </si>
  <si>
    <t>66</t>
  </si>
  <si>
    <t>231701530</t>
  </si>
  <si>
    <t>pěna montážní protipožární polyuretanová SOUDAFOAM FR-B1 jednosložková 750 ml, požární odolnost více než 360 minut</t>
  </si>
  <si>
    <t>-604741645</t>
  </si>
  <si>
    <t>67</t>
  </si>
  <si>
    <t>v_06</t>
  </si>
  <si>
    <t>Požární ucpávky prostupů</t>
  </si>
  <si>
    <t>82718558</t>
  </si>
  <si>
    <t>97</t>
  </si>
  <si>
    <t>vl.63512</t>
  </si>
  <si>
    <t>Montáž protipožárního SDK podhledu, vč. revizních dvířek</t>
  </si>
  <si>
    <t>-1587021945</t>
  </si>
  <si>
    <t>98</t>
  </si>
  <si>
    <t>vl.63522</t>
  </si>
  <si>
    <t>Protipožární SDK podhled EI60, vč. konstrukce a veškerého potřebného materiálu</t>
  </si>
  <si>
    <t>-39610687</t>
  </si>
  <si>
    <t>99</t>
  </si>
  <si>
    <t>vl.63546</t>
  </si>
  <si>
    <t>Revizní dvířka do SDK stropu, protipožární EL60, 600x600</t>
  </si>
  <si>
    <t>52104673</t>
  </si>
  <si>
    <t>116</t>
  </si>
  <si>
    <t>763131411.KNF</t>
  </si>
  <si>
    <t>SDK podhled desky 1xA 12,5 bez izolace dvouvrstvá spodní kce profil CD+UD vč. prořezu</t>
  </si>
  <si>
    <t>314544103</t>
  </si>
  <si>
    <t>117</t>
  </si>
  <si>
    <t>763135881</t>
  </si>
  <si>
    <t>Demontáž kazet sádrokartonového podhledu</t>
  </si>
  <si>
    <t>824427073</t>
  </si>
  <si>
    <t>118</t>
  </si>
  <si>
    <t>763135101</t>
  </si>
  <si>
    <t>Montáž kazet SDK kazetového podhledu vč. dořezu</t>
  </si>
  <si>
    <t>-367528160</t>
  </si>
  <si>
    <t>119</t>
  </si>
  <si>
    <t>6656612</t>
  </si>
  <si>
    <t>Kazeta podhledová např. Ecophone OPTA A 600×600 mm</t>
  </si>
  <si>
    <t>1250018247</t>
  </si>
  <si>
    <t>46-M</t>
  </si>
  <si>
    <t>Zednické práce při extr.mont.pracích</t>
  </si>
  <si>
    <t>68</t>
  </si>
  <si>
    <t>460680161</t>
  </si>
  <si>
    <t>Vybourání otvorů ve zdivu panelovém plochy do 0,0225 m2, tloušťky do 15 cm</t>
  </si>
  <si>
    <t>1744045161</t>
  </si>
  <si>
    <t>69</t>
  </si>
  <si>
    <t>460680169</t>
  </si>
  <si>
    <t>Výmalba vnitřních stěn a stropů, vč. odstranění stávající barvy, zapravení nerovností, vybroušení a všech ostatních přidružených prací</t>
  </si>
  <si>
    <t>99258858</t>
  </si>
  <si>
    <t>70</t>
  </si>
  <si>
    <t>460680195</t>
  </si>
  <si>
    <t>Olejový nátěr, vč. podružných materiálů</t>
  </si>
  <si>
    <t>2016102713</t>
  </si>
  <si>
    <t>71</t>
  </si>
  <si>
    <t>460680612</t>
  </si>
  <si>
    <t>Vysekání rýh pro montáž trubek a kabelů v omítce vápenné a vápenocementové stěn šířky do 5 cm</t>
  </si>
  <si>
    <t>1509032958</t>
  </si>
  <si>
    <t>72</t>
  </si>
  <si>
    <t>460680622</t>
  </si>
  <si>
    <t>Vysekání rýh pro montáž trubek a kabelů v omítce vápenné a vápenocementové stropů šířky do 5 cm</t>
  </si>
  <si>
    <t>167296490</t>
  </si>
  <si>
    <t>73</t>
  </si>
  <si>
    <t>460684432</t>
  </si>
  <si>
    <t>Vyfrézování drážek do hl. max 15mm a šířky max 20mm</t>
  </si>
  <si>
    <t>1986503513</t>
  </si>
  <si>
    <t>58-M</t>
  </si>
  <si>
    <t>Revize vyhrazených technických zařízení</t>
  </si>
  <si>
    <t>74</t>
  </si>
  <si>
    <t>210280002</t>
  </si>
  <si>
    <t>Výchozí revize</t>
  </si>
  <si>
    <t>2128017082</t>
  </si>
  <si>
    <t>75</t>
  </si>
  <si>
    <t>580101004</t>
  </si>
  <si>
    <t>Kontrola stavu rozvaděče přes 30 přístrojů rozvodných zařízení</t>
  </si>
  <si>
    <t>pole</t>
  </si>
  <si>
    <t>-1406977688</t>
  </si>
  <si>
    <t>76</t>
  </si>
  <si>
    <t>580103003</t>
  </si>
  <si>
    <t>Kontrola stavu elektrického okruhu přes 10 vývodů v prostoru bezpečném</t>
  </si>
  <si>
    <t>okruh</t>
  </si>
  <si>
    <t>1558981261</t>
  </si>
  <si>
    <t>77</t>
  </si>
  <si>
    <t>580106002</t>
  </si>
  <si>
    <t>Měření izolačních odporů okruhu celého rozvaděče nebo rozvodnice</t>
  </si>
  <si>
    <t>měření</t>
  </si>
  <si>
    <t>-1086854338</t>
  </si>
  <si>
    <t>78</t>
  </si>
  <si>
    <t>580106013</t>
  </si>
  <si>
    <t>Měření, zkoušení a prověření ochrany chráničem napěťovým nebo proudovým (na rozvaděč)</t>
  </si>
  <si>
    <t>824329616</t>
  </si>
  <si>
    <t>79</t>
  </si>
  <si>
    <t>580106031</t>
  </si>
  <si>
    <t xml:space="preserve">Zkouška přepěťové ochrany </t>
  </si>
  <si>
    <t>1293443436</t>
  </si>
  <si>
    <t>80</t>
  </si>
  <si>
    <t>PTR39</t>
  </si>
  <si>
    <t>Vydání stanoviska TIČR, vč. zajištění večkeré součinosti</t>
  </si>
  <si>
    <t>290758934</t>
  </si>
  <si>
    <t>81</t>
  </si>
  <si>
    <t>R-099</t>
  </si>
  <si>
    <t>Revizní zpráva</t>
  </si>
  <si>
    <t>-2084639371</t>
  </si>
  <si>
    <t>HZS</t>
  </si>
  <si>
    <t>Hodinové zúčtovací sazby</t>
  </si>
  <si>
    <t>82</t>
  </si>
  <si>
    <t>Hod.sazba2</t>
  </si>
  <si>
    <t>Pomocné zednické práce</t>
  </si>
  <si>
    <t>hod</t>
  </si>
  <si>
    <t>512</t>
  </si>
  <si>
    <t>1388099360</t>
  </si>
  <si>
    <t>83</t>
  </si>
  <si>
    <t>Hod.sazba3</t>
  </si>
  <si>
    <t>Pomocné nekvalifikované práce</t>
  </si>
  <si>
    <t>-383170913</t>
  </si>
  <si>
    <t>84</t>
  </si>
  <si>
    <t>Hod.sazba5</t>
  </si>
  <si>
    <t>Zabezpečení pracoviště</t>
  </si>
  <si>
    <t>353283768</t>
  </si>
  <si>
    <t>85</t>
  </si>
  <si>
    <t>HZS2221</t>
  </si>
  <si>
    <t>Hodinová zúčtovací sazba elektrikář</t>
  </si>
  <si>
    <t>-1229861565</t>
  </si>
  <si>
    <t>86</t>
  </si>
  <si>
    <t>HZS2222</t>
  </si>
  <si>
    <t>Hodinová zúčtovací sazba elektrikář odborný</t>
  </si>
  <si>
    <t>-1416056523</t>
  </si>
  <si>
    <t>87</t>
  </si>
  <si>
    <t>HZS4211</t>
  </si>
  <si>
    <t>Hodinová zúčtovací sazba revizní technik</t>
  </si>
  <si>
    <t>-2008092996</t>
  </si>
  <si>
    <t>N01</t>
  </si>
  <si>
    <t>Spotřební materiál</t>
  </si>
  <si>
    <t>88</t>
  </si>
  <si>
    <t>N1.2</t>
  </si>
  <si>
    <t>Podružný materiál</t>
  </si>
  <si>
    <t>-1298872889</t>
  </si>
  <si>
    <t>VRN</t>
  </si>
  <si>
    <t>Vedlejší rozpočtové náklady</t>
  </si>
  <si>
    <t>VRN1</t>
  </si>
  <si>
    <t>Průzkumné, geodetické a projektové práce</t>
  </si>
  <si>
    <t>89</t>
  </si>
  <si>
    <t>013203000</t>
  </si>
  <si>
    <t>Konstrukční dokumentace technologichých zařízení (rozvaděče)</t>
  </si>
  <si>
    <t>1024</t>
  </si>
  <si>
    <t>-1213198567</t>
  </si>
  <si>
    <t>90</t>
  </si>
  <si>
    <t>01320300122</t>
  </si>
  <si>
    <t>Realizační dokumentace</t>
  </si>
  <si>
    <t>-613273820</t>
  </si>
  <si>
    <t>91</t>
  </si>
  <si>
    <t>013254000</t>
  </si>
  <si>
    <t>Dokumentace skutečného provedení stavby</t>
  </si>
  <si>
    <t>-1121368728</t>
  </si>
  <si>
    <t>94</t>
  </si>
  <si>
    <t>041002000</t>
  </si>
  <si>
    <t>Dozory</t>
  </si>
  <si>
    <t>-925412636</t>
  </si>
  <si>
    <t>95</t>
  </si>
  <si>
    <t>043002000</t>
  </si>
  <si>
    <t>Zkoušky a ostatní měření</t>
  </si>
  <si>
    <t>-70942699</t>
  </si>
  <si>
    <t>96</t>
  </si>
  <si>
    <t>045002000</t>
  </si>
  <si>
    <t>Kompletační a koordinační činnost</t>
  </si>
  <si>
    <t>785644069</t>
  </si>
  <si>
    <t>01 - rekonstrukce A3 - II. Etapa</t>
  </si>
  <si>
    <t>{edae04dd-013b-4fc6-b1c6-1b58fc54465e}</t>
  </si>
  <si>
    <t>02 - rekonstrukce A3 - 2.NP</t>
  </si>
  <si>
    <t>A1</t>
  </si>
  <si>
    <t>Svítidlo LMD DO-115535-PM-PC LED 4K IP40, přisazené svítidlo, opál PC kryt, antivandal.</t>
  </si>
  <si>
    <t>Oceloplechový rozvaděč na stěnu, RA3.x.y.z, vč. výzbroje, osazení, zapojení a zapravení</t>
  </si>
  <si>
    <t>35713135.1.2</t>
  </si>
  <si>
    <t>Oceloplechový rozvaděč na stěnu, RA3.x.y.9, vč. výzbroje, osazení, zapojení a zapravení</t>
  </si>
  <si>
    <t>257091210</t>
  </si>
  <si>
    <t>Oceloplechový rozvaděč pod omítku, RA3.x.y, vč. výzbroje, osazení, zapojení a zapravení</t>
  </si>
  <si>
    <t xml:space="preserve">Montáž zásuvek zapuštěných </t>
  </si>
  <si>
    <t>345551240.2</t>
  </si>
  <si>
    <t>273724036</t>
  </si>
  <si>
    <t>345551240.3</t>
  </si>
  <si>
    <t>zásuvka 1násobná 16A ,typ dle standardu investora, vč. rámečku</t>
  </si>
  <si>
    <t>-1388324737</t>
  </si>
  <si>
    <t>Zásuvka dvojnásobná, s přepěť. ochranou, typ dle standardu investora, vč. rámečku</t>
  </si>
  <si>
    <t>spínač řazení 6, 10A, 250V, IP 44  vč. rámečku</t>
  </si>
  <si>
    <t>-668902848</t>
  </si>
  <si>
    <t>44</t>
  </si>
  <si>
    <t>345355520.3</t>
  </si>
  <si>
    <t>spínač řazení 7, 10A, 250V, vč. rámečku</t>
  </si>
  <si>
    <t>974679631</t>
  </si>
  <si>
    <t>56</t>
  </si>
  <si>
    <t>210810047</t>
  </si>
  <si>
    <t>Montáž měděných kabelů CYKY, CYKYD, CYKYDY, NYM, NYY, YSLY 750 V 3x4 mm2 uložených pevně</t>
  </si>
  <si>
    <t>71536074</t>
  </si>
  <si>
    <t>57</t>
  </si>
  <si>
    <t>341110420</t>
  </si>
  <si>
    <t>kabel silový s Cu jádrem CYKY 3x4 mm2</t>
  </si>
  <si>
    <t>-651127214</t>
  </si>
  <si>
    <t>DEM-01.2</t>
  </si>
  <si>
    <t xml:space="preserve">Demontáž ventilátorů a transformátorů </t>
  </si>
  <si>
    <t>-118633109</t>
  </si>
  <si>
    <t>61</t>
  </si>
  <si>
    <t>vl.165</t>
  </si>
  <si>
    <t>Ochránění stávajících povrchů (koberce.lina...) ochrannou fólií</t>
  </si>
  <si>
    <t>-534994781</t>
  </si>
  <si>
    <t>751111011</t>
  </si>
  <si>
    <t>Montáž ventilátoru axiálního nízkotlakého nástěnného základního D do 100 mm</t>
  </si>
  <si>
    <t>1083529533</t>
  </si>
  <si>
    <t>65</t>
  </si>
  <si>
    <t>vl.0505</t>
  </si>
  <si>
    <t>EDM 100 CTZ IP44 MALÝ AXIÁLNÍ VENTILÁTOR   prům.98</t>
  </si>
  <si>
    <t>2011525029</t>
  </si>
  <si>
    <t>vl.0505.2</t>
  </si>
  <si>
    <t>EDM 100 S 12V IP57 MALÝ AXIÁLNÍ VENT., BEZPEČNÉ PROVEDENÍ prům.98</t>
  </si>
  <si>
    <t>1495381152</t>
  </si>
  <si>
    <t>751111011.2</t>
  </si>
  <si>
    <t>Montáž transformátor jednofázový nn vestavný 1x primár - 1x sekundár do 200 VA se zapojením vodičů</t>
  </si>
  <si>
    <t>-1043982488</t>
  </si>
  <si>
    <t>vl,6565</t>
  </si>
  <si>
    <t>Trafo 230V/12V - např. VENTS 1009992</t>
  </si>
  <si>
    <t>-1797755064</t>
  </si>
  <si>
    <t>751111011.3</t>
  </si>
  <si>
    <t>Montáž spínačů časových se zapojením vodičů</t>
  </si>
  <si>
    <t>1464426192</t>
  </si>
  <si>
    <t>vl,65652</t>
  </si>
  <si>
    <t>CS3-1B ČASOVÝ SPÍNAČ</t>
  </si>
  <si>
    <t>882989761</t>
  </si>
  <si>
    <t>743298272</t>
  </si>
  <si>
    <t>773614081</t>
  </si>
  <si>
    <t>Revizní dvížka do SDK stropu, protipožární EL60, 600x600</t>
  </si>
  <si>
    <t>1018557095</t>
  </si>
  <si>
    <t>317184908</t>
  </si>
  <si>
    <t>-720094310</t>
  </si>
  <si>
    <t>-1062978192</t>
  </si>
  <si>
    <t>1715644677</t>
  </si>
  <si>
    <t>1216376959</t>
  </si>
  <si>
    <t>221012990</t>
  </si>
  <si>
    <t>114817570</t>
  </si>
  <si>
    <t>{4d368c4e-e413-4aaa-b242-740b83a7b075}</t>
  </si>
  <si>
    <t>03 - rekonstrukce A3 - 3.NP</t>
  </si>
  <si>
    <t>35713135.3</t>
  </si>
  <si>
    <t>Oceloplechový rozvaděč pod omítku, RA3x.x, vč. výzbroje, osazení, zapojení a zapravení</t>
  </si>
  <si>
    <t>-387103952</t>
  </si>
  <si>
    <t>345551240a</t>
  </si>
  <si>
    <t>-2090576451</t>
  </si>
  <si>
    <t>345551240b</t>
  </si>
  <si>
    <t>-1988849728</t>
  </si>
  <si>
    <t>345355120.2.1a</t>
  </si>
  <si>
    <t>-218102878</t>
  </si>
  <si>
    <t>364459113</t>
  </si>
  <si>
    <t>vl.0505.1</t>
  </si>
  <si>
    <t>-1406809168</t>
  </si>
  <si>
    <t>411001341</t>
  </si>
  <si>
    <t>-1430834385</t>
  </si>
  <si>
    <t>-1075695112</t>
  </si>
  <si>
    <t>581602180</t>
  </si>
  <si>
    <t>1848621586</t>
  </si>
  <si>
    <t xml:space="preserve">Potrubní ventilátor s časovým relé, parametry dle stávajícího, vč. osazení a demontáže stávajícího a připojení napájení </t>
  </si>
  <si>
    <t>1906467065</t>
  </si>
  <si>
    <t>-168329463</t>
  </si>
  <si>
    <t>1965817115</t>
  </si>
  <si>
    <t>-1316864013</t>
  </si>
  <si>
    <t>1161804958</t>
  </si>
  <si>
    <t>-1823558498</t>
  </si>
  <si>
    <t>1591425936</t>
  </si>
  <si>
    <t>2010467239</t>
  </si>
  <si>
    <t>675426753</t>
  </si>
  <si>
    <t>644072712</t>
  </si>
  <si>
    <t>{eddfc292-3340-4d7b-a5e9-3eba85436e7b}</t>
  </si>
  <si>
    <t>04 - rekonstrukce A3 - 4.NP</t>
  </si>
  <si>
    <t>-210920616</t>
  </si>
  <si>
    <t>2073649444</t>
  </si>
  <si>
    <t>-1711331898</t>
  </si>
  <si>
    <t>120180802</t>
  </si>
  <si>
    <t>-1000282336</t>
  </si>
  <si>
    <t>-871693067</t>
  </si>
  <si>
    <t>79482949</t>
  </si>
  <si>
    <t>830798794</t>
  </si>
  <si>
    <t>1115990858</t>
  </si>
  <si>
    <t>-1280433833</t>
  </si>
  <si>
    <t>1232814571</t>
  </si>
  <si>
    <t>-1792387388</t>
  </si>
  <si>
    <t>-23328301</t>
  </si>
  <si>
    <t>1913836357</t>
  </si>
  <si>
    <t>2106116255</t>
  </si>
  <si>
    <t>333521325</t>
  </si>
  <si>
    <t>{81a9204e-1be7-4fe3-965f-25e31fbf63f0}</t>
  </si>
  <si>
    <t>05 - rekonstrukce A3 - 5.NP</t>
  </si>
  <si>
    <t>1961664381</t>
  </si>
  <si>
    <t>-1700833326</t>
  </si>
  <si>
    <t>17544623</t>
  </si>
  <si>
    <t>-739548275</t>
  </si>
  <si>
    <t>-290511395</t>
  </si>
  <si>
    <t>1092486959</t>
  </si>
  <si>
    <t>-144820797</t>
  </si>
  <si>
    <t>555222124</t>
  </si>
  <si>
    <t>-1394801817</t>
  </si>
  <si>
    <t>-1439228701</t>
  </si>
  <si>
    <t>1287754953</t>
  </si>
  <si>
    <t>442298706</t>
  </si>
  <si>
    <t>462856244</t>
  </si>
  <si>
    <t>88152816</t>
  </si>
  <si>
    <t>880540481</t>
  </si>
  <si>
    <t>-1091433657</t>
  </si>
  <si>
    <t>{e43a78be-f1e4-4554-aa57-1157b2d9cf35}</t>
  </si>
  <si>
    <t>07 - rekonstrukce A3 - 7.NP</t>
  </si>
  <si>
    <t>-282258407</t>
  </si>
  <si>
    <t>1293060085</t>
  </si>
  <si>
    <t>-1464566785</t>
  </si>
  <si>
    <t>-314679808</t>
  </si>
  <si>
    <t>814730615</t>
  </si>
  <si>
    <t>-1758815024</t>
  </si>
  <si>
    <t>-1708390103</t>
  </si>
  <si>
    <t>-1998367519</t>
  </si>
  <si>
    <t>586421222</t>
  </si>
  <si>
    <t>1688364125</t>
  </si>
  <si>
    <t>680898423</t>
  </si>
  <si>
    <t>1548790677</t>
  </si>
  <si>
    <t>388589636</t>
  </si>
  <si>
    <t>-1390838456</t>
  </si>
  <si>
    <t>-251722590</t>
  </si>
  <si>
    <t>1515461899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</si>
</sst>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6" xfId="0" applyBorder="1" applyAlignment="1">
      <alignment vertical="center"/>
    </xf>
    <xf numFmtId="166" fontId="16" fillId="0" borderId="4" xfId="0" applyNumberFormat="1" applyFont="1" applyBorder="1"/>
    <xf numFmtId="166" fontId="16" fillId="0" borderId="17" xfId="0" applyNumberFormat="1" applyFont="1" applyBorder="1"/>
    <xf numFmtId="4" fontId="17" fillId="0" borderId="0" xfId="0" applyNumberFormat="1" applyFont="1" applyAlignment="1">
      <alignment vertical="center"/>
    </xf>
    <xf numFmtId="0" fontId="18" fillId="0" borderId="3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8" fillId="0" borderId="18" xfId="0" applyFont="1" applyBorder="1"/>
    <xf numFmtId="166" fontId="18" fillId="0" borderId="0" xfId="0" applyNumberFormat="1" applyFont="1"/>
    <xf numFmtId="166" fontId="18" fillId="0" borderId="19" xfId="0" applyNumberFormat="1" applyFont="1" applyBorder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1" fillId="0" borderId="20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167" fontId="11" fillId="0" borderId="20" xfId="0" applyNumberFormat="1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20" xfId="0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67" fontId="19" fillId="0" borderId="20" xfId="0" applyNumberFormat="1" applyFont="1" applyBorder="1" applyAlignment="1">
      <alignment vertical="center"/>
    </xf>
    <xf numFmtId="4" fontId="19" fillId="0" borderId="20" xfId="0" applyNumberFormat="1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166" fontId="15" fillId="0" borderId="12" xfId="0" applyNumberFormat="1" applyFont="1" applyBorder="1" applyAlignment="1">
      <alignment vertical="center"/>
    </xf>
    <xf numFmtId="166" fontId="15" fillId="0" borderId="2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8CA0B-4A0E-4ABF-994D-B0E8AC4496FF}">
  <dimension ref="A1:AS75"/>
  <sheetViews>
    <sheetView tabSelected="1" workbookViewId="0">
      <selection activeCell="D5" sqref="D5:G5"/>
    </sheetView>
  </sheetViews>
  <sheetFormatPr defaultRowHeight="15" x14ac:dyDescent="0.25"/>
  <cols>
    <col min="1" max="1" width="1" customWidth="1"/>
    <col min="2" max="2" width="3.5703125" customWidth="1"/>
    <col min="3" max="3" width="3.7109375" customWidth="1"/>
    <col min="4" max="4" width="14.7109375" customWidth="1"/>
    <col min="5" max="5" width="43.5703125" customWidth="1"/>
    <col min="6" max="6" width="6.42578125" customWidth="1"/>
    <col min="7" max="7" width="12" customWidth="1"/>
    <col min="8" max="8" width="13.5703125" customWidth="1"/>
    <col min="9" max="9" width="19.140625" customWidth="1"/>
    <col min="10" max="10" width="19.140625" hidden="1" customWidth="1"/>
    <col min="12" max="12" width="9.28515625" hidden="1" customWidth="1"/>
    <col min="14" max="19" width="12.140625" hidden="1" customWidth="1"/>
    <col min="20" max="20" width="14" hidden="1" customWidth="1"/>
    <col min="21" max="21" width="10.5703125" customWidth="1"/>
    <col min="22" max="22" width="14" customWidth="1"/>
    <col min="23" max="23" width="10.5703125" customWidth="1"/>
    <col min="24" max="24" width="12.85546875" customWidth="1"/>
    <col min="25" max="25" width="9.42578125" customWidth="1"/>
    <col min="26" max="26" width="12.85546875" customWidth="1"/>
    <col min="27" max="27" width="14" customWidth="1"/>
    <col min="28" max="28" width="9.42578125" customWidth="1"/>
    <col min="29" max="29" width="12.85546875" customWidth="1"/>
    <col min="30" max="30" width="14" customWidth="1"/>
  </cols>
  <sheetData>
    <row r="1" spans="1:45" ht="6.9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5"/>
      <c r="AS1" s="2"/>
    </row>
    <row r="2" spans="1:45" ht="24.95" customHeight="1" x14ac:dyDescent="0.25">
      <c r="A2" s="5"/>
      <c r="C2" s="6" t="s">
        <v>2</v>
      </c>
      <c r="K2" s="5"/>
      <c r="L2" s="7" t="s">
        <v>3</v>
      </c>
      <c r="AS2" s="2"/>
    </row>
    <row r="3" spans="1:45" ht="6.95" customHeight="1" x14ac:dyDescent="0.25">
      <c r="A3" s="5"/>
      <c r="K3" s="5"/>
    </row>
    <row r="4" spans="1:45" ht="12" customHeight="1" x14ac:dyDescent="0.25">
      <c r="A4" s="5"/>
      <c r="C4" s="8" t="s">
        <v>5</v>
      </c>
      <c r="K4" s="5"/>
    </row>
    <row r="5" spans="1:45" ht="26.25" customHeight="1" x14ac:dyDescent="0.25">
      <c r="A5" s="5"/>
      <c r="D5" s="9"/>
      <c r="E5" s="10"/>
      <c r="F5" s="10"/>
      <c r="G5" s="10"/>
      <c r="K5" s="5"/>
    </row>
    <row r="6" spans="1:45" s="12" customFormat="1" ht="12" customHeight="1" x14ac:dyDescent="0.25">
      <c r="A6" s="11"/>
      <c r="C6" s="8" t="s">
        <v>6</v>
      </c>
      <c r="K6" s="11"/>
    </row>
    <row r="7" spans="1:45" s="12" customFormat="1" ht="16.5" customHeight="1" x14ac:dyDescent="0.25">
      <c r="A7" s="11"/>
      <c r="D7" s="13" t="s">
        <v>573</v>
      </c>
      <c r="E7" s="14"/>
      <c r="F7" s="14"/>
      <c r="G7" s="14"/>
      <c r="K7" s="11"/>
    </row>
    <row r="8" spans="1:45" s="12" customFormat="1" x14ac:dyDescent="0.25">
      <c r="A8" s="11"/>
      <c r="K8" s="11"/>
    </row>
    <row r="9" spans="1:45" s="12" customFormat="1" ht="12" customHeight="1" x14ac:dyDescent="0.25">
      <c r="A9" s="11"/>
      <c r="C9" s="8" t="s">
        <v>8</v>
      </c>
      <c r="E9" s="15" t="s">
        <v>9</v>
      </c>
      <c r="H9" s="8" t="s">
        <v>10</v>
      </c>
      <c r="I9" s="15" t="s">
        <v>9</v>
      </c>
      <c r="K9" s="11"/>
    </row>
    <row r="10" spans="1:45" s="12" customFormat="1" ht="12" customHeight="1" x14ac:dyDescent="0.25">
      <c r="A10" s="11"/>
      <c r="C10" s="8" t="s">
        <v>11</v>
      </c>
      <c r="E10" s="15" t="s">
        <v>12</v>
      </c>
      <c r="H10" s="8" t="s">
        <v>13</v>
      </c>
      <c r="I10" s="16"/>
      <c r="K10" s="11"/>
    </row>
    <row r="11" spans="1:45" s="12" customFormat="1" ht="10.9" customHeight="1" x14ac:dyDescent="0.25">
      <c r="A11" s="11"/>
      <c r="K11" s="11"/>
    </row>
    <row r="12" spans="1:45" s="12" customFormat="1" ht="12" customHeight="1" x14ac:dyDescent="0.25">
      <c r="A12" s="11"/>
      <c r="C12" s="8" t="s">
        <v>14</v>
      </c>
      <c r="H12" s="8" t="s">
        <v>15</v>
      </c>
      <c r="I12" s="15"/>
      <c r="K12" s="11"/>
    </row>
    <row r="13" spans="1:45" s="12" customFormat="1" ht="18" customHeight="1" x14ac:dyDescent="0.25">
      <c r="A13" s="11"/>
      <c r="D13" s="15"/>
      <c r="H13" s="8" t="s">
        <v>16</v>
      </c>
      <c r="I13" s="15"/>
      <c r="K13" s="11"/>
    </row>
    <row r="14" spans="1:45" s="12" customFormat="1" ht="6.95" customHeight="1" x14ac:dyDescent="0.25">
      <c r="A14" s="11"/>
      <c r="K14" s="11"/>
    </row>
    <row r="15" spans="1:45" s="12" customFormat="1" ht="12" customHeight="1" x14ac:dyDescent="0.25">
      <c r="A15" s="11"/>
      <c r="C15" s="8" t="s">
        <v>17</v>
      </c>
      <c r="H15" s="8" t="s">
        <v>15</v>
      </c>
      <c r="I15" s="15"/>
      <c r="K15" s="11"/>
    </row>
    <row r="16" spans="1:45" s="12" customFormat="1" ht="18" customHeight="1" x14ac:dyDescent="0.25">
      <c r="A16" s="11"/>
      <c r="D16" s="17"/>
      <c r="E16" s="17"/>
      <c r="F16" s="17"/>
      <c r="G16" s="17"/>
      <c r="H16" s="8" t="s">
        <v>16</v>
      </c>
      <c r="I16" s="15"/>
      <c r="K16" s="11"/>
    </row>
    <row r="17" spans="1:11" s="12" customFormat="1" ht="6.95" customHeight="1" x14ac:dyDescent="0.25">
      <c r="A17" s="11"/>
      <c r="K17" s="11"/>
    </row>
    <row r="18" spans="1:11" s="12" customFormat="1" ht="12" customHeight="1" x14ac:dyDescent="0.25">
      <c r="A18" s="11"/>
      <c r="C18" s="8" t="s">
        <v>18</v>
      </c>
      <c r="H18" s="8" t="s">
        <v>15</v>
      </c>
      <c r="I18" s="15"/>
      <c r="K18" s="11"/>
    </row>
    <row r="19" spans="1:11" s="12" customFormat="1" ht="18" customHeight="1" x14ac:dyDescent="0.25">
      <c r="A19" s="11"/>
      <c r="D19" s="15"/>
      <c r="H19" s="8" t="s">
        <v>16</v>
      </c>
      <c r="I19" s="15"/>
      <c r="K19" s="11"/>
    </row>
    <row r="20" spans="1:11" s="12" customFormat="1" ht="6.95" customHeight="1" x14ac:dyDescent="0.25">
      <c r="A20" s="11"/>
      <c r="K20" s="11"/>
    </row>
    <row r="21" spans="1:11" s="12" customFormat="1" ht="12" customHeight="1" x14ac:dyDescent="0.25">
      <c r="A21" s="11"/>
      <c r="C21" s="8" t="s">
        <v>19</v>
      </c>
      <c r="H21" s="8" t="s">
        <v>15</v>
      </c>
      <c r="I21" s="15"/>
      <c r="K21" s="11"/>
    </row>
    <row r="22" spans="1:11" s="12" customFormat="1" ht="18" customHeight="1" x14ac:dyDescent="0.25">
      <c r="A22" s="11"/>
      <c r="D22" s="15"/>
      <c r="H22" s="8" t="s">
        <v>16</v>
      </c>
      <c r="I22" s="15"/>
      <c r="K22" s="11"/>
    </row>
    <row r="23" spans="1:11" s="12" customFormat="1" ht="6.95" customHeight="1" x14ac:dyDescent="0.25">
      <c r="A23" s="11"/>
      <c r="K23" s="11"/>
    </row>
    <row r="24" spans="1:11" s="12" customFormat="1" ht="12" customHeight="1" x14ac:dyDescent="0.25">
      <c r="A24" s="11"/>
      <c r="C24" s="8" t="s">
        <v>20</v>
      </c>
      <c r="K24" s="11"/>
    </row>
    <row r="25" spans="1:11" s="19" customFormat="1" ht="16.5" customHeight="1" x14ac:dyDescent="0.25">
      <c r="A25" s="18"/>
      <c r="D25" s="20" t="s">
        <v>9</v>
      </c>
      <c r="E25" s="20"/>
      <c r="F25" s="20"/>
      <c r="G25" s="20"/>
      <c r="K25" s="18"/>
    </row>
    <row r="26" spans="1:11" s="12" customFormat="1" ht="6.95" customHeight="1" x14ac:dyDescent="0.25">
      <c r="A26" s="11"/>
      <c r="K26" s="11"/>
    </row>
    <row r="27" spans="1:11" s="12" customFormat="1" ht="6.95" customHeight="1" x14ac:dyDescent="0.25">
      <c r="A27" s="11"/>
      <c r="C27" s="21"/>
      <c r="D27" s="21"/>
      <c r="E27" s="21"/>
      <c r="F27" s="21"/>
      <c r="G27" s="21"/>
      <c r="H27" s="21"/>
      <c r="I27" s="21"/>
      <c r="J27" s="21"/>
      <c r="K27" s="11"/>
    </row>
    <row r="28" spans="1:11" s="12" customFormat="1" ht="25.35" customHeight="1" x14ac:dyDescent="0.25">
      <c r="A28" s="11"/>
      <c r="C28" s="22" t="s">
        <v>21</v>
      </c>
      <c r="I28" s="23">
        <f>'1NP'!J30+'2NP'!J30+'3NP'!J30+'4NP'!J30+'5NP'!J30+'7NP'!J30</f>
        <v>0</v>
      </c>
      <c r="K28" s="11"/>
    </row>
    <row r="29" spans="1:11" s="12" customFormat="1" ht="6.95" customHeight="1" x14ac:dyDescent="0.25">
      <c r="A29" s="11"/>
      <c r="C29" s="21"/>
      <c r="D29" s="21"/>
      <c r="E29" s="21"/>
      <c r="F29" s="21"/>
      <c r="G29" s="21"/>
      <c r="H29" s="21"/>
      <c r="I29" s="21"/>
      <c r="J29" s="21"/>
      <c r="K29" s="11"/>
    </row>
    <row r="30" spans="1:11" s="12" customFormat="1" ht="14.45" customHeight="1" x14ac:dyDescent="0.25">
      <c r="A30" s="11"/>
      <c r="E30" s="24" t="s">
        <v>22</v>
      </c>
      <c r="H30" s="24" t="s">
        <v>23</v>
      </c>
      <c r="I30" s="24" t="s">
        <v>24</v>
      </c>
      <c r="K30" s="11"/>
    </row>
    <row r="31" spans="1:11" s="12" customFormat="1" ht="14.45" customHeight="1" x14ac:dyDescent="0.25">
      <c r="A31" s="11"/>
      <c r="C31" s="25" t="s">
        <v>25</v>
      </c>
      <c r="D31" s="8" t="s">
        <v>26</v>
      </c>
      <c r="E31" s="26">
        <f>I28</f>
        <v>0</v>
      </c>
      <c r="H31" s="27">
        <v>0.21</v>
      </c>
      <c r="I31" s="26">
        <f>E31*H31</f>
        <v>0</v>
      </c>
      <c r="K31" s="11"/>
    </row>
    <row r="32" spans="1:11" s="12" customFormat="1" ht="14.45" customHeight="1" x14ac:dyDescent="0.25">
      <c r="A32" s="11"/>
      <c r="D32" s="8" t="s">
        <v>27</v>
      </c>
      <c r="E32" s="26">
        <v>0</v>
      </c>
      <c r="H32" s="27">
        <v>0.15</v>
      </c>
      <c r="I32" s="26">
        <f>E32*H32</f>
        <v>0</v>
      </c>
      <c r="K32" s="11"/>
    </row>
    <row r="33" spans="1:11" s="12" customFormat="1" ht="14.45" hidden="1" customHeight="1" x14ac:dyDescent="0.25">
      <c r="A33" s="11"/>
      <c r="D33" s="8" t="s">
        <v>28</v>
      </c>
      <c r="E33" s="26" t="e">
        <f>ROUND((SUM(#REF!)),  2)</f>
        <v>#REF!</v>
      </c>
      <c r="H33" s="27">
        <v>0.21</v>
      </c>
      <c r="I33" s="26">
        <f>0</f>
        <v>0</v>
      </c>
      <c r="K33" s="11"/>
    </row>
    <row r="34" spans="1:11" s="12" customFormat="1" ht="14.45" hidden="1" customHeight="1" x14ac:dyDescent="0.25">
      <c r="A34" s="11"/>
      <c r="D34" s="8" t="s">
        <v>29</v>
      </c>
      <c r="E34" s="26" t="e">
        <f>ROUND((SUM(#REF!)),  2)</f>
        <v>#REF!</v>
      </c>
      <c r="H34" s="27">
        <v>0.15</v>
      </c>
      <c r="I34" s="26">
        <f>0</f>
        <v>0</v>
      </c>
      <c r="K34" s="11"/>
    </row>
    <row r="35" spans="1:11" s="12" customFormat="1" ht="14.45" hidden="1" customHeight="1" x14ac:dyDescent="0.25">
      <c r="A35" s="11"/>
      <c r="D35" s="8" t="s">
        <v>30</v>
      </c>
      <c r="E35" s="26" t="e">
        <f>ROUND((SUM(#REF!)),  2)</f>
        <v>#REF!</v>
      </c>
      <c r="H35" s="27">
        <v>0</v>
      </c>
      <c r="I35" s="26">
        <f>0</f>
        <v>0</v>
      </c>
      <c r="K35" s="11"/>
    </row>
    <row r="36" spans="1:11" s="12" customFormat="1" ht="6.95" customHeight="1" x14ac:dyDescent="0.25">
      <c r="A36" s="11"/>
      <c r="K36" s="11"/>
    </row>
    <row r="37" spans="1:11" s="12" customFormat="1" ht="25.35" customHeight="1" x14ac:dyDescent="0.25">
      <c r="A37" s="11"/>
      <c r="B37" s="28"/>
      <c r="C37" s="29" t="s">
        <v>31</v>
      </c>
      <c r="D37" s="30"/>
      <c r="E37" s="30"/>
      <c r="F37" s="31" t="s">
        <v>32</v>
      </c>
      <c r="G37" s="32" t="s">
        <v>33</v>
      </c>
      <c r="H37" s="30"/>
      <c r="I37" s="33">
        <f>SUM(I28:I35)</f>
        <v>0</v>
      </c>
      <c r="J37" s="34"/>
      <c r="K37" s="11"/>
    </row>
    <row r="38" spans="1:11" s="12" customFormat="1" ht="14.45" customHeight="1" x14ac:dyDescent="0.25">
      <c r="A38" s="11"/>
      <c r="K38" s="11"/>
    </row>
    <row r="39" spans="1:11" ht="14.45" customHeight="1" x14ac:dyDescent="0.25">
      <c r="A39" s="5"/>
      <c r="K39" s="5"/>
    </row>
    <row r="40" spans="1:11" ht="14.45" customHeight="1" x14ac:dyDescent="0.25">
      <c r="A40" s="5"/>
      <c r="K40" s="5"/>
    </row>
    <row r="41" spans="1:11" ht="14.45" customHeight="1" x14ac:dyDescent="0.25">
      <c r="A41" s="5"/>
      <c r="K41" s="5"/>
    </row>
    <row r="42" spans="1:11" ht="14.45" customHeight="1" x14ac:dyDescent="0.25">
      <c r="A42" s="5"/>
      <c r="K42" s="5"/>
    </row>
    <row r="43" spans="1:11" ht="14.45" customHeight="1" x14ac:dyDescent="0.25">
      <c r="A43" s="5"/>
      <c r="K43" s="5"/>
    </row>
    <row r="44" spans="1:11" ht="14.45" customHeight="1" x14ac:dyDescent="0.25">
      <c r="A44" s="5"/>
      <c r="K44" s="5"/>
    </row>
    <row r="45" spans="1:11" ht="14.45" customHeight="1" x14ac:dyDescent="0.25">
      <c r="A45" s="5"/>
      <c r="K45" s="5"/>
    </row>
    <row r="46" spans="1:11" ht="14.45" customHeight="1" x14ac:dyDescent="0.25">
      <c r="A46" s="5"/>
      <c r="K46" s="5"/>
    </row>
    <row r="47" spans="1:11" ht="14.45" customHeight="1" x14ac:dyDescent="0.25">
      <c r="A47" s="5"/>
      <c r="K47" s="5"/>
    </row>
    <row r="48" spans="1:11" s="12" customFormat="1" ht="14.45" customHeight="1" x14ac:dyDescent="0.25">
      <c r="A48" s="11"/>
      <c r="C48" s="35" t="s">
        <v>34</v>
      </c>
      <c r="D48" s="36"/>
      <c r="E48" s="36"/>
      <c r="F48" s="35" t="s">
        <v>35</v>
      </c>
      <c r="G48" s="36"/>
      <c r="H48" s="36"/>
      <c r="I48" s="36"/>
      <c r="J48" s="36"/>
      <c r="K48" s="11"/>
    </row>
    <row r="49" spans="1:11" x14ac:dyDescent="0.25">
      <c r="A49" s="5"/>
      <c r="K49" s="5"/>
    </row>
    <row r="50" spans="1:11" x14ac:dyDescent="0.25">
      <c r="A50" s="5"/>
      <c r="K50" s="5"/>
    </row>
    <row r="51" spans="1:11" x14ac:dyDescent="0.25">
      <c r="A51" s="5"/>
      <c r="K51" s="5"/>
    </row>
    <row r="52" spans="1:11" x14ac:dyDescent="0.25">
      <c r="A52" s="5"/>
      <c r="K52" s="5"/>
    </row>
    <row r="53" spans="1:11" x14ac:dyDescent="0.25">
      <c r="A53" s="5"/>
      <c r="K53" s="5"/>
    </row>
    <row r="54" spans="1:11" x14ac:dyDescent="0.25">
      <c r="A54" s="5"/>
      <c r="K54" s="5"/>
    </row>
    <row r="55" spans="1:11" x14ac:dyDescent="0.25">
      <c r="A55" s="5"/>
      <c r="K55" s="5"/>
    </row>
    <row r="56" spans="1:11" x14ac:dyDescent="0.25">
      <c r="A56" s="5"/>
      <c r="K56" s="5"/>
    </row>
    <row r="57" spans="1:11" x14ac:dyDescent="0.25">
      <c r="A57" s="5"/>
      <c r="K57" s="5"/>
    </row>
    <row r="58" spans="1:11" x14ac:dyDescent="0.25">
      <c r="A58" s="5"/>
      <c r="K58" s="5"/>
    </row>
    <row r="59" spans="1:11" s="12" customFormat="1" x14ac:dyDescent="0.25">
      <c r="A59" s="11"/>
      <c r="C59" s="37" t="s">
        <v>36</v>
      </c>
      <c r="D59" s="38"/>
      <c r="E59" s="39" t="s">
        <v>37</v>
      </c>
      <c r="F59" s="37" t="s">
        <v>36</v>
      </c>
      <c r="G59" s="38"/>
      <c r="H59" s="38"/>
      <c r="I59" s="40" t="s">
        <v>37</v>
      </c>
      <c r="J59" s="38"/>
      <c r="K59" s="11"/>
    </row>
    <row r="60" spans="1:11" x14ac:dyDescent="0.25">
      <c r="A60" s="5"/>
      <c r="K60" s="5"/>
    </row>
    <row r="61" spans="1:11" x14ac:dyDescent="0.25">
      <c r="A61" s="5"/>
      <c r="K61" s="5"/>
    </row>
    <row r="62" spans="1:11" x14ac:dyDescent="0.25">
      <c r="A62" s="5"/>
      <c r="K62" s="5"/>
    </row>
    <row r="63" spans="1:11" s="12" customFormat="1" x14ac:dyDescent="0.25">
      <c r="A63" s="11"/>
      <c r="C63" s="35" t="s">
        <v>38</v>
      </c>
      <c r="D63" s="36"/>
      <c r="E63" s="36"/>
      <c r="F63" s="35" t="s">
        <v>39</v>
      </c>
      <c r="G63" s="36"/>
      <c r="H63" s="36"/>
      <c r="I63" s="36"/>
      <c r="J63" s="36"/>
      <c r="K63" s="11"/>
    </row>
    <row r="64" spans="1:11" x14ac:dyDescent="0.25">
      <c r="A64" s="5"/>
      <c r="K64" s="5"/>
    </row>
    <row r="65" spans="1:11" x14ac:dyDescent="0.25">
      <c r="A65" s="5"/>
      <c r="K65" s="5"/>
    </row>
    <row r="66" spans="1:11" x14ac:dyDescent="0.25">
      <c r="A66" s="5"/>
      <c r="K66" s="5"/>
    </row>
    <row r="67" spans="1:11" x14ac:dyDescent="0.25">
      <c r="A67" s="5"/>
      <c r="K67" s="5"/>
    </row>
    <row r="68" spans="1:11" x14ac:dyDescent="0.25">
      <c r="A68" s="5"/>
      <c r="K68" s="5"/>
    </row>
    <row r="69" spans="1:11" x14ac:dyDescent="0.25">
      <c r="A69" s="5"/>
      <c r="K69" s="5"/>
    </row>
    <row r="70" spans="1:11" x14ac:dyDescent="0.25">
      <c r="A70" s="5"/>
      <c r="K70" s="5"/>
    </row>
    <row r="71" spans="1:11" x14ac:dyDescent="0.25">
      <c r="A71" s="5"/>
      <c r="K71" s="5"/>
    </row>
    <row r="72" spans="1:11" x14ac:dyDescent="0.25">
      <c r="A72" s="5"/>
      <c r="K72" s="5"/>
    </row>
    <row r="73" spans="1:11" x14ac:dyDescent="0.25">
      <c r="A73" s="5"/>
      <c r="K73" s="5"/>
    </row>
    <row r="74" spans="1:11" s="12" customFormat="1" x14ac:dyDescent="0.25">
      <c r="A74" s="11"/>
      <c r="C74" s="37" t="s">
        <v>36</v>
      </c>
      <c r="D74" s="38"/>
      <c r="E74" s="39" t="s">
        <v>37</v>
      </c>
      <c r="F74" s="37" t="s">
        <v>36</v>
      </c>
      <c r="G74" s="38"/>
      <c r="H74" s="38"/>
      <c r="I74" s="40" t="s">
        <v>37</v>
      </c>
      <c r="J74" s="38"/>
      <c r="K74" s="11"/>
    </row>
    <row r="75" spans="1:11" s="12" customFormat="1" ht="14.45" customHeight="1" x14ac:dyDescent="0.25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11"/>
    </row>
  </sheetData>
  <mergeCells count="4">
    <mergeCell ref="D5:G5"/>
    <mergeCell ref="D7:G7"/>
    <mergeCell ref="D16:G16"/>
    <mergeCell ref="D25:G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05D9-4317-45CA-9C8A-C8260EFDB98A}">
  <dimension ref="B2:BM258"/>
  <sheetViews>
    <sheetView workbookViewId="0">
      <selection activeCell="E7" sqref="E7:H7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0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5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5">
      <c r="B5" s="5"/>
      <c r="L5" s="5"/>
    </row>
    <row r="6" spans="2:46" ht="12" customHeight="1" x14ac:dyDescent="0.25">
      <c r="B6" s="5"/>
      <c r="D6" s="8" t="s">
        <v>5</v>
      </c>
      <c r="L6" s="5"/>
    </row>
    <row r="7" spans="2:46" ht="26.25" customHeight="1" x14ac:dyDescent="0.25">
      <c r="B7" s="5"/>
      <c r="E7" s="9"/>
      <c r="F7" s="10"/>
      <c r="G7" s="10"/>
      <c r="H7" s="10"/>
      <c r="L7" s="5"/>
    </row>
    <row r="8" spans="2:46" s="12" customFormat="1" ht="12" customHeight="1" x14ac:dyDescent="0.25">
      <c r="B8" s="11"/>
      <c r="D8" s="8" t="s">
        <v>6</v>
      </c>
      <c r="L8" s="11"/>
    </row>
    <row r="9" spans="2:46" s="12" customFormat="1" ht="16.5" customHeight="1" x14ac:dyDescent="0.25">
      <c r="B9" s="11"/>
      <c r="E9" s="13" t="s">
        <v>7</v>
      </c>
      <c r="F9" s="14"/>
      <c r="G9" s="14"/>
      <c r="H9" s="14"/>
      <c r="L9" s="11"/>
    </row>
    <row r="10" spans="2:46" s="12" customFormat="1" x14ac:dyDescent="0.25">
      <c r="B10" s="11"/>
      <c r="L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L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/>
      <c r="L12" s="11"/>
    </row>
    <row r="13" spans="2:46" s="12" customFormat="1" ht="10.9" customHeight="1" x14ac:dyDescent="0.25">
      <c r="B13" s="11"/>
      <c r="L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/>
      <c r="L14" s="11"/>
    </row>
    <row r="15" spans="2:46" s="12" customFormat="1" ht="18" customHeight="1" x14ac:dyDescent="0.25">
      <c r="B15" s="11"/>
      <c r="E15" s="15"/>
      <c r="I15" s="8" t="s">
        <v>16</v>
      </c>
      <c r="J15" s="15"/>
      <c r="L15" s="11"/>
    </row>
    <row r="16" spans="2:46" s="12" customFormat="1" ht="6.95" customHeight="1" x14ac:dyDescent="0.25">
      <c r="B16" s="11"/>
      <c r="L16" s="11"/>
    </row>
    <row r="17" spans="2:12" s="12" customFormat="1" ht="12" customHeight="1" x14ac:dyDescent="0.25">
      <c r="B17" s="11"/>
      <c r="D17" s="8" t="s">
        <v>17</v>
      </c>
      <c r="I17" s="8" t="s">
        <v>15</v>
      </c>
      <c r="J17" s="15"/>
      <c r="L17" s="11"/>
    </row>
    <row r="18" spans="2:12" s="12" customFormat="1" ht="18" customHeight="1" x14ac:dyDescent="0.25">
      <c r="B18" s="11"/>
      <c r="E18" s="17"/>
      <c r="F18" s="17"/>
      <c r="G18" s="17"/>
      <c r="H18" s="17"/>
      <c r="I18" s="8" t="s">
        <v>16</v>
      </c>
      <c r="J18" s="15"/>
      <c r="L18" s="11"/>
    </row>
    <row r="19" spans="2:12" s="12" customFormat="1" ht="6.95" customHeight="1" x14ac:dyDescent="0.25">
      <c r="B19" s="11"/>
      <c r="L19" s="11"/>
    </row>
    <row r="20" spans="2:12" s="12" customFormat="1" ht="12" customHeight="1" x14ac:dyDescent="0.25">
      <c r="B20" s="11"/>
      <c r="D20" s="8" t="s">
        <v>18</v>
      </c>
      <c r="I20" s="8" t="s">
        <v>15</v>
      </c>
      <c r="J20" s="15"/>
      <c r="L20" s="11"/>
    </row>
    <row r="21" spans="2:12" s="12" customFormat="1" ht="18" customHeight="1" x14ac:dyDescent="0.25">
      <c r="B21" s="11"/>
      <c r="E21" s="15"/>
      <c r="I21" s="8" t="s">
        <v>16</v>
      </c>
      <c r="J21" s="15"/>
      <c r="L21" s="11"/>
    </row>
    <row r="22" spans="2:12" s="12" customFormat="1" ht="6.95" customHeight="1" x14ac:dyDescent="0.25">
      <c r="B22" s="11"/>
      <c r="L22" s="11"/>
    </row>
    <row r="23" spans="2:12" s="12" customFormat="1" ht="12" customHeight="1" x14ac:dyDescent="0.25">
      <c r="B23" s="11"/>
      <c r="D23" s="8" t="s">
        <v>19</v>
      </c>
      <c r="I23" s="8" t="s">
        <v>15</v>
      </c>
      <c r="J23" s="15"/>
      <c r="L23" s="11"/>
    </row>
    <row r="24" spans="2:12" s="12" customFormat="1" ht="18" customHeight="1" x14ac:dyDescent="0.25">
      <c r="B24" s="11"/>
      <c r="E24" s="15"/>
      <c r="I24" s="8" t="s">
        <v>16</v>
      </c>
      <c r="J24" s="15"/>
      <c r="L24" s="11"/>
    </row>
    <row r="25" spans="2:12" s="12" customFormat="1" ht="6.95" customHeight="1" x14ac:dyDescent="0.25">
      <c r="B25" s="11"/>
      <c r="L25" s="11"/>
    </row>
    <row r="26" spans="2:12" s="12" customFormat="1" ht="12" customHeight="1" x14ac:dyDescent="0.25">
      <c r="B26" s="11"/>
      <c r="D26" s="8" t="s">
        <v>20</v>
      </c>
      <c r="L26" s="11"/>
    </row>
    <row r="27" spans="2:12" s="19" customFormat="1" ht="16.5" customHeight="1" x14ac:dyDescent="0.25">
      <c r="B27" s="18"/>
      <c r="E27" s="20" t="s">
        <v>9</v>
      </c>
      <c r="F27" s="20"/>
      <c r="G27" s="20"/>
      <c r="H27" s="20"/>
      <c r="L27" s="18"/>
    </row>
    <row r="28" spans="2:12" s="12" customFormat="1" ht="6.95" customHeight="1" x14ac:dyDescent="0.25">
      <c r="B28" s="11"/>
      <c r="L28" s="11"/>
    </row>
    <row r="29" spans="2:12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11"/>
    </row>
    <row r="30" spans="2:12" s="12" customFormat="1" ht="25.35" customHeight="1" x14ac:dyDescent="0.25">
      <c r="B30" s="11"/>
      <c r="D30" s="22" t="s">
        <v>21</v>
      </c>
      <c r="J30" s="23">
        <f>ROUND(J130, 2)</f>
        <v>0</v>
      </c>
      <c r="L30" s="11"/>
    </row>
    <row r="31" spans="2:12" s="12" customFormat="1" ht="6.95" customHeight="1" x14ac:dyDescent="0.25">
      <c r="B31" s="11"/>
      <c r="D31" s="21"/>
      <c r="E31" s="21"/>
      <c r="F31" s="21"/>
      <c r="G31" s="21"/>
      <c r="H31" s="21"/>
      <c r="I31" s="21"/>
      <c r="J31" s="21"/>
      <c r="K31" s="21"/>
      <c r="L31" s="11"/>
    </row>
    <row r="32" spans="2:12" s="12" customFormat="1" ht="14.45" customHeight="1" x14ac:dyDescent="0.25">
      <c r="B32" s="11"/>
      <c r="F32" s="24" t="s">
        <v>22</v>
      </c>
      <c r="I32" s="24" t="s">
        <v>23</v>
      </c>
      <c r="J32" s="24" t="s">
        <v>24</v>
      </c>
      <c r="L32" s="11"/>
    </row>
    <row r="33" spans="2:12" s="12" customFormat="1" ht="14.45" customHeight="1" x14ac:dyDescent="0.25">
      <c r="B33" s="11"/>
      <c r="D33" s="25" t="s">
        <v>25</v>
      </c>
      <c r="E33" s="8" t="s">
        <v>26</v>
      </c>
      <c r="F33" s="26">
        <f>ROUND((SUM(BE130:BE257)),  2)</f>
        <v>0</v>
      </c>
      <c r="I33" s="27">
        <v>0.21</v>
      </c>
      <c r="J33" s="26">
        <f>ROUND(((SUM(BE130:BE257))*I33),  2)</f>
        <v>0</v>
      </c>
      <c r="L33" s="11"/>
    </row>
    <row r="34" spans="2:12" s="12" customFormat="1" ht="14.45" customHeight="1" x14ac:dyDescent="0.25">
      <c r="B34" s="11"/>
      <c r="E34" s="8" t="s">
        <v>27</v>
      </c>
      <c r="F34" s="26">
        <f>ROUND((SUM(BF130:BF257)),  2)</f>
        <v>0</v>
      </c>
      <c r="I34" s="27">
        <v>0.15</v>
      </c>
      <c r="J34" s="26">
        <f>ROUND(((SUM(BF130:BF257))*I34),  2)</f>
        <v>0</v>
      </c>
      <c r="L34" s="11"/>
    </row>
    <row r="35" spans="2:12" s="12" customFormat="1" ht="14.45" hidden="1" customHeight="1" x14ac:dyDescent="0.25">
      <c r="B35" s="11"/>
      <c r="E35" s="8" t="s">
        <v>28</v>
      </c>
      <c r="F35" s="26">
        <f>ROUND((SUM(BG130:BG257)),  2)</f>
        <v>0</v>
      </c>
      <c r="I35" s="27">
        <v>0.21</v>
      </c>
      <c r="J35" s="26">
        <f>0</f>
        <v>0</v>
      </c>
      <c r="L35" s="11"/>
    </row>
    <row r="36" spans="2:12" s="12" customFormat="1" ht="14.45" hidden="1" customHeight="1" x14ac:dyDescent="0.25">
      <c r="B36" s="11"/>
      <c r="E36" s="8" t="s">
        <v>29</v>
      </c>
      <c r="F36" s="26">
        <f>ROUND((SUM(BH130:BH257)),  2)</f>
        <v>0</v>
      </c>
      <c r="I36" s="27">
        <v>0.15</v>
      </c>
      <c r="J36" s="26">
        <f>0</f>
        <v>0</v>
      </c>
      <c r="L36" s="11"/>
    </row>
    <row r="37" spans="2:12" s="12" customFormat="1" ht="14.45" hidden="1" customHeight="1" x14ac:dyDescent="0.25">
      <c r="B37" s="11"/>
      <c r="E37" s="8" t="s">
        <v>30</v>
      </c>
      <c r="F37" s="26">
        <f>ROUND((SUM(BI130:BI257)),  2)</f>
        <v>0</v>
      </c>
      <c r="I37" s="27">
        <v>0</v>
      </c>
      <c r="J37" s="26">
        <f>0</f>
        <v>0</v>
      </c>
      <c r="L37" s="11"/>
    </row>
    <row r="38" spans="2:12" s="12" customFormat="1" ht="6.95" customHeight="1" x14ac:dyDescent="0.25">
      <c r="B38" s="11"/>
      <c r="L38" s="11"/>
    </row>
    <row r="39" spans="2:12" s="12" customFormat="1" ht="25.35" customHeight="1" x14ac:dyDescent="0.25">
      <c r="B39" s="11"/>
      <c r="C39" s="28"/>
      <c r="D39" s="29" t="s">
        <v>31</v>
      </c>
      <c r="E39" s="30"/>
      <c r="F39" s="30"/>
      <c r="G39" s="31" t="s">
        <v>32</v>
      </c>
      <c r="H39" s="32" t="s">
        <v>33</v>
      </c>
      <c r="I39" s="30"/>
      <c r="J39" s="33">
        <f>SUM(J30:J37)</f>
        <v>0</v>
      </c>
      <c r="K39" s="34"/>
      <c r="L39" s="11"/>
    </row>
    <row r="40" spans="2:12" s="12" customFormat="1" ht="14.45" customHeight="1" x14ac:dyDescent="0.25">
      <c r="B40" s="11"/>
      <c r="L40" s="11"/>
    </row>
    <row r="41" spans="2:12" ht="14.45" customHeight="1" x14ac:dyDescent="0.25">
      <c r="B41" s="5"/>
      <c r="L41" s="5"/>
    </row>
    <row r="42" spans="2:12" ht="14.45" customHeight="1" x14ac:dyDescent="0.25">
      <c r="B42" s="5"/>
      <c r="L42" s="5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2" customFormat="1" ht="14.45" customHeight="1" x14ac:dyDescent="0.25">
      <c r="B50" s="11"/>
      <c r="D50" s="35" t="s">
        <v>34</v>
      </c>
      <c r="E50" s="36"/>
      <c r="F50" s="36"/>
      <c r="G50" s="35" t="s">
        <v>35</v>
      </c>
      <c r="H50" s="36"/>
      <c r="I50" s="36"/>
      <c r="J50" s="36"/>
      <c r="K50" s="36"/>
      <c r="L50" s="11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2" customFormat="1" x14ac:dyDescent="0.25">
      <c r="B61" s="11"/>
      <c r="D61" s="37" t="s">
        <v>36</v>
      </c>
      <c r="E61" s="38"/>
      <c r="F61" s="39" t="s">
        <v>37</v>
      </c>
      <c r="G61" s="37" t="s">
        <v>36</v>
      </c>
      <c r="H61" s="38"/>
      <c r="I61" s="38"/>
      <c r="J61" s="40" t="s">
        <v>37</v>
      </c>
      <c r="K61" s="38"/>
      <c r="L61" s="11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2" customFormat="1" x14ac:dyDescent="0.25">
      <c r="B65" s="11"/>
      <c r="D65" s="35" t="s">
        <v>38</v>
      </c>
      <c r="E65" s="36"/>
      <c r="F65" s="36"/>
      <c r="G65" s="35" t="s">
        <v>39</v>
      </c>
      <c r="H65" s="36"/>
      <c r="I65" s="36"/>
      <c r="J65" s="36"/>
      <c r="K65" s="36"/>
      <c r="L65" s="11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2" customFormat="1" x14ac:dyDescent="0.25">
      <c r="B76" s="11"/>
      <c r="D76" s="37" t="s">
        <v>36</v>
      </c>
      <c r="E76" s="38"/>
      <c r="F76" s="39" t="s">
        <v>37</v>
      </c>
      <c r="G76" s="37" t="s">
        <v>36</v>
      </c>
      <c r="H76" s="38"/>
      <c r="I76" s="38"/>
      <c r="J76" s="40" t="s">
        <v>37</v>
      </c>
      <c r="K76" s="38"/>
      <c r="L76" s="11"/>
    </row>
    <row r="77" spans="2:12" s="12" customFormat="1" ht="14.45" customHeight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1"/>
    </row>
    <row r="81" spans="2:47" s="12" customFormat="1" ht="6.95" hidden="1" customHeight="1" x14ac:dyDescent="0.2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1"/>
    </row>
    <row r="82" spans="2:47" s="12" customFormat="1" ht="24.95" hidden="1" customHeight="1" x14ac:dyDescent="0.25">
      <c r="B82" s="11"/>
      <c r="C82" s="6" t="s">
        <v>40</v>
      </c>
      <c r="L82" s="11"/>
    </row>
    <row r="83" spans="2:47" s="12" customFormat="1" ht="6.95" hidden="1" customHeight="1" x14ac:dyDescent="0.25">
      <c r="B83" s="11"/>
      <c r="L83" s="11"/>
    </row>
    <row r="84" spans="2:47" s="12" customFormat="1" ht="12" hidden="1" customHeight="1" x14ac:dyDescent="0.25">
      <c r="B84" s="11"/>
      <c r="C84" s="8" t="s">
        <v>5</v>
      </c>
      <c r="L84" s="11"/>
    </row>
    <row r="85" spans="2:47" s="12" customFormat="1" ht="26.25" hidden="1" customHeight="1" x14ac:dyDescent="0.25">
      <c r="B85" s="11"/>
      <c r="E85" s="9">
        <f>E7</f>
        <v>0</v>
      </c>
      <c r="F85" s="10"/>
      <c r="G85" s="10"/>
      <c r="H85" s="10"/>
      <c r="L85" s="11"/>
    </row>
    <row r="86" spans="2:47" s="12" customFormat="1" ht="12" hidden="1" customHeight="1" x14ac:dyDescent="0.25">
      <c r="B86" s="11"/>
      <c r="C86" s="8" t="s">
        <v>6</v>
      </c>
      <c r="L86" s="11"/>
    </row>
    <row r="87" spans="2:47" s="12" customFormat="1" ht="16.5" hidden="1" customHeight="1" x14ac:dyDescent="0.25">
      <c r="B87" s="11"/>
      <c r="E87" s="13" t="str">
        <f>E9</f>
        <v>01 - rekonstrukce A3 - 1.NP</v>
      </c>
      <c r="F87" s="14"/>
      <c r="G87" s="14"/>
      <c r="H87" s="14"/>
      <c r="L87" s="11"/>
    </row>
    <row r="88" spans="2:47" s="12" customFormat="1" ht="6.95" hidden="1" customHeight="1" x14ac:dyDescent="0.25">
      <c r="B88" s="11"/>
      <c r="L88" s="11"/>
    </row>
    <row r="89" spans="2:47" s="12" customFormat="1" ht="12" hidden="1" customHeight="1" x14ac:dyDescent="0.25">
      <c r="B89" s="11"/>
      <c r="C89" s="8" t="s">
        <v>11</v>
      </c>
      <c r="F89" s="15" t="str">
        <f>F12</f>
        <v xml:space="preserve"> </v>
      </c>
      <c r="I89" s="8" t="s">
        <v>13</v>
      </c>
      <c r="J89" s="16" t="str">
        <f>IF(J12="","",J12)</f>
        <v/>
      </c>
      <c r="L89" s="11"/>
    </row>
    <row r="90" spans="2:47" s="12" customFormat="1" ht="6.95" hidden="1" customHeight="1" x14ac:dyDescent="0.25">
      <c r="B90" s="11"/>
      <c r="L90" s="11"/>
    </row>
    <row r="91" spans="2:47" s="12" customFormat="1" ht="15.2" hidden="1" customHeight="1" x14ac:dyDescent="0.25">
      <c r="B91" s="11"/>
      <c r="C91" s="8" t="s">
        <v>14</v>
      </c>
      <c r="F91" s="15">
        <f>E15</f>
        <v>0</v>
      </c>
      <c r="I91" s="8" t="s">
        <v>18</v>
      </c>
      <c r="J91" s="45">
        <f>E21</f>
        <v>0</v>
      </c>
      <c r="L91" s="11"/>
    </row>
    <row r="92" spans="2:47" s="12" customFormat="1" ht="15.2" hidden="1" customHeight="1" x14ac:dyDescent="0.25">
      <c r="B92" s="11"/>
      <c r="C92" s="8" t="s">
        <v>17</v>
      </c>
      <c r="F92" s="15" t="str">
        <f>IF(E18="","",E18)</f>
        <v/>
      </c>
      <c r="I92" s="8" t="s">
        <v>19</v>
      </c>
      <c r="J92" s="45">
        <f>E24</f>
        <v>0</v>
      </c>
      <c r="L92" s="11"/>
    </row>
    <row r="93" spans="2:47" s="12" customFormat="1" ht="10.35" hidden="1" customHeight="1" x14ac:dyDescent="0.25">
      <c r="B93" s="11"/>
      <c r="L93" s="11"/>
    </row>
    <row r="94" spans="2:47" s="12" customFormat="1" ht="29.25" hidden="1" customHeight="1" x14ac:dyDescent="0.25">
      <c r="B94" s="11"/>
      <c r="C94" s="46" t="s">
        <v>41</v>
      </c>
      <c r="D94" s="28"/>
      <c r="E94" s="28"/>
      <c r="F94" s="28"/>
      <c r="G94" s="28"/>
      <c r="H94" s="28"/>
      <c r="I94" s="28"/>
      <c r="J94" s="47" t="s">
        <v>42</v>
      </c>
      <c r="K94" s="28"/>
      <c r="L94" s="11"/>
    </row>
    <row r="95" spans="2:47" s="12" customFormat="1" ht="10.35" hidden="1" customHeight="1" x14ac:dyDescent="0.25">
      <c r="B95" s="11"/>
      <c r="L95" s="11"/>
    </row>
    <row r="96" spans="2:47" s="12" customFormat="1" ht="22.9" hidden="1" customHeight="1" x14ac:dyDescent="0.25">
      <c r="B96" s="11"/>
      <c r="C96" s="48" t="s">
        <v>43</v>
      </c>
      <c r="J96" s="23">
        <f>J130</f>
        <v>0</v>
      </c>
      <c r="L96" s="11"/>
      <c r="AU96" s="2" t="s">
        <v>44</v>
      </c>
    </row>
    <row r="97" spans="2:12" s="50" customFormat="1" ht="24.95" hidden="1" customHeight="1" x14ac:dyDescent="0.25">
      <c r="B97" s="49"/>
      <c r="D97" s="51" t="s">
        <v>45</v>
      </c>
      <c r="E97" s="52"/>
      <c r="F97" s="52"/>
      <c r="G97" s="52"/>
      <c r="H97" s="52"/>
      <c r="I97" s="52"/>
      <c r="J97" s="53">
        <f>J131</f>
        <v>0</v>
      </c>
      <c r="L97" s="49"/>
    </row>
    <row r="98" spans="2:12" s="55" customFormat="1" ht="19.899999999999999" hidden="1" customHeight="1" x14ac:dyDescent="0.25">
      <c r="B98" s="54"/>
      <c r="D98" s="56" t="s">
        <v>46</v>
      </c>
      <c r="E98" s="57"/>
      <c r="F98" s="57"/>
      <c r="G98" s="57"/>
      <c r="H98" s="57"/>
      <c r="I98" s="57"/>
      <c r="J98" s="58">
        <f>J132</f>
        <v>0</v>
      </c>
      <c r="L98" s="54"/>
    </row>
    <row r="99" spans="2:12" s="50" customFormat="1" ht="24.95" hidden="1" customHeight="1" x14ac:dyDescent="0.25">
      <c r="B99" s="49"/>
      <c r="D99" s="51" t="s">
        <v>47</v>
      </c>
      <c r="E99" s="52"/>
      <c r="F99" s="52"/>
      <c r="G99" s="52"/>
      <c r="H99" s="52"/>
      <c r="I99" s="52"/>
      <c r="J99" s="53">
        <f>J141</f>
        <v>0</v>
      </c>
      <c r="L99" s="49"/>
    </row>
    <row r="100" spans="2:12" s="50" customFormat="1" ht="24.95" hidden="1" customHeight="1" x14ac:dyDescent="0.25">
      <c r="B100" s="49"/>
      <c r="D100" s="51" t="s">
        <v>48</v>
      </c>
      <c r="E100" s="52"/>
      <c r="F100" s="52"/>
      <c r="G100" s="52"/>
      <c r="H100" s="52"/>
      <c r="I100" s="52"/>
      <c r="J100" s="53">
        <f>J147</f>
        <v>0</v>
      </c>
      <c r="L100" s="49"/>
    </row>
    <row r="101" spans="2:12" s="55" customFormat="1" ht="19.899999999999999" hidden="1" customHeight="1" x14ac:dyDescent="0.25">
      <c r="B101" s="54"/>
      <c r="D101" s="56" t="s">
        <v>49</v>
      </c>
      <c r="E101" s="57"/>
      <c r="F101" s="57"/>
      <c r="G101" s="57"/>
      <c r="H101" s="57"/>
      <c r="I101" s="57"/>
      <c r="J101" s="58">
        <f>J148</f>
        <v>0</v>
      </c>
      <c r="L101" s="54"/>
    </row>
    <row r="102" spans="2:12" s="50" customFormat="1" ht="24.95" hidden="1" customHeight="1" x14ac:dyDescent="0.25">
      <c r="B102" s="49"/>
      <c r="D102" s="51" t="s">
        <v>50</v>
      </c>
      <c r="E102" s="52"/>
      <c r="F102" s="52"/>
      <c r="G102" s="52"/>
      <c r="H102" s="52"/>
      <c r="I102" s="52"/>
      <c r="J102" s="53">
        <f>J157</f>
        <v>0</v>
      </c>
      <c r="L102" s="49"/>
    </row>
    <row r="103" spans="2:12" s="55" customFormat="1" ht="19.899999999999999" hidden="1" customHeight="1" x14ac:dyDescent="0.25">
      <c r="B103" s="54"/>
      <c r="D103" s="56" t="s">
        <v>51</v>
      </c>
      <c r="E103" s="57"/>
      <c r="F103" s="57"/>
      <c r="G103" s="57"/>
      <c r="H103" s="57"/>
      <c r="I103" s="57"/>
      <c r="J103" s="58">
        <f>J158</f>
        <v>0</v>
      </c>
      <c r="L103" s="54"/>
    </row>
    <row r="104" spans="2:12" s="55" customFormat="1" ht="19.899999999999999" hidden="1" customHeight="1" x14ac:dyDescent="0.25">
      <c r="B104" s="54"/>
      <c r="D104" s="56" t="s">
        <v>52</v>
      </c>
      <c r="E104" s="57"/>
      <c r="F104" s="57"/>
      <c r="G104" s="57"/>
      <c r="H104" s="57"/>
      <c r="I104" s="57"/>
      <c r="J104" s="58">
        <f>J215</f>
        <v>0</v>
      </c>
      <c r="L104" s="54"/>
    </row>
    <row r="105" spans="2:12" s="55" customFormat="1" ht="19.899999999999999" hidden="1" customHeight="1" x14ac:dyDescent="0.25">
      <c r="B105" s="54"/>
      <c r="D105" s="56" t="s">
        <v>53</v>
      </c>
      <c r="E105" s="57"/>
      <c r="F105" s="57"/>
      <c r="G105" s="57"/>
      <c r="H105" s="57"/>
      <c r="I105" s="57"/>
      <c r="J105" s="58">
        <f>J225</f>
        <v>0</v>
      </c>
      <c r="L105" s="54"/>
    </row>
    <row r="106" spans="2:12" s="55" customFormat="1" ht="19.899999999999999" hidden="1" customHeight="1" x14ac:dyDescent="0.25">
      <c r="B106" s="54"/>
      <c r="D106" s="56" t="s">
        <v>54</v>
      </c>
      <c r="E106" s="57"/>
      <c r="F106" s="57"/>
      <c r="G106" s="57"/>
      <c r="H106" s="57"/>
      <c r="I106" s="57"/>
      <c r="J106" s="58">
        <f>J232</f>
        <v>0</v>
      </c>
      <c r="L106" s="54"/>
    </row>
    <row r="107" spans="2:12" s="55" customFormat="1" ht="19.899999999999999" hidden="1" customHeight="1" x14ac:dyDescent="0.25">
      <c r="B107" s="54"/>
      <c r="D107" s="56" t="s">
        <v>55</v>
      </c>
      <c r="E107" s="57"/>
      <c r="F107" s="57"/>
      <c r="G107" s="57"/>
      <c r="H107" s="57"/>
      <c r="I107" s="57"/>
      <c r="J107" s="58">
        <f>J241</f>
        <v>0</v>
      </c>
      <c r="L107" s="54"/>
    </row>
    <row r="108" spans="2:12" s="55" customFormat="1" ht="19.899999999999999" hidden="1" customHeight="1" x14ac:dyDescent="0.25">
      <c r="B108" s="54"/>
      <c r="D108" s="56" t="s">
        <v>56</v>
      </c>
      <c r="E108" s="57"/>
      <c r="F108" s="57"/>
      <c r="G108" s="57"/>
      <c r="H108" s="57"/>
      <c r="I108" s="57"/>
      <c r="J108" s="58">
        <f>J248</f>
        <v>0</v>
      </c>
      <c r="L108" s="54"/>
    </row>
    <row r="109" spans="2:12" s="50" customFormat="1" ht="24.95" hidden="1" customHeight="1" x14ac:dyDescent="0.25">
      <c r="B109" s="49"/>
      <c r="D109" s="51" t="s">
        <v>57</v>
      </c>
      <c r="E109" s="52"/>
      <c r="F109" s="52"/>
      <c r="G109" s="52"/>
      <c r="H109" s="52"/>
      <c r="I109" s="52"/>
      <c r="J109" s="53">
        <f>J250</f>
        <v>0</v>
      </c>
      <c r="L109" s="49"/>
    </row>
    <row r="110" spans="2:12" s="55" customFormat="1" ht="19.899999999999999" hidden="1" customHeight="1" x14ac:dyDescent="0.25">
      <c r="B110" s="54"/>
      <c r="D110" s="56" t="s">
        <v>58</v>
      </c>
      <c r="E110" s="57"/>
      <c r="F110" s="57"/>
      <c r="G110" s="57"/>
      <c r="H110" s="57"/>
      <c r="I110" s="57"/>
      <c r="J110" s="58">
        <f>J251</f>
        <v>0</v>
      </c>
      <c r="L110" s="54"/>
    </row>
    <row r="111" spans="2:12" s="12" customFormat="1" ht="21.75" hidden="1" customHeight="1" x14ac:dyDescent="0.25">
      <c r="B111" s="11"/>
      <c r="L111" s="11"/>
    </row>
    <row r="112" spans="2:12" s="12" customFormat="1" ht="6.95" hidden="1" customHeight="1" x14ac:dyDescent="0.25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1"/>
    </row>
    <row r="113" spans="2:12" hidden="1" x14ac:dyDescent="0.25"/>
    <row r="114" spans="2:12" hidden="1" x14ac:dyDescent="0.25"/>
    <row r="115" spans="2:12" hidden="1" x14ac:dyDescent="0.25"/>
    <row r="116" spans="2:12" s="12" customFormat="1" ht="6.95" customHeight="1" x14ac:dyDescent="0.25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1"/>
    </row>
    <row r="117" spans="2:12" s="12" customFormat="1" ht="24.95" customHeight="1" x14ac:dyDescent="0.25">
      <c r="B117" s="11"/>
      <c r="C117" s="6" t="s">
        <v>59</v>
      </c>
      <c r="L117" s="11"/>
    </row>
    <row r="118" spans="2:12" s="12" customFormat="1" ht="6.95" customHeight="1" x14ac:dyDescent="0.25">
      <c r="B118" s="11"/>
      <c r="L118" s="11"/>
    </row>
    <row r="119" spans="2:12" s="12" customFormat="1" ht="12" customHeight="1" x14ac:dyDescent="0.25">
      <c r="B119" s="11"/>
      <c r="C119" s="8" t="s">
        <v>5</v>
      </c>
      <c r="L119" s="11"/>
    </row>
    <row r="120" spans="2:12" s="12" customFormat="1" ht="26.25" customHeight="1" x14ac:dyDescent="0.25">
      <c r="B120" s="11"/>
      <c r="E120" s="9">
        <f>E7</f>
        <v>0</v>
      </c>
      <c r="F120" s="10"/>
      <c r="G120" s="10"/>
      <c r="H120" s="10"/>
      <c r="L120" s="11"/>
    </row>
    <row r="121" spans="2:12" s="12" customFormat="1" ht="12" customHeight="1" x14ac:dyDescent="0.25">
      <c r="B121" s="11"/>
      <c r="C121" s="8" t="s">
        <v>6</v>
      </c>
      <c r="L121" s="11"/>
    </row>
    <row r="122" spans="2:12" s="12" customFormat="1" ht="16.5" customHeight="1" x14ac:dyDescent="0.25">
      <c r="B122" s="11"/>
      <c r="E122" s="13" t="str">
        <f>E9</f>
        <v>01 - rekonstrukce A3 - 1.NP</v>
      </c>
      <c r="F122" s="14"/>
      <c r="G122" s="14"/>
      <c r="H122" s="14"/>
      <c r="L122" s="11"/>
    </row>
    <row r="123" spans="2:12" s="12" customFormat="1" ht="6.95" customHeight="1" x14ac:dyDescent="0.25">
      <c r="B123" s="11"/>
      <c r="L123" s="11"/>
    </row>
    <row r="124" spans="2:12" s="12" customFormat="1" ht="12" customHeight="1" x14ac:dyDescent="0.25">
      <c r="B124" s="11"/>
      <c r="C124" s="8" t="s">
        <v>11</v>
      </c>
      <c r="F124" s="15" t="str">
        <f>F12</f>
        <v xml:space="preserve"> </v>
      </c>
      <c r="I124" s="8" t="s">
        <v>13</v>
      </c>
      <c r="J124" s="16" t="str">
        <f>IF(J12="","",J12)</f>
        <v/>
      </c>
      <c r="L124" s="11"/>
    </row>
    <row r="125" spans="2:12" s="12" customFormat="1" ht="6.95" customHeight="1" x14ac:dyDescent="0.25">
      <c r="B125" s="11"/>
      <c r="L125" s="11"/>
    </row>
    <row r="126" spans="2:12" s="12" customFormat="1" ht="15.2" customHeight="1" x14ac:dyDescent="0.25">
      <c r="B126" s="11"/>
      <c r="C126" s="8" t="s">
        <v>14</v>
      </c>
      <c r="F126" s="15">
        <f>E15</f>
        <v>0</v>
      </c>
      <c r="I126" s="8" t="s">
        <v>18</v>
      </c>
      <c r="J126" s="45">
        <f>E21</f>
        <v>0</v>
      </c>
      <c r="L126" s="11"/>
    </row>
    <row r="127" spans="2:12" s="12" customFormat="1" ht="15.2" customHeight="1" x14ac:dyDescent="0.25">
      <c r="B127" s="11"/>
      <c r="C127" s="8" t="s">
        <v>17</v>
      </c>
      <c r="F127" s="15" t="str">
        <f>IF(E18="","",E18)</f>
        <v/>
      </c>
      <c r="I127" s="8" t="s">
        <v>19</v>
      </c>
      <c r="J127" s="45">
        <f>E24</f>
        <v>0</v>
      </c>
      <c r="L127" s="11"/>
    </row>
    <row r="128" spans="2:12" s="12" customFormat="1" ht="10.35" customHeight="1" x14ac:dyDescent="0.25">
      <c r="B128" s="11"/>
      <c r="L128" s="11"/>
    </row>
    <row r="129" spans="2:65" s="67" customFormat="1" ht="29.25" customHeight="1" x14ac:dyDescent="0.25">
      <c r="B129" s="59"/>
      <c r="C129" s="60" t="s">
        <v>60</v>
      </c>
      <c r="D129" s="61" t="s">
        <v>61</v>
      </c>
      <c r="E129" s="61" t="s">
        <v>62</v>
      </c>
      <c r="F129" s="61" t="s">
        <v>63</v>
      </c>
      <c r="G129" s="61" t="s">
        <v>64</v>
      </c>
      <c r="H129" s="61" t="s">
        <v>65</v>
      </c>
      <c r="I129" s="61" t="s">
        <v>66</v>
      </c>
      <c r="J129" s="62" t="s">
        <v>42</v>
      </c>
      <c r="K129" s="63" t="s">
        <v>67</v>
      </c>
      <c r="L129" s="59"/>
      <c r="M129" s="64" t="s">
        <v>9</v>
      </c>
      <c r="N129" s="65" t="s">
        <v>25</v>
      </c>
      <c r="O129" s="65" t="s">
        <v>68</v>
      </c>
      <c r="P129" s="65" t="s">
        <v>69</v>
      </c>
      <c r="Q129" s="65" t="s">
        <v>70</v>
      </c>
      <c r="R129" s="65" t="s">
        <v>71</v>
      </c>
      <c r="S129" s="65" t="s">
        <v>72</v>
      </c>
      <c r="T129" s="66" t="s">
        <v>73</v>
      </c>
    </row>
    <row r="130" spans="2:65" s="12" customFormat="1" ht="22.9" customHeight="1" x14ac:dyDescent="0.25">
      <c r="B130" s="11"/>
      <c r="C130" s="68" t="s">
        <v>74</v>
      </c>
      <c r="J130" s="69">
        <f>BK130</f>
        <v>0</v>
      </c>
      <c r="L130" s="11"/>
      <c r="M130" s="70"/>
      <c r="N130" s="21"/>
      <c r="O130" s="21"/>
      <c r="P130" s="71">
        <f>P131+P141+P147+P157+P250</f>
        <v>1976.7572000000002</v>
      </c>
      <c r="Q130" s="21"/>
      <c r="R130" s="71">
        <f>R131+R141+R147+R157+R250</f>
        <v>0.90106999999999993</v>
      </c>
      <c r="S130" s="21"/>
      <c r="T130" s="72">
        <f>T131+T141+T147+T157+T250</f>
        <v>0</v>
      </c>
      <c r="AT130" s="2" t="s">
        <v>75</v>
      </c>
      <c r="AU130" s="2" t="s">
        <v>44</v>
      </c>
      <c r="BK130" s="73">
        <f>BK131+BK141+BK147+BK157+BK250</f>
        <v>0</v>
      </c>
    </row>
    <row r="131" spans="2:65" s="75" customFormat="1" ht="25.9" customHeight="1" x14ac:dyDescent="0.2">
      <c r="B131" s="74"/>
      <c r="D131" s="76" t="s">
        <v>75</v>
      </c>
      <c r="E131" s="77" t="s">
        <v>76</v>
      </c>
      <c r="F131" s="77" t="s">
        <v>77</v>
      </c>
      <c r="J131" s="78">
        <f>BK131</f>
        <v>0</v>
      </c>
      <c r="L131" s="74"/>
      <c r="M131" s="79"/>
      <c r="P131" s="80">
        <f>P132</f>
        <v>5.8192000000000013</v>
      </c>
      <c r="R131" s="80">
        <f>R132</f>
        <v>0</v>
      </c>
      <c r="T131" s="81">
        <f>T132</f>
        <v>0</v>
      </c>
      <c r="AR131" s="76" t="s">
        <v>78</v>
      </c>
      <c r="AT131" s="82" t="s">
        <v>75</v>
      </c>
      <c r="AU131" s="82" t="s">
        <v>79</v>
      </c>
      <c r="AY131" s="76" t="s">
        <v>80</v>
      </c>
      <c r="BK131" s="83">
        <f>BK132</f>
        <v>0</v>
      </c>
    </row>
    <row r="132" spans="2:65" s="75" customFormat="1" ht="22.9" customHeight="1" x14ac:dyDescent="0.2">
      <c r="B132" s="74"/>
      <c r="D132" s="76" t="s">
        <v>75</v>
      </c>
      <c r="E132" s="84" t="s">
        <v>81</v>
      </c>
      <c r="F132" s="84" t="s">
        <v>82</v>
      </c>
      <c r="J132" s="85">
        <f>BK132</f>
        <v>0</v>
      </c>
      <c r="L132" s="74"/>
      <c r="M132" s="79"/>
      <c r="P132" s="80">
        <f>SUM(P133:P140)</f>
        <v>5.8192000000000013</v>
      </c>
      <c r="R132" s="80">
        <f>SUM(R133:R140)</f>
        <v>0</v>
      </c>
      <c r="T132" s="81">
        <f>SUM(T133:T140)</f>
        <v>0</v>
      </c>
      <c r="AR132" s="76" t="s">
        <v>78</v>
      </c>
      <c r="AT132" s="82" t="s">
        <v>75</v>
      </c>
      <c r="AU132" s="82" t="s">
        <v>78</v>
      </c>
      <c r="AY132" s="76" t="s">
        <v>80</v>
      </c>
      <c r="BK132" s="83">
        <f>SUM(BK133:BK140)</f>
        <v>0</v>
      </c>
    </row>
    <row r="133" spans="2:65" s="12" customFormat="1" ht="16.5" customHeight="1" x14ac:dyDescent="0.25">
      <c r="B133" s="11"/>
      <c r="C133" s="86" t="s">
        <v>78</v>
      </c>
      <c r="D133" s="86" t="s">
        <v>83</v>
      </c>
      <c r="E133" s="87" t="s">
        <v>84</v>
      </c>
      <c r="F133" s="88" t="s">
        <v>85</v>
      </c>
      <c r="G133" s="89" t="s">
        <v>86</v>
      </c>
      <c r="H133" s="90">
        <v>4</v>
      </c>
      <c r="I133" s="91"/>
      <c r="J133" s="91">
        <f t="shared" ref="J133:J140" si="0">ROUND(I133*H133,2)</f>
        <v>0</v>
      </c>
      <c r="K133" s="92"/>
      <c r="L133" s="11"/>
      <c r="M133" s="93" t="s">
        <v>9</v>
      </c>
      <c r="N133" s="94" t="s">
        <v>26</v>
      </c>
      <c r="O133" s="95">
        <v>0.77200000000000002</v>
      </c>
      <c r="P133" s="95">
        <f t="shared" ref="P133:P140" si="1">O133*H133</f>
        <v>3.0880000000000001</v>
      </c>
      <c r="Q133" s="95">
        <v>0</v>
      </c>
      <c r="R133" s="95">
        <f t="shared" ref="R133:R140" si="2">Q133*H133</f>
        <v>0</v>
      </c>
      <c r="S133" s="95">
        <v>0</v>
      </c>
      <c r="T133" s="96">
        <f t="shared" ref="T133:T140" si="3">S133*H133</f>
        <v>0</v>
      </c>
      <c r="AR133" s="97" t="s">
        <v>87</v>
      </c>
      <c r="AT133" s="97" t="s">
        <v>83</v>
      </c>
      <c r="AU133" s="97" t="s">
        <v>1</v>
      </c>
      <c r="AY133" s="2" t="s">
        <v>80</v>
      </c>
      <c r="BE133" s="98">
        <f t="shared" ref="BE133:BE140" si="4">IF(N133="základní",J133,0)</f>
        <v>0</v>
      </c>
      <c r="BF133" s="98">
        <f t="shared" ref="BF133:BF140" si="5">IF(N133="snížená",J133,0)</f>
        <v>0</v>
      </c>
      <c r="BG133" s="98">
        <f t="shared" ref="BG133:BG140" si="6">IF(N133="zákl. přenesená",J133,0)</f>
        <v>0</v>
      </c>
      <c r="BH133" s="98">
        <f t="shared" ref="BH133:BH140" si="7">IF(N133="sníž. přenesená",J133,0)</f>
        <v>0</v>
      </c>
      <c r="BI133" s="98">
        <f t="shared" ref="BI133:BI140" si="8">IF(N133="nulová",J133,0)</f>
        <v>0</v>
      </c>
      <c r="BJ133" s="2" t="s">
        <v>78</v>
      </c>
      <c r="BK133" s="98">
        <f t="shared" ref="BK133:BK140" si="9">ROUND(I133*H133,2)</f>
        <v>0</v>
      </c>
      <c r="BL133" s="2" t="s">
        <v>87</v>
      </c>
      <c r="BM133" s="97" t="s">
        <v>88</v>
      </c>
    </row>
    <row r="134" spans="2:65" s="12" customFormat="1" ht="24.2" customHeight="1" x14ac:dyDescent="0.25">
      <c r="B134" s="11"/>
      <c r="C134" s="86" t="s">
        <v>1</v>
      </c>
      <c r="D134" s="86" t="s">
        <v>83</v>
      </c>
      <c r="E134" s="87" t="s">
        <v>89</v>
      </c>
      <c r="F134" s="88" t="s">
        <v>90</v>
      </c>
      <c r="G134" s="89" t="s">
        <v>86</v>
      </c>
      <c r="H134" s="90">
        <v>24</v>
      </c>
      <c r="I134" s="91"/>
      <c r="J134" s="91">
        <f t="shared" si="0"/>
        <v>0</v>
      </c>
      <c r="K134" s="92"/>
      <c r="L134" s="11"/>
      <c r="M134" s="93" t="s">
        <v>9</v>
      </c>
      <c r="N134" s="94" t="s">
        <v>26</v>
      </c>
      <c r="O134" s="95">
        <v>8.0000000000000002E-3</v>
      </c>
      <c r="P134" s="95">
        <f t="shared" si="1"/>
        <v>0.192</v>
      </c>
      <c r="Q134" s="95">
        <v>0</v>
      </c>
      <c r="R134" s="95">
        <f t="shared" si="2"/>
        <v>0</v>
      </c>
      <c r="S134" s="95">
        <v>0</v>
      </c>
      <c r="T134" s="96">
        <f t="shared" si="3"/>
        <v>0</v>
      </c>
      <c r="AR134" s="97" t="s">
        <v>87</v>
      </c>
      <c r="AT134" s="97" t="s">
        <v>83</v>
      </c>
      <c r="AU134" s="97" t="s">
        <v>1</v>
      </c>
      <c r="AY134" s="2" t="s">
        <v>80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2" t="s">
        <v>78</v>
      </c>
      <c r="BK134" s="98">
        <f t="shared" si="9"/>
        <v>0</v>
      </c>
      <c r="BL134" s="2" t="s">
        <v>87</v>
      </c>
      <c r="BM134" s="97" t="s">
        <v>91</v>
      </c>
    </row>
    <row r="135" spans="2:65" s="12" customFormat="1" ht="24.2" customHeight="1" x14ac:dyDescent="0.25">
      <c r="B135" s="11"/>
      <c r="C135" s="86" t="s">
        <v>92</v>
      </c>
      <c r="D135" s="86" t="s">
        <v>83</v>
      </c>
      <c r="E135" s="87" t="s">
        <v>93</v>
      </c>
      <c r="F135" s="88" t="s">
        <v>94</v>
      </c>
      <c r="G135" s="89" t="s">
        <v>86</v>
      </c>
      <c r="H135" s="90">
        <v>0.8</v>
      </c>
      <c r="I135" s="91"/>
      <c r="J135" s="91">
        <f t="shared" si="0"/>
        <v>0</v>
      </c>
      <c r="K135" s="92"/>
      <c r="L135" s="11"/>
      <c r="M135" s="93" t="s">
        <v>9</v>
      </c>
      <c r="N135" s="94" t="s">
        <v>26</v>
      </c>
      <c r="O135" s="95">
        <v>0.83699999999999997</v>
      </c>
      <c r="P135" s="95">
        <f t="shared" si="1"/>
        <v>0.66959999999999997</v>
      </c>
      <c r="Q135" s="95">
        <v>0</v>
      </c>
      <c r="R135" s="95">
        <f t="shared" si="2"/>
        <v>0</v>
      </c>
      <c r="S135" s="95">
        <v>0</v>
      </c>
      <c r="T135" s="96">
        <f t="shared" si="3"/>
        <v>0</v>
      </c>
      <c r="AR135" s="97" t="s">
        <v>87</v>
      </c>
      <c r="AT135" s="97" t="s">
        <v>83</v>
      </c>
      <c r="AU135" s="97" t="s">
        <v>1</v>
      </c>
      <c r="AY135" s="2" t="s">
        <v>80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2" t="s">
        <v>78</v>
      </c>
      <c r="BK135" s="98">
        <f t="shared" si="9"/>
        <v>0</v>
      </c>
      <c r="BL135" s="2" t="s">
        <v>87</v>
      </c>
      <c r="BM135" s="97" t="s">
        <v>95</v>
      </c>
    </row>
    <row r="136" spans="2:65" s="12" customFormat="1" ht="24.2" customHeight="1" x14ac:dyDescent="0.25">
      <c r="B136" s="11"/>
      <c r="C136" s="86" t="s">
        <v>87</v>
      </c>
      <c r="D136" s="86" t="s">
        <v>83</v>
      </c>
      <c r="E136" s="87" t="s">
        <v>96</v>
      </c>
      <c r="F136" s="88" t="s">
        <v>97</v>
      </c>
      <c r="G136" s="89" t="s">
        <v>86</v>
      </c>
      <c r="H136" s="90">
        <v>4</v>
      </c>
      <c r="I136" s="91"/>
      <c r="J136" s="91">
        <f t="shared" si="0"/>
        <v>0</v>
      </c>
      <c r="K136" s="92"/>
      <c r="L136" s="11"/>
      <c r="M136" s="93" t="s">
        <v>9</v>
      </c>
      <c r="N136" s="94" t="s">
        <v>26</v>
      </c>
      <c r="O136" s="95">
        <v>0.14499999999999999</v>
      </c>
      <c r="P136" s="95">
        <f t="shared" si="1"/>
        <v>0.57999999999999996</v>
      </c>
      <c r="Q136" s="95">
        <v>0</v>
      </c>
      <c r="R136" s="95">
        <f t="shared" si="2"/>
        <v>0</v>
      </c>
      <c r="S136" s="95">
        <v>0</v>
      </c>
      <c r="T136" s="96">
        <f t="shared" si="3"/>
        <v>0</v>
      </c>
      <c r="AR136" s="97" t="s">
        <v>87</v>
      </c>
      <c r="AT136" s="97" t="s">
        <v>83</v>
      </c>
      <c r="AU136" s="97" t="s">
        <v>1</v>
      </c>
      <c r="AY136" s="2" t="s">
        <v>80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2" t="s">
        <v>78</v>
      </c>
      <c r="BK136" s="98">
        <f t="shared" si="9"/>
        <v>0</v>
      </c>
      <c r="BL136" s="2" t="s">
        <v>87</v>
      </c>
      <c r="BM136" s="97" t="s">
        <v>98</v>
      </c>
    </row>
    <row r="137" spans="2:65" s="12" customFormat="1" ht="24.2" customHeight="1" x14ac:dyDescent="0.25">
      <c r="B137" s="11"/>
      <c r="C137" s="86" t="s">
        <v>99</v>
      </c>
      <c r="D137" s="86" t="s">
        <v>83</v>
      </c>
      <c r="E137" s="87" t="s">
        <v>100</v>
      </c>
      <c r="F137" s="88" t="s">
        <v>101</v>
      </c>
      <c r="G137" s="89" t="s">
        <v>86</v>
      </c>
      <c r="H137" s="90">
        <v>0.8</v>
      </c>
      <c r="I137" s="91"/>
      <c r="J137" s="91">
        <f t="shared" si="0"/>
        <v>0</v>
      </c>
      <c r="K137" s="92"/>
      <c r="L137" s="11"/>
      <c r="M137" s="93" t="s">
        <v>9</v>
      </c>
      <c r="N137" s="94" t="s">
        <v>26</v>
      </c>
      <c r="O137" s="95">
        <v>0.46</v>
      </c>
      <c r="P137" s="95">
        <f t="shared" si="1"/>
        <v>0.36800000000000005</v>
      </c>
      <c r="Q137" s="95">
        <v>0</v>
      </c>
      <c r="R137" s="95">
        <f t="shared" si="2"/>
        <v>0</v>
      </c>
      <c r="S137" s="95">
        <v>0</v>
      </c>
      <c r="T137" s="96">
        <f t="shared" si="3"/>
        <v>0</v>
      </c>
      <c r="AR137" s="97" t="s">
        <v>87</v>
      </c>
      <c r="AT137" s="97" t="s">
        <v>83</v>
      </c>
      <c r="AU137" s="97" t="s">
        <v>1</v>
      </c>
      <c r="AY137" s="2" t="s">
        <v>80</v>
      </c>
      <c r="BE137" s="98">
        <f t="shared" si="4"/>
        <v>0</v>
      </c>
      <c r="BF137" s="98">
        <f t="shared" si="5"/>
        <v>0</v>
      </c>
      <c r="BG137" s="98">
        <f t="shared" si="6"/>
        <v>0</v>
      </c>
      <c r="BH137" s="98">
        <f t="shared" si="7"/>
        <v>0</v>
      </c>
      <c r="BI137" s="98">
        <f t="shared" si="8"/>
        <v>0</v>
      </c>
      <c r="BJ137" s="2" t="s">
        <v>78</v>
      </c>
      <c r="BK137" s="98">
        <f t="shared" si="9"/>
        <v>0</v>
      </c>
      <c r="BL137" s="2" t="s">
        <v>87</v>
      </c>
      <c r="BM137" s="97" t="s">
        <v>102</v>
      </c>
    </row>
    <row r="138" spans="2:65" s="12" customFormat="1" ht="24.2" customHeight="1" x14ac:dyDescent="0.25">
      <c r="B138" s="11"/>
      <c r="C138" s="86" t="s">
        <v>103</v>
      </c>
      <c r="D138" s="86" t="s">
        <v>83</v>
      </c>
      <c r="E138" s="87" t="s">
        <v>104</v>
      </c>
      <c r="F138" s="88" t="s">
        <v>105</v>
      </c>
      <c r="G138" s="89" t="s">
        <v>86</v>
      </c>
      <c r="H138" s="90">
        <v>4</v>
      </c>
      <c r="I138" s="91"/>
      <c r="J138" s="91">
        <f t="shared" si="0"/>
        <v>0</v>
      </c>
      <c r="K138" s="92"/>
      <c r="L138" s="11"/>
      <c r="M138" s="93" t="s">
        <v>9</v>
      </c>
      <c r="N138" s="94" t="s">
        <v>26</v>
      </c>
      <c r="O138" s="95">
        <v>0.08</v>
      </c>
      <c r="P138" s="95">
        <f t="shared" si="1"/>
        <v>0.32</v>
      </c>
      <c r="Q138" s="95">
        <v>0</v>
      </c>
      <c r="R138" s="95">
        <f t="shared" si="2"/>
        <v>0</v>
      </c>
      <c r="S138" s="95">
        <v>0</v>
      </c>
      <c r="T138" s="96">
        <f t="shared" si="3"/>
        <v>0</v>
      </c>
      <c r="AR138" s="97" t="s">
        <v>87</v>
      </c>
      <c r="AT138" s="97" t="s">
        <v>83</v>
      </c>
      <c r="AU138" s="97" t="s">
        <v>1</v>
      </c>
      <c r="AY138" s="2" t="s">
        <v>80</v>
      </c>
      <c r="BE138" s="98">
        <f t="shared" si="4"/>
        <v>0</v>
      </c>
      <c r="BF138" s="98">
        <f t="shared" si="5"/>
        <v>0</v>
      </c>
      <c r="BG138" s="98">
        <f t="shared" si="6"/>
        <v>0</v>
      </c>
      <c r="BH138" s="98">
        <f t="shared" si="7"/>
        <v>0</v>
      </c>
      <c r="BI138" s="98">
        <f t="shared" si="8"/>
        <v>0</v>
      </c>
      <c r="BJ138" s="2" t="s">
        <v>78</v>
      </c>
      <c r="BK138" s="98">
        <f t="shared" si="9"/>
        <v>0</v>
      </c>
      <c r="BL138" s="2" t="s">
        <v>87</v>
      </c>
      <c r="BM138" s="97" t="s">
        <v>106</v>
      </c>
    </row>
    <row r="139" spans="2:65" s="12" customFormat="1" ht="24.2" customHeight="1" x14ac:dyDescent="0.25">
      <c r="B139" s="11"/>
      <c r="C139" s="86" t="s">
        <v>107</v>
      </c>
      <c r="D139" s="86" t="s">
        <v>83</v>
      </c>
      <c r="E139" s="87" t="s">
        <v>108</v>
      </c>
      <c r="F139" s="88" t="s">
        <v>109</v>
      </c>
      <c r="G139" s="89" t="s">
        <v>86</v>
      </c>
      <c r="H139" s="90">
        <v>1.6</v>
      </c>
      <c r="I139" s="91"/>
      <c r="J139" s="91">
        <f t="shared" si="0"/>
        <v>0</v>
      </c>
      <c r="K139" s="92"/>
      <c r="L139" s="11"/>
      <c r="M139" s="93" t="s">
        <v>9</v>
      </c>
      <c r="N139" s="94" t="s">
        <v>26</v>
      </c>
      <c r="O139" s="95">
        <v>0.376</v>
      </c>
      <c r="P139" s="95">
        <f t="shared" si="1"/>
        <v>0.60160000000000002</v>
      </c>
      <c r="Q139" s="95">
        <v>0</v>
      </c>
      <c r="R139" s="95">
        <f t="shared" si="2"/>
        <v>0</v>
      </c>
      <c r="S139" s="95">
        <v>0</v>
      </c>
      <c r="T139" s="96">
        <f t="shared" si="3"/>
        <v>0</v>
      </c>
      <c r="AR139" s="97" t="s">
        <v>87</v>
      </c>
      <c r="AT139" s="97" t="s">
        <v>83</v>
      </c>
      <c r="AU139" s="97" t="s">
        <v>1</v>
      </c>
      <c r="AY139" s="2" t="s">
        <v>80</v>
      </c>
      <c r="BE139" s="98">
        <f t="shared" si="4"/>
        <v>0</v>
      </c>
      <c r="BF139" s="98">
        <f t="shared" si="5"/>
        <v>0</v>
      </c>
      <c r="BG139" s="98">
        <f t="shared" si="6"/>
        <v>0</v>
      </c>
      <c r="BH139" s="98">
        <f t="shared" si="7"/>
        <v>0</v>
      </c>
      <c r="BI139" s="98">
        <f t="shared" si="8"/>
        <v>0</v>
      </c>
      <c r="BJ139" s="2" t="s">
        <v>78</v>
      </c>
      <c r="BK139" s="98">
        <f t="shared" si="9"/>
        <v>0</v>
      </c>
      <c r="BL139" s="2" t="s">
        <v>87</v>
      </c>
      <c r="BM139" s="97" t="s">
        <v>110</v>
      </c>
    </row>
    <row r="140" spans="2:65" s="12" customFormat="1" ht="24.2" customHeight="1" x14ac:dyDescent="0.25">
      <c r="B140" s="11"/>
      <c r="C140" s="86" t="s">
        <v>111</v>
      </c>
      <c r="D140" s="86" t="s">
        <v>83</v>
      </c>
      <c r="E140" s="87" t="s">
        <v>112</v>
      </c>
      <c r="F140" s="88" t="s">
        <v>113</v>
      </c>
      <c r="G140" s="89" t="s">
        <v>86</v>
      </c>
      <c r="H140" s="90">
        <v>1.6</v>
      </c>
      <c r="I140" s="91"/>
      <c r="J140" s="91">
        <f t="shared" si="0"/>
        <v>0</v>
      </c>
      <c r="K140" s="92"/>
      <c r="L140" s="11"/>
      <c r="M140" s="93" t="s">
        <v>9</v>
      </c>
      <c r="N140" s="94" t="s">
        <v>26</v>
      </c>
      <c r="O140" s="95">
        <v>0</v>
      </c>
      <c r="P140" s="95">
        <f t="shared" si="1"/>
        <v>0</v>
      </c>
      <c r="Q140" s="95">
        <v>0</v>
      </c>
      <c r="R140" s="95">
        <f t="shared" si="2"/>
        <v>0</v>
      </c>
      <c r="S140" s="95">
        <v>0</v>
      </c>
      <c r="T140" s="96">
        <f t="shared" si="3"/>
        <v>0</v>
      </c>
      <c r="AR140" s="97" t="s">
        <v>87</v>
      </c>
      <c r="AT140" s="97" t="s">
        <v>83</v>
      </c>
      <c r="AU140" s="97" t="s">
        <v>1</v>
      </c>
      <c r="AY140" s="2" t="s">
        <v>80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2" t="s">
        <v>78</v>
      </c>
      <c r="BK140" s="98">
        <f t="shared" si="9"/>
        <v>0</v>
      </c>
      <c r="BL140" s="2" t="s">
        <v>87</v>
      </c>
      <c r="BM140" s="97" t="s">
        <v>114</v>
      </c>
    </row>
    <row r="141" spans="2:65" s="75" customFormat="1" ht="25.9" customHeight="1" x14ac:dyDescent="0.2">
      <c r="B141" s="74"/>
      <c r="D141" s="76" t="s">
        <v>75</v>
      </c>
      <c r="E141" s="77" t="s">
        <v>115</v>
      </c>
      <c r="F141" s="77" t="s">
        <v>116</v>
      </c>
      <c r="J141" s="78">
        <f>BK141</f>
        <v>0</v>
      </c>
      <c r="L141" s="74"/>
      <c r="M141" s="79"/>
      <c r="P141" s="80">
        <f>SUM(P142:P146)</f>
        <v>44.935000000000002</v>
      </c>
      <c r="R141" s="80">
        <f>SUM(R142:R146)</f>
        <v>0.16874999999999998</v>
      </c>
      <c r="T141" s="81">
        <f>SUM(T142:T146)</f>
        <v>0</v>
      </c>
      <c r="AR141" s="76" t="s">
        <v>1</v>
      </c>
      <c r="AT141" s="82" t="s">
        <v>75</v>
      </c>
      <c r="AU141" s="82" t="s">
        <v>79</v>
      </c>
      <c r="AY141" s="76" t="s">
        <v>80</v>
      </c>
      <c r="BK141" s="83">
        <f>SUM(BK142:BK146)</f>
        <v>0</v>
      </c>
    </row>
    <row r="142" spans="2:65" s="12" customFormat="1" ht="21.75" customHeight="1" x14ac:dyDescent="0.25">
      <c r="B142" s="11"/>
      <c r="C142" s="86" t="s">
        <v>117</v>
      </c>
      <c r="D142" s="86" t="s">
        <v>83</v>
      </c>
      <c r="E142" s="87" t="s">
        <v>118</v>
      </c>
      <c r="F142" s="88" t="s">
        <v>119</v>
      </c>
      <c r="G142" s="89" t="s">
        <v>120</v>
      </c>
      <c r="H142" s="90">
        <v>15</v>
      </c>
      <c r="I142" s="91"/>
      <c r="J142" s="91">
        <f>ROUND(I142*H142,2)</f>
        <v>0</v>
      </c>
      <c r="K142" s="92"/>
      <c r="L142" s="11"/>
      <c r="M142" s="93" t="s">
        <v>9</v>
      </c>
      <c r="N142" s="94" t="s">
        <v>26</v>
      </c>
      <c r="O142" s="95">
        <v>0.313</v>
      </c>
      <c r="P142" s="95">
        <f>O142*H142</f>
        <v>4.6950000000000003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121</v>
      </c>
      <c r="AT142" s="97" t="s">
        <v>83</v>
      </c>
      <c r="AU142" s="97" t="s">
        <v>78</v>
      </c>
      <c r="AY142" s="2" t="s">
        <v>80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2" t="s">
        <v>78</v>
      </c>
      <c r="BK142" s="98">
        <f>ROUND(I142*H142,2)</f>
        <v>0</v>
      </c>
      <c r="BL142" s="2" t="s">
        <v>121</v>
      </c>
      <c r="BM142" s="97" t="s">
        <v>122</v>
      </c>
    </row>
    <row r="143" spans="2:65" s="12" customFormat="1" ht="37.9" customHeight="1" x14ac:dyDescent="0.25">
      <c r="B143" s="11"/>
      <c r="C143" s="99" t="s">
        <v>123</v>
      </c>
      <c r="D143" s="99" t="s">
        <v>124</v>
      </c>
      <c r="E143" s="100" t="s">
        <v>125</v>
      </c>
      <c r="F143" s="101" t="s">
        <v>126</v>
      </c>
      <c r="G143" s="102" t="s">
        <v>120</v>
      </c>
      <c r="H143" s="103">
        <v>15</v>
      </c>
      <c r="I143" s="104"/>
      <c r="J143" s="104">
        <f>ROUND(I143*H143,2)</f>
        <v>0</v>
      </c>
      <c r="K143" s="105"/>
      <c r="L143" s="106"/>
      <c r="M143" s="107" t="s">
        <v>9</v>
      </c>
      <c r="N143" s="108" t="s">
        <v>26</v>
      </c>
      <c r="O143" s="95">
        <v>0</v>
      </c>
      <c r="P143" s="95">
        <f>O143*H143</f>
        <v>0</v>
      </c>
      <c r="Q143" s="95">
        <v>2.2499999999999998E-3</v>
      </c>
      <c r="R143" s="95">
        <f>Q143*H143</f>
        <v>3.3749999999999995E-2</v>
      </c>
      <c r="S143" s="95">
        <v>0</v>
      </c>
      <c r="T143" s="96">
        <f>S143*H143</f>
        <v>0</v>
      </c>
      <c r="AR143" s="97" t="s">
        <v>127</v>
      </c>
      <c r="AT143" s="97" t="s">
        <v>124</v>
      </c>
      <c r="AU143" s="97" t="s">
        <v>78</v>
      </c>
      <c r="AY143" s="2" t="s">
        <v>80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2" t="s">
        <v>78</v>
      </c>
      <c r="BK143" s="98">
        <f>ROUND(I143*H143,2)</f>
        <v>0</v>
      </c>
      <c r="BL143" s="2" t="s">
        <v>127</v>
      </c>
      <c r="BM143" s="97" t="s">
        <v>128</v>
      </c>
    </row>
    <row r="144" spans="2:65" s="12" customFormat="1" ht="21.75" customHeight="1" x14ac:dyDescent="0.25">
      <c r="B144" s="11"/>
      <c r="C144" s="86" t="s">
        <v>129</v>
      </c>
      <c r="D144" s="86" t="s">
        <v>83</v>
      </c>
      <c r="E144" s="87" t="s">
        <v>130</v>
      </c>
      <c r="F144" s="88" t="s">
        <v>131</v>
      </c>
      <c r="G144" s="89" t="s">
        <v>120</v>
      </c>
      <c r="H144" s="90">
        <v>30</v>
      </c>
      <c r="I144" s="91"/>
      <c r="J144" s="91">
        <f>ROUND(I144*H144,2)</f>
        <v>0</v>
      </c>
      <c r="K144" s="92"/>
      <c r="L144" s="11"/>
      <c r="M144" s="93" t="s">
        <v>9</v>
      </c>
      <c r="N144" s="94" t="s">
        <v>26</v>
      </c>
      <c r="O144" s="95">
        <v>0.54700000000000004</v>
      </c>
      <c r="P144" s="95">
        <f>O144*H144</f>
        <v>16.41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AR144" s="97" t="s">
        <v>121</v>
      </c>
      <c r="AT144" s="97" t="s">
        <v>83</v>
      </c>
      <c r="AU144" s="97" t="s">
        <v>78</v>
      </c>
      <c r="AY144" s="2" t="s">
        <v>80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2" t="s">
        <v>78</v>
      </c>
      <c r="BK144" s="98">
        <f>ROUND(I144*H144,2)</f>
        <v>0</v>
      </c>
      <c r="BL144" s="2" t="s">
        <v>121</v>
      </c>
      <c r="BM144" s="97" t="s">
        <v>132</v>
      </c>
    </row>
    <row r="145" spans="2:65" s="12" customFormat="1" ht="37.9" customHeight="1" x14ac:dyDescent="0.25">
      <c r="B145" s="11"/>
      <c r="C145" s="99" t="s">
        <v>133</v>
      </c>
      <c r="D145" s="99" t="s">
        <v>124</v>
      </c>
      <c r="E145" s="100" t="s">
        <v>134</v>
      </c>
      <c r="F145" s="101" t="s">
        <v>135</v>
      </c>
      <c r="G145" s="102" t="s">
        <v>120</v>
      </c>
      <c r="H145" s="103">
        <v>30</v>
      </c>
      <c r="I145" s="104"/>
      <c r="J145" s="104">
        <f>ROUND(I145*H145,2)</f>
        <v>0</v>
      </c>
      <c r="K145" s="105"/>
      <c r="L145" s="106"/>
      <c r="M145" s="107" t="s">
        <v>9</v>
      </c>
      <c r="N145" s="108" t="s">
        <v>26</v>
      </c>
      <c r="O145" s="95">
        <v>0</v>
      </c>
      <c r="P145" s="95">
        <f>O145*H145</f>
        <v>0</v>
      </c>
      <c r="Q145" s="95">
        <v>4.4999999999999997E-3</v>
      </c>
      <c r="R145" s="95">
        <f>Q145*H145</f>
        <v>0.13499999999999998</v>
      </c>
      <c r="S145" s="95">
        <v>0</v>
      </c>
      <c r="T145" s="96">
        <f>S145*H145</f>
        <v>0</v>
      </c>
      <c r="AR145" s="97" t="s">
        <v>127</v>
      </c>
      <c r="AT145" s="97" t="s">
        <v>124</v>
      </c>
      <c r="AU145" s="97" t="s">
        <v>78</v>
      </c>
      <c r="AY145" s="2" t="s">
        <v>80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78</v>
      </c>
      <c r="BK145" s="98">
        <f>ROUND(I145*H145,2)</f>
        <v>0</v>
      </c>
      <c r="BL145" s="2" t="s">
        <v>127</v>
      </c>
      <c r="BM145" s="97" t="s">
        <v>136</v>
      </c>
    </row>
    <row r="146" spans="2:65" s="12" customFormat="1" ht="24.2" customHeight="1" x14ac:dyDescent="0.25">
      <c r="B146" s="11"/>
      <c r="C146" s="86" t="s">
        <v>137</v>
      </c>
      <c r="D146" s="86" t="s">
        <v>83</v>
      </c>
      <c r="E146" s="87" t="s">
        <v>138</v>
      </c>
      <c r="F146" s="88" t="s">
        <v>139</v>
      </c>
      <c r="G146" s="89" t="s">
        <v>140</v>
      </c>
      <c r="H146" s="90">
        <v>10</v>
      </c>
      <c r="I146" s="91"/>
      <c r="J146" s="91">
        <f>ROUND(I146*H146,2)</f>
        <v>0</v>
      </c>
      <c r="K146" s="92"/>
      <c r="L146" s="11"/>
      <c r="M146" s="93" t="s">
        <v>9</v>
      </c>
      <c r="N146" s="94" t="s">
        <v>26</v>
      </c>
      <c r="O146" s="95">
        <v>2.383</v>
      </c>
      <c r="P146" s="95">
        <f>O146*H146</f>
        <v>23.83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AR146" s="97" t="s">
        <v>87</v>
      </c>
      <c r="AT146" s="97" t="s">
        <v>83</v>
      </c>
      <c r="AU146" s="97" t="s">
        <v>78</v>
      </c>
      <c r="AY146" s="2" t="s">
        <v>80</v>
      </c>
      <c r="BE146" s="98">
        <f>IF(N146="základní",J146,0)</f>
        <v>0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2" t="s">
        <v>78</v>
      </c>
      <c r="BK146" s="98">
        <f>ROUND(I146*H146,2)</f>
        <v>0</v>
      </c>
      <c r="BL146" s="2" t="s">
        <v>87</v>
      </c>
      <c r="BM146" s="97" t="s">
        <v>141</v>
      </c>
    </row>
    <row r="147" spans="2:65" s="75" customFormat="1" ht="25.9" customHeight="1" x14ac:dyDescent="0.2">
      <c r="B147" s="74"/>
      <c r="D147" s="76" t="s">
        <v>75</v>
      </c>
      <c r="E147" s="77" t="s">
        <v>142</v>
      </c>
      <c r="F147" s="77" t="s">
        <v>143</v>
      </c>
      <c r="J147" s="78">
        <f>BK147</f>
        <v>0</v>
      </c>
      <c r="L147" s="74"/>
      <c r="M147" s="79"/>
      <c r="P147" s="80">
        <f>P148</f>
        <v>53.567999999999998</v>
      </c>
      <c r="R147" s="80">
        <f>R148</f>
        <v>0</v>
      </c>
      <c r="T147" s="81">
        <f>T148</f>
        <v>0</v>
      </c>
      <c r="AR147" s="76" t="s">
        <v>1</v>
      </c>
      <c r="AT147" s="82" t="s">
        <v>75</v>
      </c>
      <c r="AU147" s="82" t="s">
        <v>79</v>
      </c>
      <c r="AY147" s="76" t="s">
        <v>80</v>
      </c>
      <c r="BK147" s="83">
        <f>BK148</f>
        <v>0</v>
      </c>
    </row>
    <row r="148" spans="2:65" s="75" customFormat="1" ht="22.9" customHeight="1" x14ac:dyDescent="0.2">
      <c r="B148" s="74"/>
      <c r="D148" s="76" t="s">
        <v>75</v>
      </c>
      <c r="E148" s="84" t="s">
        <v>144</v>
      </c>
      <c r="F148" s="84" t="s">
        <v>145</v>
      </c>
      <c r="J148" s="85">
        <f>BK148</f>
        <v>0</v>
      </c>
      <c r="L148" s="74"/>
      <c r="M148" s="79"/>
      <c r="P148" s="80">
        <f>SUM(P149:P156)</f>
        <v>53.567999999999998</v>
      </c>
      <c r="R148" s="80">
        <f>SUM(R149:R156)</f>
        <v>0</v>
      </c>
      <c r="T148" s="81">
        <f>SUM(T149:T156)</f>
        <v>0</v>
      </c>
      <c r="AR148" s="76" t="s">
        <v>1</v>
      </c>
      <c r="AT148" s="82" t="s">
        <v>75</v>
      </c>
      <c r="AU148" s="82" t="s">
        <v>78</v>
      </c>
      <c r="AY148" s="76" t="s">
        <v>80</v>
      </c>
      <c r="BK148" s="83">
        <f>SUM(BK149:BK156)</f>
        <v>0</v>
      </c>
    </row>
    <row r="149" spans="2:65" s="12" customFormat="1" ht="24.2" customHeight="1" x14ac:dyDescent="0.25">
      <c r="B149" s="11"/>
      <c r="C149" s="86" t="s">
        <v>146</v>
      </c>
      <c r="D149" s="86" t="s">
        <v>83</v>
      </c>
      <c r="E149" s="87" t="s">
        <v>147</v>
      </c>
      <c r="F149" s="88" t="s">
        <v>148</v>
      </c>
      <c r="G149" s="89" t="s">
        <v>149</v>
      </c>
      <c r="H149" s="90">
        <v>62</v>
      </c>
      <c r="I149" s="91"/>
      <c r="J149" s="91">
        <f t="shared" ref="J149:J156" si="10">ROUND(I149*H149,2)</f>
        <v>0</v>
      </c>
      <c r="K149" s="92"/>
      <c r="L149" s="11"/>
      <c r="M149" s="93" t="s">
        <v>9</v>
      </c>
      <c r="N149" s="94" t="s">
        <v>26</v>
      </c>
      <c r="O149" s="95">
        <v>0.86399999999999999</v>
      </c>
      <c r="P149" s="95">
        <f t="shared" ref="P149:P156" si="11">O149*H149</f>
        <v>53.567999999999998</v>
      </c>
      <c r="Q149" s="95">
        <v>0</v>
      </c>
      <c r="R149" s="95">
        <f t="shared" ref="R149:R156" si="12">Q149*H149</f>
        <v>0</v>
      </c>
      <c r="S149" s="95">
        <v>0</v>
      </c>
      <c r="T149" s="96">
        <f t="shared" ref="T149:T156" si="13">S149*H149</f>
        <v>0</v>
      </c>
      <c r="AR149" s="97" t="s">
        <v>87</v>
      </c>
      <c r="AT149" s="97" t="s">
        <v>83</v>
      </c>
      <c r="AU149" s="97" t="s">
        <v>1</v>
      </c>
      <c r="AY149" s="2" t="s">
        <v>80</v>
      </c>
      <c r="BE149" s="98">
        <f t="shared" ref="BE149:BE156" si="14">IF(N149="základní",J149,0)</f>
        <v>0</v>
      </c>
      <c r="BF149" s="98">
        <f t="shared" ref="BF149:BF156" si="15">IF(N149="snížená",J149,0)</f>
        <v>0</v>
      </c>
      <c r="BG149" s="98">
        <f t="shared" ref="BG149:BG156" si="16">IF(N149="zákl. přenesená",J149,0)</f>
        <v>0</v>
      </c>
      <c r="BH149" s="98">
        <f t="shared" ref="BH149:BH156" si="17">IF(N149="sníž. přenesená",J149,0)</f>
        <v>0</v>
      </c>
      <c r="BI149" s="98">
        <f t="shared" ref="BI149:BI156" si="18">IF(N149="nulová",J149,0)</f>
        <v>0</v>
      </c>
      <c r="BJ149" s="2" t="s">
        <v>78</v>
      </c>
      <c r="BK149" s="98">
        <f t="shared" ref="BK149:BK156" si="19">ROUND(I149*H149,2)</f>
        <v>0</v>
      </c>
      <c r="BL149" s="2" t="s">
        <v>87</v>
      </c>
      <c r="BM149" s="97" t="s">
        <v>150</v>
      </c>
    </row>
    <row r="150" spans="2:65" s="12" customFormat="1" ht="24.2" customHeight="1" x14ac:dyDescent="0.25">
      <c r="B150" s="11"/>
      <c r="C150" s="99" t="s">
        <v>151</v>
      </c>
      <c r="D150" s="99" t="s">
        <v>124</v>
      </c>
      <c r="E150" s="100" t="s">
        <v>152</v>
      </c>
      <c r="F150" s="101" t="s">
        <v>153</v>
      </c>
      <c r="G150" s="102" t="s">
        <v>149</v>
      </c>
      <c r="H150" s="103">
        <v>15</v>
      </c>
      <c r="I150" s="104"/>
      <c r="J150" s="104">
        <f t="shared" si="10"/>
        <v>0</v>
      </c>
      <c r="K150" s="105"/>
      <c r="L150" s="106"/>
      <c r="M150" s="107" t="s">
        <v>9</v>
      </c>
      <c r="N150" s="108" t="s">
        <v>26</v>
      </c>
      <c r="O150" s="95">
        <v>0</v>
      </c>
      <c r="P150" s="95">
        <f t="shared" si="11"/>
        <v>0</v>
      </c>
      <c r="Q150" s="95">
        <v>0</v>
      </c>
      <c r="R150" s="95">
        <f t="shared" si="12"/>
        <v>0</v>
      </c>
      <c r="S150" s="95">
        <v>0</v>
      </c>
      <c r="T150" s="96">
        <f t="shared" si="13"/>
        <v>0</v>
      </c>
      <c r="AR150" s="97" t="s">
        <v>111</v>
      </c>
      <c r="AT150" s="97" t="s">
        <v>124</v>
      </c>
      <c r="AU150" s="97" t="s">
        <v>1</v>
      </c>
      <c r="AY150" s="2" t="s">
        <v>80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2" t="s">
        <v>78</v>
      </c>
      <c r="BK150" s="98">
        <f t="shared" si="19"/>
        <v>0</v>
      </c>
      <c r="BL150" s="2" t="s">
        <v>87</v>
      </c>
      <c r="BM150" s="97" t="s">
        <v>154</v>
      </c>
    </row>
    <row r="151" spans="2:65" s="12" customFormat="1" ht="24.2" customHeight="1" x14ac:dyDescent="0.25">
      <c r="B151" s="11"/>
      <c r="C151" s="99" t="s">
        <v>155</v>
      </c>
      <c r="D151" s="99" t="s">
        <v>124</v>
      </c>
      <c r="E151" s="100" t="s">
        <v>156</v>
      </c>
      <c r="F151" s="101" t="s">
        <v>157</v>
      </c>
      <c r="G151" s="102" t="s">
        <v>149</v>
      </c>
      <c r="H151" s="103">
        <v>22</v>
      </c>
      <c r="I151" s="104"/>
      <c r="J151" s="104">
        <f t="shared" si="10"/>
        <v>0</v>
      </c>
      <c r="K151" s="105"/>
      <c r="L151" s="106"/>
      <c r="M151" s="107" t="s">
        <v>9</v>
      </c>
      <c r="N151" s="108" t="s">
        <v>26</v>
      </c>
      <c r="O151" s="95">
        <v>0</v>
      </c>
      <c r="P151" s="95">
        <f t="shared" si="11"/>
        <v>0</v>
      </c>
      <c r="Q151" s="95">
        <v>0</v>
      </c>
      <c r="R151" s="95">
        <f t="shared" si="12"/>
        <v>0</v>
      </c>
      <c r="S151" s="95">
        <v>0</v>
      </c>
      <c r="T151" s="96">
        <f t="shared" si="13"/>
        <v>0</v>
      </c>
      <c r="AR151" s="97" t="s">
        <v>111</v>
      </c>
      <c r="AT151" s="97" t="s">
        <v>124</v>
      </c>
      <c r="AU151" s="97" t="s">
        <v>1</v>
      </c>
      <c r="AY151" s="2" t="s">
        <v>80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2" t="s">
        <v>78</v>
      </c>
      <c r="BK151" s="98">
        <f t="shared" si="19"/>
        <v>0</v>
      </c>
      <c r="BL151" s="2" t="s">
        <v>87</v>
      </c>
      <c r="BM151" s="97" t="s">
        <v>158</v>
      </c>
    </row>
    <row r="152" spans="2:65" s="12" customFormat="1" ht="24.2" customHeight="1" x14ac:dyDescent="0.25">
      <c r="B152" s="11"/>
      <c r="C152" s="99" t="s">
        <v>159</v>
      </c>
      <c r="D152" s="99" t="s">
        <v>124</v>
      </c>
      <c r="E152" s="100" t="s">
        <v>160</v>
      </c>
      <c r="F152" s="101" t="s">
        <v>161</v>
      </c>
      <c r="G152" s="102" t="s">
        <v>149</v>
      </c>
      <c r="H152" s="103">
        <v>7</v>
      </c>
      <c r="I152" s="104"/>
      <c r="J152" s="104">
        <f t="shared" si="10"/>
        <v>0</v>
      </c>
      <c r="K152" s="105"/>
      <c r="L152" s="106"/>
      <c r="M152" s="107" t="s">
        <v>9</v>
      </c>
      <c r="N152" s="108" t="s">
        <v>26</v>
      </c>
      <c r="O152" s="95">
        <v>0</v>
      </c>
      <c r="P152" s="95">
        <f t="shared" si="11"/>
        <v>0</v>
      </c>
      <c r="Q152" s="95">
        <v>0</v>
      </c>
      <c r="R152" s="95">
        <f t="shared" si="12"/>
        <v>0</v>
      </c>
      <c r="S152" s="95">
        <v>0</v>
      </c>
      <c r="T152" s="96">
        <f t="shared" si="13"/>
        <v>0</v>
      </c>
      <c r="AR152" s="97" t="s">
        <v>111</v>
      </c>
      <c r="AT152" s="97" t="s">
        <v>124</v>
      </c>
      <c r="AU152" s="97" t="s">
        <v>1</v>
      </c>
      <c r="AY152" s="2" t="s">
        <v>80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2" t="s">
        <v>78</v>
      </c>
      <c r="BK152" s="98">
        <f t="shared" si="19"/>
        <v>0</v>
      </c>
      <c r="BL152" s="2" t="s">
        <v>87</v>
      </c>
      <c r="BM152" s="97" t="s">
        <v>162</v>
      </c>
    </row>
    <row r="153" spans="2:65" s="12" customFormat="1" ht="24.2" customHeight="1" x14ac:dyDescent="0.25">
      <c r="B153" s="11"/>
      <c r="C153" s="99" t="s">
        <v>163</v>
      </c>
      <c r="D153" s="99" t="s">
        <v>124</v>
      </c>
      <c r="E153" s="100" t="s">
        <v>164</v>
      </c>
      <c r="F153" s="101" t="s">
        <v>165</v>
      </c>
      <c r="G153" s="102" t="s">
        <v>149</v>
      </c>
      <c r="H153" s="103">
        <v>7</v>
      </c>
      <c r="I153" s="104"/>
      <c r="J153" s="104">
        <f t="shared" si="10"/>
        <v>0</v>
      </c>
      <c r="K153" s="105"/>
      <c r="L153" s="106"/>
      <c r="M153" s="107" t="s">
        <v>9</v>
      </c>
      <c r="N153" s="108" t="s">
        <v>26</v>
      </c>
      <c r="O153" s="95">
        <v>0</v>
      </c>
      <c r="P153" s="95">
        <f t="shared" si="11"/>
        <v>0</v>
      </c>
      <c r="Q153" s="95">
        <v>0</v>
      </c>
      <c r="R153" s="95">
        <f t="shared" si="12"/>
        <v>0</v>
      </c>
      <c r="S153" s="95">
        <v>0</v>
      </c>
      <c r="T153" s="96">
        <f t="shared" si="13"/>
        <v>0</v>
      </c>
      <c r="AR153" s="97" t="s">
        <v>111</v>
      </c>
      <c r="AT153" s="97" t="s">
        <v>124</v>
      </c>
      <c r="AU153" s="97" t="s">
        <v>1</v>
      </c>
      <c r="AY153" s="2" t="s">
        <v>80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2" t="s">
        <v>78</v>
      </c>
      <c r="BK153" s="98">
        <f t="shared" si="19"/>
        <v>0</v>
      </c>
      <c r="BL153" s="2" t="s">
        <v>87</v>
      </c>
      <c r="BM153" s="97" t="s">
        <v>166</v>
      </c>
    </row>
    <row r="154" spans="2:65" s="12" customFormat="1" ht="24.2" customHeight="1" x14ac:dyDescent="0.25">
      <c r="B154" s="11"/>
      <c r="C154" s="99" t="s">
        <v>167</v>
      </c>
      <c r="D154" s="99" t="s">
        <v>124</v>
      </c>
      <c r="E154" s="100" t="s">
        <v>168</v>
      </c>
      <c r="F154" s="101" t="s">
        <v>169</v>
      </c>
      <c r="G154" s="102" t="s">
        <v>149</v>
      </c>
      <c r="H154" s="103">
        <v>4</v>
      </c>
      <c r="I154" s="104"/>
      <c r="J154" s="104">
        <f t="shared" si="10"/>
        <v>0</v>
      </c>
      <c r="K154" s="105"/>
      <c r="L154" s="106"/>
      <c r="M154" s="107" t="s">
        <v>9</v>
      </c>
      <c r="N154" s="108" t="s">
        <v>26</v>
      </c>
      <c r="O154" s="95">
        <v>0</v>
      </c>
      <c r="P154" s="95">
        <f t="shared" si="11"/>
        <v>0</v>
      </c>
      <c r="Q154" s="95">
        <v>0</v>
      </c>
      <c r="R154" s="95">
        <f t="shared" si="12"/>
        <v>0</v>
      </c>
      <c r="S154" s="95">
        <v>0</v>
      </c>
      <c r="T154" s="96">
        <f t="shared" si="13"/>
        <v>0</v>
      </c>
      <c r="AR154" s="97" t="s">
        <v>111</v>
      </c>
      <c r="AT154" s="97" t="s">
        <v>124</v>
      </c>
      <c r="AU154" s="97" t="s">
        <v>1</v>
      </c>
      <c r="AY154" s="2" t="s">
        <v>80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2" t="s">
        <v>78</v>
      </c>
      <c r="BK154" s="98">
        <f t="shared" si="19"/>
        <v>0</v>
      </c>
      <c r="BL154" s="2" t="s">
        <v>87</v>
      </c>
      <c r="BM154" s="97" t="s">
        <v>170</v>
      </c>
    </row>
    <row r="155" spans="2:65" s="12" customFormat="1" ht="33" customHeight="1" x14ac:dyDescent="0.25">
      <c r="B155" s="11"/>
      <c r="C155" s="99" t="s">
        <v>171</v>
      </c>
      <c r="D155" s="99" t="s">
        <v>124</v>
      </c>
      <c r="E155" s="100" t="s">
        <v>172</v>
      </c>
      <c r="F155" s="101" t="s">
        <v>173</v>
      </c>
      <c r="G155" s="102" t="s">
        <v>149</v>
      </c>
      <c r="H155" s="103">
        <v>3</v>
      </c>
      <c r="I155" s="104"/>
      <c r="J155" s="104">
        <f t="shared" si="10"/>
        <v>0</v>
      </c>
      <c r="K155" s="105"/>
      <c r="L155" s="106"/>
      <c r="M155" s="107" t="s">
        <v>9</v>
      </c>
      <c r="N155" s="108" t="s">
        <v>26</v>
      </c>
      <c r="O155" s="95">
        <v>0</v>
      </c>
      <c r="P155" s="95">
        <f t="shared" si="11"/>
        <v>0</v>
      </c>
      <c r="Q155" s="95">
        <v>0</v>
      </c>
      <c r="R155" s="95">
        <f t="shared" si="12"/>
        <v>0</v>
      </c>
      <c r="S155" s="95">
        <v>0</v>
      </c>
      <c r="T155" s="96">
        <f t="shared" si="13"/>
        <v>0</v>
      </c>
      <c r="AR155" s="97" t="s">
        <v>111</v>
      </c>
      <c r="AT155" s="97" t="s">
        <v>124</v>
      </c>
      <c r="AU155" s="97" t="s">
        <v>1</v>
      </c>
      <c r="AY155" s="2" t="s">
        <v>80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2" t="s">
        <v>78</v>
      </c>
      <c r="BK155" s="98">
        <f t="shared" si="19"/>
        <v>0</v>
      </c>
      <c r="BL155" s="2" t="s">
        <v>87</v>
      </c>
      <c r="BM155" s="97" t="s">
        <v>174</v>
      </c>
    </row>
    <row r="156" spans="2:65" s="12" customFormat="1" ht="24.2" customHeight="1" x14ac:dyDescent="0.25">
      <c r="B156" s="11"/>
      <c r="C156" s="99" t="s">
        <v>175</v>
      </c>
      <c r="D156" s="99" t="s">
        <v>124</v>
      </c>
      <c r="E156" s="100" t="s">
        <v>176</v>
      </c>
      <c r="F156" s="101" t="s">
        <v>177</v>
      </c>
      <c r="G156" s="102" t="s">
        <v>149</v>
      </c>
      <c r="H156" s="103">
        <v>4</v>
      </c>
      <c r="I156" s="104"/>
      <c r="J156" s="104">
        <f t="shared" si="10"/>
        <v>0</v>
      </c>
      <c r="K156" s="105"/>
      <c r="L156" s="106"/>
      <c r="M156" s="107" t="s">
        <v>9</v>
      </c>
      <c r="N156" s="108" t="s">
        <v>26</v>
      </c>
      <c r="O156" s="95">
        <v>0</v>
      </c>
      <c r="P156" s="95">
        <f t="shared" si="11"/>
        <v>0</v>
      </c>
      <c r="Q156" s="95">
        <v>0</v>
      </c>
      <c r="R156" s="95">
        <f t="shared" si="12"/>
        <v>0</v>
      </c>
      <c r="S156" s="95">
        <v>0</v>
      </c>
      <c r="T156" s="96">
        <f t="shared" si="13"/>
        <v>0</v>
      </c>
      <c r="AR156" s="97" t="s">
        <v>111</v>
      </c>
      <c r="AT156" s="97" t="s">
        <v>124</v>
      </c>
      <c r="AU156" s="97" t="s">
        <v>1</v>
      </c>
      <c r="AY156" s="2" t="s">
        <v>80</v>
      </c>
      <c r="BE156" s="98">
        <f t="shared" si="14"/>
        <v>0</v>
      </c>
      <c r="BF156" s="98">
        <f t="shared" si="15"/>
        <v>0</v>
      </c>
      <c r="BG156" s="98">
        <f t="shared" si="16"/>
        <v>0</v>
      </c>
      <c r="BH156" s="98">
        <f t="shared" si="17"/>
        <v>0</v>
      </c>
      <c r="BI156" s="98">
        <f t="shared" si="18"/>
        <v>0</v>
      </c>
      <c r="BJ156" s="2" t="s">
        <v>78</v>
      </c>
      <c r="BK156" s="98">
        <f t="shared" si="19"/>
        <v>0</v>
      </c>
      <c r="BL156" s="2" t="s">
        <v>87</v>
      </c>
      <c r="BM156" s="97" t="s">
        <v>178</v>
      </c>
    </row>
    <row r="157" spans="2:65" s="75" customFormat="1" ht="25.9" customHeight="1" x14ac:dyDescent="0.2">
      <c r="B157" s="74"/>
      <c r="D157" s="76" t="s">
        <v>75</v>
      </c>
      <c r="E157" s="77" t="s">
        <v>124</v>
      </c>
      <c r="F157" s="77" t="s">
        <v>179</v>
      </c>
      <c r="J157" s="78">
        <f>BK157</f>
        <v>0</v>
      </c>
      <c r="L157" s="74"/>
      <c r="M157" s="79"/>
      <c r="P157" s="80">
        <f>P158+P215+P225+P232+P241+P248</f>
        <v>1872.4350000000002</v>
      </c>
      <c r="R157" s="80">
        <f>R158+R215+R225+R232+R241+R248</f>
        <v>0.73231999999999997</v>
      </c>
      <c r="T157" s="81">
        <f>T158+T215+T225+T232+T241+T248</f>
        <v>0</v>
      </c>
      <c r="AR157" s="76" t="s">
        <v>92</v>
      </c>
      <c r="AT157" s="82" t="s">
        <v>75</v>
      </c>
      <c r="AU157" s="82" t="s">
        <v>79</v>
      </c>
      <c r="AY157" s="76" t="s">
        <v>80</v>
      </c>
      <c r="BK157" s="83">
        <f>BK158+BK215+BK225+BK232+BK241+BK248</f>
        <v>0</v>
      </c>
    </row>
    <row r="158" spans="2:65" s="75" customFormat="1" ht="22.9" customHeight="1" x14ac:dyDescent="0.2">
      <c r="B158" s="74"/>
      <c r="D158" s="76" t="s">
        <v>75</v>
      </c>
      <c r="E158" s="84" t="s">
        <v>180</v>
      </c>
      <c r="F158" s="84" t="s">
        <v>181</v>
      </c>
      <c r="J158" s="85">
        <f>BK158</f>
        <v>0</v>
      </c>
      <c r="L158" s="74"/>
      <c r="M158" s="79"/>
      <c r="P158" s="80">
        <f>SUM(P159:P214)</f>
        <v>831.25</v>
      </c>
      <c r="R158" s="80">
        <f>SUM(R159:R214)</f>
        <v>0.71311999999999998</v>
      </c>
      <c r="T158" s="81">
        <f>SUM(T159:T214)</f>
        <v>0</v>
      </c>
      <c r="AR158" s="76" t="s">
        <v>92</v>
      </c>
      <c r="AT158" s="82" t="s">
        <v>75</v>
      </c>
      <c r="AU158" s="82" t="s">
        <v>78</v>
      </c>
      <c r="AY158" s="76" t="s">
        <v>80</v>
      </c>
      <c r="BK158" s="83">
        <f>SUM(BK159:BK214)</f>
        <v>0</v>
      </c>
    </row>
    <row r="159" spans="2:65" s="12" customFormat="1" ht="24.2" customHeight="1" x14ac:dyDescent="0.25">
      <c r="B159" s="11"/>
      <c r="C159" s="86" t="s">
        <v>182</v>
      </c>
      <c r="D159" s="86" t="s">
        <v>83</v>
      </c>
      <c r="E159" s="87" t="s">
        <v>183</v>
      </c>
      <c r="F159" s="88" t="s">
        <v>184</v>
      </c>
      <c r="G159" s="89" t="s">
        <v>120</v>
      </c>
      <c r="H159" s="90">
        <v>220</v>
      </c>
      <c r="I159" s="91"/>
      <c r="J159" s="91">
        <f t="shared" ref="J159:J214" si="20">ROUND(I159*H159,2)</f>
        <v>0</v>
      </c>
      <c r="K159" s="92"/>
      <c r="L159" s="11"/>
      <c r="M159" s="93" t="s">
        <v>9</v>
      </c>
      <c r="N159" s="94" t="s">
        <v>26</v>
      </c>
      <c r="O159" s="95">
        <v>8.2000000000000003E-2</v>
      </c>
      <c r="P159" s="95">
        <f t="shared" ref="P159:P214" si="21">O159*H159</f>
        <v>18.04</v>
      </c>
      <c r="Q159" s="95">
        <v>0</v>
      </c>
      <c r="R159" s="95">
        <f t="shared" ref="R159:R214" si="22">Q159*H159</f>
        <v>0</v>
      </c>
      <c r="S159" s="95">
        <v>0</v>
      </c>
      <c r="T159" s="96">
        <f t="shared" ref="T159:T214" si="23">S159*H159</f>
        <v>0</v>
      </c>
      <c r="AR159" s="97" t="s">
        <v>121</v>
      </c>
      <c r="AT159" s="97" t="s">
        <v>83</v>
      </c>
      <c r="AU159" s="97" t="s">
        <v>1</v>
      </c>
      <c r="AY159" s="2" t="s">
        <v>80</v>
      </c>
      <c r="BE159" s="98">
        <f t="shared" ref="BE159:BE214" si="24">IF(N159="základní",J159,0)</f>
        <v>0</v>
      </c>
      <c r="BF159" s="98">
        <f t="shared" ref="BF159:BF214" si="25">IF(N159="snížená",J159,0)</f>
        <v>0</v>
      </c>
      <c r="BG159" s="98">
        <f t="shared" ref="BG159:BG214" si="26">IF(N159="zákl. přenesená",J159,0)</f>
        <v>0</v>
      </c>
      <c r="BH159" s="98">
        <f t="shared" ref="BH159:BH214" si="27">IF(N159="sníž. přenesená",J159,0)</f>
        <v>0</v>
      </c>
      <c r="BI159" s="98">
        <f t="shared" ref="BI159:BI214" si="28">IF(N159="nulová",J159,0)</f>
        <v>0</v>
      </c>
      <c r="BJ159" s="2" t="s">
        <v>78</v>
      </c>
      <c r="BK159" s="98">
        <f t="shared" ref="BK159:BK214" si="29">ROUND(I159*H159,2)</f>
        <v>0</v>
      </c>
      <c r="BL159" s="2" t="s">
        <v>121</v>
      </c>
      <c r="BM159" s="97" t="s">
        <v>185</v>
      </c>
    </row>
    <row r="160" spans="2:65" s="12" customFormat="1" ht="24.2" customHeight="1" x14ac:dyDescent="0.25">
      <c r="B160" s="11"/>
      <c r="C160" s="99" t="s">
        <v>186</v>
      </c>
      <c r="D160" s="99" t="s">
        <v>124</v>
      </c>
      <c r="E160" s="100" t="s">
        <v>187</v>
      </c>
      <c r="F160" s="101" t="s">
        <v>188</v>
      </c>
      <c r="G160" s="102" t="s">
        <v>120</v>
      </c>
      <c r="H160" s="103">
        <v>160</v>
      </c>
      <c r="I160" s="104"/>
      <c r="J160" s="104">
        <f t="shared" si="20"/>
        <v>0</v>
      </c>
      <c r="K160" s="105"/>
      <c r="L160" s="106"/>
      <c r="M160" s="107" t="s">
        <v>9</v>
      </c>
      <c r="N160" s="108" t="s">
        <v>26</v>
      </c>
      <c r="O160" s="95">
        <v>0</v>
      </c>
      <c r="P160" s="95">
        <f t="shared" si="21"/>
        <v>0</v>
      </c>
      <c r="Q160" s="95">
        <v>6.6000000000000005E-5</v>
      </c>
      <c r="R160" s="95">
        <f t="shared" si="22"/>
        <v>1.056E-2</v>
      </c>
      <c r="S160" s="95">
        <v>0</v>
      </c>
      <c r="T160" s="96">
        <f t="shared" si="23"/>
        <v>0</v>
      </c>
      <c r="AR160" s="97" t="s">
        <v>189</v>
      </c>
      <c r="AT160" s="97" t="s">
        <v>124</v>
      </c>
      <c r="AU160" s="97" t="s">
        <v>1</v>
      </c>
      <c r="AY160" s="2" t="s">
        <v>80</v>
      </c>
      <c r="BE160" s="98">
        <f t="shared" si="24"/>
        <v>0</v>
      </c>
      <c r="BF160" s="98">
        <f t="shared" si="25"/>
        <v>0</v>
      </c>
      <c r="BG160" s="98">
        <f t="shared" si="26"/>
        <v>0</v>
      </c>
      <c r="BH160" s="98">
        <f t="shared" si="27"/>
        <v>0</v>
      </c>
      <c r="BI160" s="98">
        <f t="shared" si="28"/>
        <v>0</v>
      </c>
      <c r="BJ160" s="2" t="s">
        <v>78</v>
      </c>
      <c r="BK160" s="98">
        <f t="shared" si="29"/>
        <v>0</v>
      </c>
      <c r="BL160" s="2" t="s">
        <v>121</v>
      </c>
      <c r="BM160" s="97" t="s">
        <v>190</v>
      </c>
    </row>
    <row r="161" spans="2:65" s="12" customFormat="1" ht="24.2" customHeight="1" x14ac:dyDescent="0.25">
      <c r="B161" s="11"/>
      <c r="C161" s="99" t="s">
        <v>191</v>
      </c>
      <c r="D161" s="99" t="s">
        <v>124</v>
      </c>
      <c r="E161" s="100" t="s">
        <v>192</v>
      </c>
      <c r="F161" s="101" t="s">
        <v>193</v>
      </c>
      <c r="G161" s="102" t="s">
        <v>120</v>
      </c>
      <c r="H161" s="103">
        <v>60</v>
      </c>
      <c r="I161" s="104"/>
      <c r="J161" s="104">
        <f t="shared" si="20"/>
        <v>0</v>
      </c>
      <c r="K161" s="105"/>
      <c r="L161" s="106"/>
      <c r="M161" s="107" t="s">
        <v>9</v>
      </c>
      <c r="N161" s="108" t="s">
        <v>26</v>
      </c>
      <c r="O161" s="95">
        <v>0</v>
      </c>
      <c r="P161" s="95">
        <f t="shared" si="21"/>
        <v>0</v>
      </c>
      <c r="Q161" s="95">
        <v>0</v>
      </c>
      <c r="R161" s="95">
        <f t="shared" si="22"/>
        <v>0</v>
      </c>
      <c r="S161" s="95">
        <v>0</v>
      </c>
      <c r="T161" s="96">
        <f t="shared" si="23"/>
        <v>0</v>
      </c>
      <c r="AR161" s="97" t="s">
        <v>189</v>
      </c>
      <c r="AT161" s="97" t="s">
        <v>124</v>
      </c>
      <c r="AU161" s="97" t="s">
        <v>1</v>
      </c>
      <c r="AY161" s="2" t="s">
        <v>80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2" t="s">
        <v>78</v>
      </c>
      <c r="BK161" s="98">
        <f t="shared" si="29"/>
        <v>0</v>
      </c>
      <c r="BL161" s="2" t="s">
        <v>121</v>
      </c>
      <c r="BM161" s="97" t="s">
        <v>194</v>
      </c>
    </row>
    <row r="162" spans="2:65" s="12" customFormat="1" ht="24.2" customHeight="1" x14ac:dyDescent="0.25">
      <c r="B162" s="11"/>
      <c r="C162" s="86" t="s">
        <v>195</v>
      </c>
      <c r="D162" s="86" t="s">
        <v>83</v>
      </c>
      <c r="E162" s="87" t="s">
        <v>196</v>
      </c>
      <c r="F162" s="88" t="s">
        <v>197</v>
      </c>
      <c r="G162" s="89" t="s">
        <v>140</v>
      </c>
      <c r="H162" s="90">
        <v>4</v>
      </c>
      <c r="I162" s="91"/>
      <c r="J162" s="91">
        <f t="shared" si="20"/>
        <v>0</v>
      </c>
      <c r="K162" s="92"/>
      <c r="L162" s="11"/>
      <c r="M162" s="93" t="s">
        <v>9</v>
      </c>
      <c r="N162" s="94" t="s">
        <v>26</v>
      </c>
      <c r="O162" s="95">
        <v>0.50600000000000001</v>
      </c>
      <c r="P162" s="95">
        <f t="shared" si="21"/>
        <v>2.024</v>
      </c>
      <c r="Q162" s="95">
        <v>0</v>
      </c>
      <c r="R162" s="95">
        <f t="shared" si="22"/>
        <v>0</v>
      </c>
      <c r="S162" s="95">
        <v>0</v>
      </c>
      <c r="T162" s="96">
        <f t="shared" si="23"/>
        <v>0</v>
      </c>
      <c r="AR162" s="97" t="s">
        <v>121</v>
      </c>
      <c r="AT162" s="97" t="s">
        <v>83</v>
      </c>
      <c r="AU162" s="97" t="s">
        <v>1</v>
      </c>
      <c r="AY162" s="2" t="s">
        <v>80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2" t="s">
        <v>78</v>
      </c>
      <c r="BK162" s="98">
        <f t="shared" si="29"/>
        <v>0</v>
      </c>
      <c r="BL162" s="2" t="s">
        <v>121</v>
      </c>
      <c r="BM162" s="97" t="s">
        <v>198</v>
      </c>
    </row>
    <row r="163" spans="2:65" s="12" customFormat="1" ht="24.2" customHeight="1" x14ac:dyDescent="0.25">
      <c r="B163" s="11"/>
      <c r="C163" s="99" t="s">
        <v>199</v>
      </c>
      <c r="D163" s="99" t="s">
        <v>124</v>
      </c>
      <c r="E163" s="100" t="s">
        <v>200</v>
      </c>
      <c r="F163" s="101" t="s">
        <v>201</v>
      </c>
      <c r="G163" s="102" t="s">
        <v>140</v>
      </c>
      <c r="H163" s="103">
        <v>2</v>
      </c>
      <c r="I163" s="104"/>
      <c r="J163" s="104">
        <f t="shared" si="20"/>
        <v>0</v>
      </c>
      <c r="K163" s="105"/>
      <c r="L163" s="106"/>
      <c r="M163" s="107" t="s">
        <v>9</v>
      </c>
      <c r="N163" s="108" t="s">
        <v>26</v>
      </c>
      <c r="O163" s="95">
        <v>0</v>
      </c>
      <c r="P163" s="95">
        <f t="shared" si="21"/>
        <v>0</v>
      </c>
      <c r="Q163" s="95">
        <v>3.0100000000000001E-3</v>
      </c>
      <c r="R163" s="95">
        <f t="shared" si="22"/>
        <v>6.0200000000000002E-3</v>
      </c>
      <c r="S163" s="95">
        <v>0</v>
      </c>
      <c r="T163" s="96">
        <f t="shared" si="23"/>
        <v>0</v>
      </c>
      <c r="AR163" s="97" t="s">
        <v>189</v>
      </c>
      <c r="AT163" s="97" t="s">
        <v>124</v>
      </c>
      <c r="AU163" s="97" t="s">
        <v>1</v>
      </c>
      <c r="AY163" s="2" t="s">
        <v>80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2" t="s">
        <v>78</v>
      </c>
      <c r="BK163" s="98">
        <f t="shared" si="29"/>
        <v>0</v>
      </c>
      <c r="BL163" s="2" t="s">
        <v>121</v>
      </c>
      <c r="BM163" s="97" t="s">
        <v>202</v>
      </c>
    </row>
    <row r="164" spans="2:65" s="12" customFormat="1" ht="24.2" customHeight="1" x14ac:dyDescent="0.25">
      <c r="B164" s="11"/>
      <c r="C164" s="99" t="s">
        <v>203</v>
      </c>
      <c r="D164" s="99" t="s">
        <v>124</v>
      </c>
      <c r="E164" s="100" t="s">
        <v>204</v>
      </c>
      <c r="F164" s="101" t="s">
        <v>205</v>
      </c>
      <c r="G164" s="102" t="s">
        <v>140</v>
      </c>
      <c r="H164" s="103">
        <v>2</v>
      </c>
      <c r="I164" s="104"/>
      <c r="J164" s="104">
        <f t="shared" si="20"/>
        <v>0</v>
      </c>
      <c r="K164" s="105"/>
      <c r="L164" s="106"/>
      <c r="M164" s="107" t="s">
        <v>9</v>
      </c>
      <c r="N164" s="108" t="s">
        <v>26</v>
      </c>
      <c r="O164" s="95">
        <v>0</v>
      </c>
      <c r="P164" s="95">
        <f t="shared" si="21"/>
        <v>0</v>
      </c>
      <c r="Q164" s="95">
        <v>3.0100000000000001E-3</v>
      </c>
      <c r="R164" s="95">
        <f t="shared" si="22"/>
        <v>6.0200000000000002E-3</v>
      </c>
      <c r="S164" s="95">
        <v>0</v>
      </c>
      <c r="T164" s="96">
        <f t="shared" si="23"/>
        <v>0</v>
      </c>
      <c r="AR164" s="97" t="s">
        <v>189</v>
      </c>
      <c r="AT164" s="97" t="s">
        <v>124</v>
      </c>
      <c r="AU164" s="97" t="s">
        <v>1</v>
      </c>
      <c r="AY164" s="2" t="s">
        <v>80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2" t="s">
        <v>78</v>
      </c>
      <c r="BK164" s="98">
        <f t="shared" si="29"/>
        <v>0</v>
      </c>
      <c r="BL164" s="2" t="s">
        <v>121</v>
      </c>
      <c r="BM164" s="97" t="s">
        <v>206</v>
      </c>
    </row>
    <row r="165" spans="2:65" s="12" customFormat="1" ht="24.2" customHeight="1" x14ac:dyDescent="0.25">
      <c r="B165" s="11"/>
      <c r="C165" s="86" t="s">
        <v>207</v>
      </c>
      <c r="D165" s="86" t="s">
        <v>83</v>
      </c>
      <c r="E165" s="87" t="s">
        <v>208</v>
      </c>
      <c r="F165" s="88" t="s">
        <v>209</v>
      </c>
      <c r="G165" s="89" t="s">
        <v>120</v>
      </c>
      <c r="H165" s="90">
        <v>280</v>
      </c>
      <c r="I165" s="91"/>
      <c r="J165" s="91">
        <f t="shared" si="20"/>
        <v>0</v>
      </c>
      <c r="K165" s="92"/>
      <c r="L165" s="11"/>
      <c r="M165" s="93" t="s">
        <v>9</v>
      </c>
      <c r="N165" s="94" t="s">
        <v>26</v>
      </c>
      <c r="O165" s="95">
        <v>8.2000000000000003E-2</v>
      </c>
      <c r="P165" s="95">
        <f t="shared" si="21"/>
        <v>22.96</v>
      </c>
      <c r="Q165" s="95">
        <v>0</v>
      </c>
      <c r="R165" s="95">
        <f t="shared" si="22"/>
        <v>0</v>
      </c>
      <c r="S165" s="95">
        <v>0</v>
      </c>
      <c r="T165" s="96">
        <f t="shared" si="23"/>
        <v>0</v>
      </c>
      <c r="AR165" s="97" t="s">
        <v>121</v>
      </c>
      <c r="AT165" s="97" t="s">
        <v>83</v>
      </c>
      <c r="AU165" s="97" t="s">
        <v>1</v>
      </c>
      <c r="AY165" s="2" t="s">
        <v>80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2" t="s">
        <v>78</v>
      </c>
      <c r="BK165" s="98">
        <f t="shared" si="29"/>
        <v>0</v>
      </c>
      <c r="BL165" s="2" t="s">
        <v>121</v>
      </c>
      <c r="BM165" s="97" t="s">
        <v>210</v>
      </c>
    </row>
    <row r="166" spans="2:65" s="12" customFormat="1" ht="24.2" customHeight="1" x14ac:dyDescent="0.25">
      <c r="B166" s="11"/>
      <c r="C166" s="99" t="s">
        <v>211</v>
      </c>
      <c r="D166" s="99" t="s">
        <v>124</v>
      </c>
      <c r="E166" s="100" t="s">
        <v>212</v>
      </c>
      <c r="F166" s="101" t="s">
        <v>213</v>
      </c>
      <c r="G166" s="102" t="s">
        <v>120</v>
      </c>
      <c r="H166" s="103">
        <v>280</v>
      </c>
      <c r="I166" s="104"/>
      <c r="J166" s="104">
        <f t="shared" si="20"/>
        <v>0</v>
      </c>
      <c r="K166" s="105"/>
      <c r="L166" s="106"/>
      <c r="M166" s="107" t="s">
        <v>9</v>
      </c>
      <c r="N166" s="108" t="s">
        <v>26</v>
      </c>
      <c r="O166" s="95">
        <v>0</v>
      </c>
      <c r="P166" s="95">
        <f t="shared" si="21"/>
        <v>0</v>
      </c>
      <c r="Q166" s="95">
        <v>6.6000000000000005E-5</v>
      </c>
      <c r="R166" s="95">
        <f t="shared" si="22"/>
        <v>1.848E-2</v>
      </c>
      <c r="S166" s="95">
        <v>0</v>
      </c>
      <c r="T166" s="96">
        <f t="shared" si="23"/>
        <v>0</v>
      </c>
      <c r="AR166" s="97" t="s">
        <v>127</v>
      </c>
      <c r="AT166" s="97" t="s">
        <v>124</v>
      </c>
      <c r="AU166" s="97" t="s">
        <v>1</v>
      </c>
      <c r="AY166" s="2" t="s">
        <v>80</v>
      </c>
      <c r="BE166" s="98">
        <f t="shared" si="24"/>
        <v>0</v>
      </c>
      <c r="BF166" s="98">
        <f t="shared" si="25"/>
        <v>0</v>
      </c>
      <c r="BG166" s="98">
        <f t="shared" si="26"/>
        <v>0</v>
      </c>
      <c r="BH166" s="98">
        <f t="shared" si="27"/>
        <v>0</v>
      </c>
      <c r="BI166" s="98">
        <f t="shared" si="28"/>
        <v>0</v>
      </c>
      <c r="BJ166" s="2" t="s">
        <v>78</v>
      </c>
      <c r="BK166" s="98">
        <f t="shared" si="29"/>
        <v>0</v>
      </c>
      <c r="BL166" s="2" t="s">
        <v>127</v>
      </c>
      <c r="BM166" s="97" t="s">
        <v>214</v>
      </c>
    </row>
    <row r="167" spans="2:65" s="12" customFormat="1" ht="24.2" customHeight="1" x14ac:dyDescent="0.25">
      <c r="B167" s="11"/>
      <c r="C167" s="86" t="s">
        <v>215</v>
      </c>
      <c r="D167" s="86" t="s">
        <v>83</v>
      </c>
      <c r="E167" s="87" t="s">
        <v>216</v>
      </c>
      <c r="F167" s="88" t="s">
        <v>217</v>
      </c>
      <c r="G167" s="89" t="s">
        <v>140</v>
      </c>
      <c r="H167" s="90">
        <v>188</v>
      </c>
      <c r="I167" s="91"/>
      <c r="J167" s="91">
        <f t="shared" si="20"/>
        <v>0</v>
      </c>
      <c r="K167" s="92"/>
      <c r="L167" s="11"/>
      <c r="M167" s="93" t="s">
        <v>9</v>
      </c>
      <c r="N167" s="94" t="s">
        <v>26</v>
      </c>
      <c r="O167" s="95">
        <v>9.0999999999999998E-2</v>
      </c>
      <c r="P167" s="95">
        <f t="shared" si="21"/>
        <v>17.108000000000001</v>
      </c>
      <c r="Q167" s="95">
        <v>0</v>
      </c>
      <c r="R167" s="95">
        <f t="shared" si="22"/>
        <v>0</v>
      </c>
      <c r="S167" s="95">
        <v>0</v>
      </c>
      <c r="T167" s="96">
        <f t="shared" si="23"/>
        <v>0</v>
      </c>
      <c r="AR167" s="97" t="s">
        <v>121</v>
      </c>
      <c r="AT167" s="97" t="s">
        <v>83</v>
      </c>
      <c r="AU167" s="97" t="s">
        <v>1</v>
      </c>
      <c r="AY167" s="2" t="s">
        <v>80</v>
      </c>
      <c r="BE167" s="98">
        <f t="shared" si="24"/>
        <v>0</v>
      </c>
      <c r="BF167" s="98">
        <f t="shared" si="25"/>
        <v>0</v>
      </c>
      <c r="BG167" s="98">
        <f t="shared" si="26"/>
        <v>0</v>
      </c>
      <c r="BH167" s="98">
        <f t="shared" si="27"/>
        <v>0</v>
      </c>
      <c r="BI167" s="98">
        <f t="shared" si="28"/>
        <v>0</v>
      </c>
      <c r="BJ167" s="2" t="s">
        <v>78</v>
      </c>
      <c r="BK167" s="98">
        <f t="shared" si="29"/>
        <v>0</v>
      </c>
      <c r="BL167" s="2" t="s">
        <v>121</v>
      </c>
      <c r="BM167" s="97" t="s">
        <v>218</v>
      </c>
    </row>
    <row r="168" spans="2:65" s="12" customFormat="1" ht="24.2" customHeight="1" x14ac:dyDescent="0.25">
      <c r="B168" s="11"/>
      <c r="C168" s="99" t="s">
        <v>219</v>
      </c>
      <c r="D168" s="99" t="s">
        <v>124</v>
      </c>
      <c r="E168" s="100" t="s">
        <v>220</v>
      </c>
      <c r="F168" s="101" t="s">
        <v>221</v>
      </c>
      <c r="G168" s="102" t="s">
        <v>140</v>
      </c>
      <c r="H168" s="103">
        <v>68</v>
      </c>
      <c r="I168" s="104"/>
      <c r="J168" s="104">
        <f t="shared" si="20"/>
        <v>0</v>
      </c>
      <c r="K168" s="105"/>
      <c r="L168" s="106"/>
      <c r="M168" s="107" t="s">
        <v>9</v>
      </c>
      <c r="N168" s="108" t="s">
        <v>26</v>
      </c>
      <c r="O168" s="95">
        <v>0</v>
      </c>
      <c r="P168" s="95">
        <f t="shared" si="21"/>
        <v>0</v>
      </c>
      <c r="Q168" s="95">
        <v>4.0000000000000003E-5</v>
      </c>
      <c r="R168" s="95">
        <f t="shared" si="22"/>
        <v>2.7200000000000002E-3</v>
      </c>
      <c r="S168" s="95">
        <v>0</v>
      </c>
      <c r="T168" s="96">
        <f t="shared" si="23"/>
        <v>0</v>
      </c>
      <c r="AR168" s="97" t="s">
        <v>189</v>
      </c>
      <c r="AT168" s="97" t="s">
        <v>124</v>
      </c>
      <c r="AU168" s="97" t="s">
        <v>1</v>
      </c>
      <c r="AY168" s="2" t="s">
        <v>80</v>
      </c>
      <c r="BE168" s="98">
        <f t="shared" si="24"/>
        <v>0</v>
      </c>
      <c r="BF168" s="98">
        <f t="shared" si="25"/>
        <v>0</v>
      </c>
      <c r="BG168" s="98">
        <f t="shared" si="26"/>
        <v>0</v>
      </c>
      <c r="BH168" s="98">
        <f t="shared" si="27"/>
        <v>0</v>
      </c>
      <c r="BI168" s="98">
        <f t="shared" si="28"/>
        <v>0</v>
      </c>
      <c r="BJ168" s="2" t="s">
        <v>78</v>
      </c>
      <c r="BK168" s="98">
        <f t="shared" si="29"/>
        <v>0</v>
      </c>
      <c r="BL168" s="2" t="s">
        <v>121</v>
      </c>
      <c r="BM168" s="97" t="s">
        <v>222</v>
      </c>
    </row>
    <row r="169" spans="2:65" s="12" customFormat="1" ht="16.5" customHeight="1" x14ac:dyDescent="0.25">
      <c r="B169" s="11"/>
      <c r="C169" s="99" t="s">
        <v>223</v>
      </c>
      <c r="D169" s="99" t="s">
        <v>124</v>
      </c>
      <c r="E169" s="100" t="s">
        <v>224</v>
      </c>
      <c r="F169" s="101" t="s">
        <v>225</v>
      </c>
      <c r="G169" s="102" t="s">
        <v>140</v>
      </c>
      <c r="H169" s="103">
        <v>120</v>
      </c>
      <c r="I169" s="104"/>
      <c r="J169" s="104">
        <f t="shared" si="20"/>
        <v>0</v>
      </c>
      <c r="K169" s="105"/>
      <c r="L169" s="106"/>
      <c r="M169" s="107" t="s">
        <v>9</v>
      </c>
      <c r="N169" s="108" t="s">
        <v>26</v>
      </c>
      <c r="O169" s="95">
        <v>0</v>
      </c>
      <c r="P169" s="95">
        <f t="shared" si="21"/>
        <v>0</v>
      </c>
      <c r="Q169" s="95">
        <v>2.8E-5</v>
      </c>
      <c r="R169" s="95">
        <f t="shared" si="22"/>
        <v>3.3600000000000001E-3</v>
      </c>
      <c r="S169" s="95">
        <v>0</v>
      </c>
      <c r="T169" s="96">
        <f t="shared" si="23"/>
        <v>0</v>
      </c>
      <c r="AR169" s="97" t="s">
        <v>127</v>
      </c>
      <c r="AT169" s="97" t="s">
        <v>124</v>
      </c>
      <c r="AU169" s="97" t="s">
        <v>1</v>
      </c>
      <c r="AY169" s="2" t="s">
        <v>80</v>
      </c>
      <c r="BE169" s="98">
        <f t="shared" si="24"/>
        <v>0</v>
      </c>
      <c r="BF169" s="98">
        <f t="shared" si="25"/>
        <v>0</v>
      </c>
      <c r="BG169" s="98">
        <f t="shared" si="26"/>
        <v>0</v>
      </c>
      <c r="BH169" s="98">
        <f t="shared" si="27"/>
        <v>0</v>
      </c>
      <c r="BI169" s="98">
        <f t="shared" si="28"/>
        <v>0</v>
      </c>
      <c r="BJ169" s="2" t="s">
        <v>78</v>
      </c>
      <c r="BK169" s="98">
        <f t="shared" si="29"/>
        <v>0</v>
      </c>
      <c r="BL169" s="2" t="s">
        <v>127</v>
      </c>
      <c r="BM169" s="97" t="s">
        <v>226</v>
      </c>
    </row>
    <row r="170" spans="2:65" s="12" customFormat="1" ht="16.5" customHeight="1" x14ac:dyDescent="0.25">
      <c r="B170" s="11"/>
      <c r="C170" s="86" t="s">
        <v>227</v>
      </c>
      <c r="D170" s="86" t="s">
        <v>83</v>
      </c>
      <c r="E170" s="87" t="s">
        <v>228</v>
      </c>
      <c r="F170" s="88" t="s">
        <v>229</v>
      </c>
      <c r="G170" s="89" t="s">
        <v>140</v>
      </c>
      <c r="H170" s="90">
        <v>61</v>
      </c>
      <c r="I170" s="91"/>
      <c r="J170" s="91">
        <f t="shared" si="20"/>
        <v>0</v>
      </c>
      <c r="K170" s="92"/>
      <c r="L170" s="11"/>
      <c r="M170" s="93" t="s">
        <v>9</v>
      </c>
      <c r="N170" s="94" t="s">
        <v>26</v>
      </c>
      <c r="O170" s="95">
        <v>0.42</v>
      </c>
      <c r="P170" s="95">
        <f t="shared" si="21"/>
        <v>25.619999999999997</v>
      </c>
      <c r="Q170" s="95">
        <v>0</v>
      </c>
      <c r="R170" s="95">
        <f t="shared" si="22"/>
        <v>0</v>
      </c>
      <c r="S170" s="95">
        <v>0</v>
      </c>
      <c r="T170" s="96">
        <f t="shared" si="23"/>
        <v>0</v>
      </c>
      <c r="AR170" s="97" t="s">
        <v>121</v>
      </c>
      <c r="AT170" s="97" t="s">
        <v>83</v>
      </c>
      <c r="AU170" s="97" t="s">
        <v>1</v>
      </c>
      <c r="AY170" s="2" t="s">
        <v>80</v>
      </c>
      <c r="BE170" s="98">
        <f t="shared" si="24"/>
        <v>0</v>
      </c>
      <c r="BF170" s="98">
        <f t="shared" si="25"/>
        <v>0</v>
      </c>
      <c r="BG170" s="98">
        <f t="shared" si="26"/>
        <v>0</v>
      </c>
      <c r="BH170" s="98">
        <f t="shared" si="27"/>
        <v>0</v>
      </c>
      <c r="BI170" s="98">
        <f t="shared" si="28"/>
        <v>0</v>
      </c>
      <c r="BJ170" s="2" t="s">
        <v>78</v>
      </c>
      <c r="BK170" s="98">
        <f t="shared" si="29"/>
        <v>0</v>
      </c>
      <c r="BL170" s="2" t="s">
        <v>121</v>
      </c>
      <c r="BM170" s="97" t="s">
        <v>230</v>
      </c>
    </row>
    <row r="171" spans="2:65" s="12" customFormat="1" ht="16.5" customHeight="1" x14ac:dyDescent="0.25">
      <c r="B171" s="11"/>
      <c r="C171" s="86" t="s">
        <v>231</v>
      </c>
      <c r="D171" s="86" t="s">
        <v>83</v>
      </c>
      <c r="E171" s="87" t="s">
        <v>232</v>
      </c>
      <c r="F171" s="88" t="s">
        <v>233</v>
      </c>
      <c r="G171" s="89" t="s">
        <v>140</v>
      </c>
      <c r="H171" s="90">
        <v>16</v>
      </c>
      <c r="I171" s="91"/>
      <c r="J171" s="91">
        <f t="shared" si="20"/>
        <v>0</v>
      </c>
      <c r="K171" s="92"/>
      <c r="L171" s="11"/>
      <c r="M171" s="93" t="s">
        <v>9</v>
      </c>
      <c r="N171" s="94" t="s">
        <v>26</v>
      </c>
      <c r="O171" s="95">
        <v>0.42</v>
      </c>
      <c r="P171" s="95">
        <f t="shared" si="21"/>
        <v>6.72</v>
      </c>
      <c r="Q171" s="95">
        <v>0</v>
      </c>
      <c r="R171" s="95">
        <f t="shared" si="22"/>
        <v>0</v>
      </c>
      <c r="S171" s="95">
        <v>0</v>
      </c>
      <c r="T171" s="96">
        <f t="shared" si="23"/>
        <v>0</v>
      </c>
      <c r="AR171" s="97" t="s">
        <v>121</v>
      </c>
      <c r="AT171" s="97" t="s">
        <v>83</v>
      </c>
      <c r="AU171" s="97" t="s">
        <v>1</v>
      </c>
      <c r="AY171" s="2" t="s">
        <v>80</v>
      </c>
      <c r="BE171" s="98">
        <f t="shared" si="24"/>
        <v>0</v>
      </c>
      <c r="BF171" s="98">
        <f t="shared" si="25"/>
        <v>0</v>
      </c>
      <c r="BG171" s="98">
        <f t="shared" si="26"/>
        <v>0</v>
      </c>
      <c r="BH171" s="98">
        <f t="shared" si="27"/>
        <v>0</v>
      </c>
      <c r="BI171" s="98">
        <f t="shared" si="28"/>
        <v>0</v>
      </c>
      <c r="BJ171" s="2" t="s">
        <v>78</v>
      </c>
      <c r="BK171" s="98">
        <f t="shared" si="29"/>
        <v>0</v>
      </c>
      <c r="BL171" s="2" t="s">
        <v>121</v>
      </c>
      <c r="BM171" s="97" t="s">
        <v>234</v>
      </c>
    </row>
    <row r="172" spans="2:65" s="12" customFormat="1" ht="24.2" customHeight="1" x14ac:dyDescent="0.25">
      <c r="B172" s="11"/>
      <c r="C172" s="99" t="s">
        <v>235</v>
      </c>
      <c r="D172" s="99" t="s">
        <v>124</v>
      </c>
      <c r="E172" s="100" t="s">
        <v>236</v>
      </c>
      <c r="F172" s="101" t="s">
        <v>237</v>
      </c>
      <c r="G172" s="102" t="s">
        <v>140</v>
      </c>
      <c r="H172" s="103">
        <v>60</v>
      </c>
      <c r="I172" s="104"/>
      <c r="J172" s="104">
        <f t="shared" si="20"/>
        <v>0</v>
      </c>
      <c r="K172" s="105"/>
      <c r="L172" s="106"/>
      <c r="M172" s="107" t="s">
        <v>9</v>
      </c>
      <c r="N172" s="108" t="s">
        <v>26</v>
      </c>
      <c r="O172" s="95">
        <v>0</v>
      </c>
      <c r="P172" s="95">
        <f t="shared" si="21"/>
        <v>0</v>
      </c>
      <c r="Q172" s="95">
        <v>6.0000000000000002E-5</v>
      </c>
      <c r="R172" s="95">
        <f t="shared" si="22"/>
        <v>3.5999999999999999E-3</v>
      </c>
      <c r="S172" s="95">
        <v>0</v>
      </c>
      <c r="T172" s="96">
        <f t="shared" si="23"/>
        <v>0</v>
      </c>
      <c r="AR172" s="97" t="s">
        <v>127</v>
      </c>
      <c r="AT172" s="97" t="s">
        <v>124</v>
      </c>
      <c r="AU172" s="97" t="s">
        <v>1</v>
      </c>
      <c r="AY172" s="2" t="s">
        <v>80</v>
      </c>
      <c r="BE172" s="98">
        <f t="shared" si="24"/>
        <v>0</v>
      </c>
      <c r="BF172" s="98">
        <f t="shared" si="25"/>
        <v>0</v>
      </c>
      <c r="BG172" s="98">
        <f t="shared" si="26"/>
        <v>0</v>
      </c>
      <c r="BH172" s="98">
        <f t="shared" si="27"/>
        <v>0</v>
      </c>
      <c r="BI172" s="98">
        <f t="shared" si="28"/>
        <v>0</v>
      </c>
      <c r="BJ172" s="2" t="s">
        <v>78</v>
      </c>
      <c r="BK172" s="98">
        <f t="shared" si="29"/>
        <v>0</v>
      </c>
      <c r="BL172" s="2" t="s">
        <v>127</v>
      </c>
      <c r="BM172" s="97" t="s">
        <v>238</v>
      </c>
    </row>
    <row r="173" spans="2:65" s="12" customFormat="1" ht="24.2" customHeight="1" x14ac:dyDescent="0.25">
      <c r="B173" s="11"/>
      <c r="C173" s="99" t="s">
        <v>239</v>
      </c>
      <c r="D173" s="99" t="s">
        <v>124</v>
      </c>
      <c r="E173" s="100" t="s">
        <v>240</v>
      </c>
      <c r="F173" s="101" t="s">
        <v>241</v>
      </c>
      <c r="G173" s="102" t="s">
        <v>140</v>
      </c>
      <c r="H173" s="103">
        <v>1</v>
      </c>
      <c r="I173" s="104"/>
      <c r="J173" s="104">
        <f t="shared" si="20"/>
        <v>0</v>
      </c>
      <c r="K173" s="105"/>
      <c r="L173" s="106"/>
      <c r="M173" s="107" t="s">
        <v>9</v>
      </c>
      <c r="N173" s="108" t="s">
        <v>26</v>
      </c>
      <c r="O173" s="95">
        <v>0</v>
      </c>
      <c r="P173" s="95">
        <f t="shared" si="21"/>
        <v>0</v>
      </c>
      <c r="Q173" s="95">
        <v>6.0000000000000002E-5</v>
      </c>
      <c r="R173" s="95">
        <f t="shared" si="22"/>
        <v>6.0000000000000002E-5</v>
      </c>
      <c r="S173" s="95">
        <v>0</v>
      </c>
      <c r="T173" s="96">
        <f t="shared" si="23"/>
        <v>0</v>
      </c>
      <c r="AR173" s="97" t="s">
        <v>127</v>
      </c>
      <c r="AT173" s="97" t="s">
        <v>124</v>
      </c>
      <c r="AU173" s="97" t="s">
        <v>1</v>
      </c>
      <c r="AY173" s="2" t="s">
        <v>80</v>
      </c>
      <c r="BE173" s="98">
        <f t="shared" si="24"/>
        <v>0</v>
      </c>
      <c r="BF173" s="98">
        <f t="shared" si="25"/>
        <v>0</v>
      </c>
      <c r="BG173" s="98">
        <f t="shared" si="26"/>
        <v>0</v>
      </c>
      <c r="BH173" s="98">
        <f t="shared" si="27"/>
        <v>0</v>
      </c>
      <c r="BI173" s="98">
        <f t="shared" si="28"/>
        <v>0</v>
      </c>
      <c r="BJ173" s="2" t="s">
        <v>78</v>
      </c>
      <c r="BK173" s="98">
        <f t="shared" si="29"/>
        <v>0</v>
      </c>
      <c r="BL173" s="2" t="s">
        <v>127</v>
      </c>
      <c r="BM173" s="97" t="s">
        <v>242</v>
      </c>
    </row>
    <row r="174" spans="2:65" s="12" customFormat="1" ht="24.2" customHeight="1" x14ac:dyDescent="0.25">
      <c r="B174" s="11"/>
      <c r="C174" s="99" t="s">
        <v>243</v>
      </c>
      <c r="D174" s="99" t="s">
        <v>124</v>
      </c>
      <c r="E174" s="100" t="s">
        <v>244</v>
      </c>
      <c r="F174" s="101" t="s">
        <v>245</v>
      </c>
      <c r="G174" s="102" t="s">
        <v>140</v>
      </c>
      <c r="H174" s="103">
        <v>16</v>
      </c>
      <c r="I174" s="104"/>
      <c r="J174" s="104">
        <f t="shared" si="20"/>
        <v>0</v>
      </c>
      <c r="K174" s="105"/>
      <c r="L174" s="106"/>
      <c r="M174" s="107" t="s">
        <v>9</v>
      </c>
      <c r="N174" s="108" t="s">
        <v>26</v>
      </c>
      <c r="O174" s="95">
        <v>0</v>
      </c>
      <c r="P174" s="95">
        <f t="shared" si="21"/>
        <v>0</v>
      </c>
      <c r="Q174" s="95">
        <v>6.0000000000000002E-5</v>
      </c>
      <c r="R174" s="95">
        <f t="shared" si="22"/>
        <v>9.6000000000000002E-4</v>
      </c>
      <c r="S174" s="95">
        <v>0</v>
      </c>
      <c r="T174" s="96">
        <f t="shared" si="23"/>
        <v>0</v>
      </c>
      <c r="AR174" s="97" t="s">
        <v>127</v>
      </c>
      <c r="AT174" s="97" t="s">
        <v>124</v>
      </c>
      <c r="AU174" s="97" t="s">
        <v>1</v>
      </c>
      <c r="AY174" s="2" t="s">
        <v>80</v>
      </c>
      <c r="BE174" s="98">
        <f t="shared" si="24"/>
        <v>0</v>
      </c>
      <c r="BF174" s="98">
        <f t="shared" si="25"/>
        <v>0</v>
      </c>
      <c r="BG174" s="98">
        <f t="shared" si="26"/>
        <v>0</v>
      </c>
      <c r="BH174" s="98">
        <f t="shared" si="27"/>
        <v>0</v>
      </c>
      <c r="BI174" s="98">
        <f t="shared" si="28"/>
        <v>0</v>
      </c>
      <c r="BJ174" s="2" t="s">
        <v>78</v>
      </c>
      <c r="BK174" s="98">
        <f t="shared" si="29"/>
        <v>0</v>
      </c>
      <c r="BL174" s="2" t="s">
        <v>127</v>
      </c>
      <c r="BM174" s="97" t="s">
        <v>246</v>
      </c>
    </row>
    <row r="175" spans="2:65" s="12" customFormat="1" ht="16.5" customHeight="1" x14ac:dyDescent="0.25">
      <c r="B175" s="11"/>
      <c r="C175" s="86" t="s">
        <v>247</v>
      </c>
      <c r="D175" s="86" t="s">
        <v>83</v>
      </c>
      <c r="E175" s="87" t="s">
        <v>248</v>
      </c>
      <c r="F175" s="88" t="s">
        <v>249</v>
      </c>
      <c r="G175" s="89" t="s">
        <v>140</v>
      </c>
      <c r="H175" s="90">
        <v>12</v>
      </c>
      <c r="I175" s="91"/>
      <c r="J175" s="91">
        <f t="shared" si="20"/>
        <v>0</v>
      </c>
      <c r="K175" s="92"/>
      <c r="L175" s="11"/>
      <c r="M175" s="93" t="s">
        <v>9</v>
      </c>
      <c r="N175" s="94" t="s">
        <v>26</v>
      </c>
      <c r="O175" s="95">
        <v>0</v>
      </c>
      <c r="P175" s="95">
        <f t="shared" si="21"/>
        <v>0</v>
      </c>
      <c r="Q175" s="95">
        <v>0</v>
      </c>
      <c r="R175" s="95">
        <f t="shared" si="22"/>
        <v>0</v>
      </c>
      <c r="S175" s="95">
        <v>0</v>
      </c>
      <c r="T175" s="96">
        <f t="shared" si="23"/>
        <v>0</v>
      </c>
      <c r="AR175" s="97" t="s">
        <v>121</v>
      </c>
      <c r="AT175" s="97" t="s">
        <v>83</v>
      </c>
      <c r="AU175" s="97" t="s">
        <v>1</v>
      </c>
      <c r="AY175" s="2" t="s">
        <v>80</v>
      </c>
      <c r="BE175" s="98">
        <f t="shared" si="24"/>
        <v>0</v>
      </c>
      <c r="BF175" s="98">
        <f t="shared" si="25"/>
        <v>0</v>
      </c>
      <c r="BG175" s="98">
        <f t="shared" si="26"/>
        <v>0</v>
      </c>
      <c r="BH175" s="98">
        <f t="shared" si="27"/>
        <v>0</v>
      </c>
      <c r="BI175" s="98">
        <f t="shared" si="28"/>
        <v>0</v>
      </c>
      <c r="BJ175" s="2" t="s">
        <v>78</v>
      </c>
      <c r="BK175" s="98">
        <f t="shared" si="29"/>
        <v>0</v>
      </c>
      <c r="BL175" s="2" t="s">
        <v>121</v>
      </c>
      <c r="BM175" s="97" t="s">
        <v>250</v>
      </c>
    </row>
    <row r="176" spans="2:65" s="12" customFormat="1" ht="24.2" customHeight="1" x14ac:dyDescent="0.25">
      <c r="B176" s="11"/>
      <c r="C176" s="99" t="s">
        <v>251</v>
      </c>
      <c r="D176" s="99" t="s">
        <v>124</v>
      </c>
      <c r="E176" s="100" t="s">
        <v>252</v>
      </c>
      <c r="F176" s="101" t="s">
        <v>253</v>
      </c>
      <c r="G176" s="102" t="s">
        <v>140</v>
      </c>
      <c r="H176" s="103">
        <v>11</v>
      </c>
      <c r="I176" s="104"/>
      <c r="J176" s="104">
        <f t="shared" si="20"/>
        <v>0</v>
      </c>
      <c r="K176" s="105"/>
      <c r="L176" s="106"/>
      <c r="M176" s="107" t="s">
        <v>9</v>
      </c>
      <c r="N176" s="108" t="s">
        <v>26</v>
      </c>
      <c r="O176" s="95">
        <v>0</v>
      </c>
      <c r="P176" s="95">
        <f t="shared" si="21"/>
        <v>0</v>
      </c>
      <c r="Q176" s="95">
        <v>6.0000000000000002E-5</v>
      </c>
      <c r="R176" s="95">
        <f t="shared" si="22"/>
        <v>6.6E-4</v>
      </c>
      <c r="S176" s="95">
        <v>0</v>
      </c>
      <c r="T176" s="96">
        <f t="shared" si="23"/>
        <v>0</v>
      </c>
      <c r="AR176" s="97" t="s">
        <v>127</v>
      </c>
      <c r="AT176" s="97" t="s">
        <v>124</v>
      </c>
      <c r="AU176" s="97" t="s">
        <v>1</v>
      </c>
      <c r="AY176" s="2" t="s">
        <v>80</v>
      </c>
      <c r="BE176" s="98">
        <f t="shared" si="24"/>
        <v>0</v>
      </c>
      <c r="BF176" s="98">
        <f t="shared" si="25"/>
        <v>0</v>
      </c>
      <c r="BG176" s="98">
        <f t="shared" si="26"/>
        <v>0</v>
      </c>
      <c r="BH176" s="98">
        <f t="shared" si="27"/>
        <v>0</v>
      </c>
      <c r="BI176" s="98">
        <f t="shared" si="28"/>
        <v>0</v>
      </c>
      <c r="BJ176" s="2" t="s">
        <v>78</v>
      </c>
      <c r="BK176" s="98">
        <f t="shared" si="29"/>
        <v>0</v>
      </c>
      <c r="BL176" s="2" t="s">
        <v>127</v>
      </c>
      <c r="BM176" s="97" t="s">
        <v>254</v>
      </c>
    </row>
    <row r="177" spans="2:65" s="12" customFormat="1" ht="24.2" customHeight="1" x14ac:dyDescent="0.25">
      <c r="B177" s="11"/>
      <c r="C177" s="99" t="s">
        <v>255</v>
      </c>
      <c r="D177" s="99" t="s">
        <v>124</v>
      </c>
      <c r="E177" s="100" t="s">
        <v>256</v>
      </c>
      <c r="F177" s="101" t="s">
        <v>257</v>
      </c>
      <c r="G177" s="102" t="s">
        <v>140</v>
      </c>
      <c r="H177" s="103">
        <v>1</v>
      </c>
      <c r="I177" s="104"/>
      <c r="J177" s="104">
        <f t="shared" si="20"/>
        <v>0</v>
      </c>
      <c r="K177" s="105"/>
      <c r="L177" s="106"/>
      <c r="M177" s="107" t="s">
        <v>9</v>
      </c>
      <c r="N177" s="108" t="s">
        <v>26</v>
      </c>
      <c r="O177" s="95">
        <v>0</v>
      </c>
      <c r="P177" s="95">
        <f t="shared" si="21"/>
        <v>0</v>
      </c>
      <c r="Q177" s="95">
        <v>6.0000000000000002E-5</v>
      </c>
      <c r="R177" s="95">
        <f t="shared" si="22"/>
        <v>6.0000000000000002E-5</v>
      </c>
      <c r="S177" s="95">
        <v>0</v>
      </c>
      <c r="T177" s="96">
        <f t="shared" si="23"/>
        <v>0</v>
      </c>
      <c r="AR177" s="97" t="s">
        <v>127</v>
      </c>
      <c r="AT177" s="97" t="s">
        <v>124</v>
      </c>
      <c r="AU177" s="97" t="s">
        <v>1</v>
      </c>
      <c r="AY177" s="2" t="s">
        <v>80</v>
      </c>
      <c r="BE177" s="98">
        <f t="shared" si="24"/>
        <v>0</v>
      </c>
      <c r="BF177" s="98">
        <f t="shared" si="25"/>
        <v>0</v>
      </c>
      <c r="BG177" s="98">
        <f t="shared" si="26"/>
        <v>0</v>
      </c>
      <c r="BH177" s="98">
        <f t="shared" si="27"/>
        <v>0</v>
      </c>
      <c r="BI177" s="98">
        <f t="shared" si="28"/>
        <v>0</v>
      </c>
      <c r="BJ177" s="2" t="s">
        <v>78</v>
      </c>
      <c r="BK177" s="98">
        <f t="shared" si="29"/>
        <v>0</v>
      </c>
      <c r="BL177" s="2" t="s">
        <v>127</v>
      </c>
      <c r="BM177" s="97" t="s">
        <v>258</v>
      </c>
    </row>
    <row r="178" spans="2:65" s="12" customFormat="1" ht="21.75" customHeight="1" x14ac:dyDescent="0.25">
      <c r="B178" s="11"/>
      <c r="C178" s="99" t="s">
        <v>259</v>
      </c>
      <c r="D178" s="99" t="s">
        <v>124</v>
      </c>
      <c r="E178" s="100" t="s">
        <v>260</v>
      </c>
      <c r="F178" s="101" t="s">
        <v>261</v>
      </c>
      <c r="G178" s="102" t="s">
        <v>140</v>
      </c>
      <c r="H178" s="103">
        <v>6</v>
      </c>
      <c r="I178" s="104"/>
      <c r="J178" s="104">
        <f t="shared" si="20"/>
        <v>0</v>
      </c>
      <c r="K178" s="105"/>
      <c r="L178" s="106"/>
      <c r="M178" s="107" t="s">
        <v>9</v>
      </c>
      <c r="N178" s="108" t="s">
        <v>26</v>
      </c>
      <c r="O178" s="95">
        <v>0</v>
      </c>
      <c r="P178" s="95">
        <f t="shared" si="21"/>
        <v>0</v>
      </c>
      <c r="Q178" s="95">
        <v>6.0000000000000002E-5</v>
      </c>
      <c r="R178" s="95">
        <f t="shared" si="22"/>
        <v>3.6000000000000002E-4</v>
      </c>
      <c r="S178" s="95">
        <v>0</v>
      </c>
      <c r="T178" s="96">
        <f t="shared" si="23"/>
        <v>0</v>
      </c>
      <c r="AR178" s="97" t="s">
        <v>127</v>
      </c>
      <c r="AT178" s="97" t="s">
        <v>124</v>
      </c>
      <c r="AU178" s="97" t="s">
        <v>1</v>
      </c>
      <c r="AY178" s="2" t="s">
        <v>80</v>
      </c>
      <c r="BE178" s="98">
        <f t="shared" si="24"/>
        <v>0</v>
      </c>
      <c r="BF178" s="98">
        <f t="shared" si="25"/>
        <v>0</v>
      </c>
      <c r="BG178" s="98">
        <f t="shared" si="26"/>
        <v>0</v>
      </c>
      <c r="BH178" s="98">
        <f t="shared" si="27"/>
        <v>0</v>
      </c>
      <c r="BI178" s="98">
        <f t="shared" si="28"/>
        <v>0</v>
      </c>
      <c r="BJ178" s="2" t="s">
        <v>78</v>
      </c>
      <c r="BK178" s="98">
        <f t="shared" si="29"/>
        <v>0</v>
      </c>
      <c r="BL178" s="2" t="s">
        <v>127</v>
      </c>
      <c r="BM178" s="97" t="s">
        <v>262</v>
      </c>
    </row>
    <row r="179" spans="2:65" s="12" customFormat="1" ht="16.5" customHeight="1" x14ac:dyDescent="0.25">
      <c r="B179" s="11"/>
      <c r="C179" s="86" t="s">
        <v>263</v>
      </c>
      <c r="D179" s="86" t="s">
        <v>83</v>
      </c>
      <c r="E179" s="87" t="s">
        <v>264</v>
      </c>
      <c r="F179" s="88" t="s">
        <v>265</v>
      </c>
      <c r="G179" s="89" t="s">
        <v>140</v>
      </c>
      <c r="H179" s="90">
        <v>12</v>
      </c>
      <c r="I179" s="91"/>
      <c r="J179" s="91">
        <f t="shared" si="20"/>
        <v>0</v>
      </c>
      <c r="K179" s="92"/>
      <c r="L179" s="11"/>
      <c r="M179" s="93" t="s">
        <v>9</v>
      </c>
      <c r="N179" s="94" t="s">
        <v>26</v>
      </c>
      <c r="O179" s="95">
        <v>0</v>
      </c>
      <c r="P179" s="95">
        <f t="shared" si="21"/>
        <v>0</v>
      </c>
      <c r="Q179" s="95">
        <v>0</v>
      </c>
      <c r="R179" s="95">
        <f t="shared" si="22"/>
        <v>0</v>
      </c>
      <c r="S179" s="95">
        <v>0</v>
      </c>
      <c r="T179" s="96">
        <f t="shared" si="23"/>
        <v>0</v>
      </c>
      <c r="AR179" s="97" t="s">
        <v>121</v>
      </c>
      <c r="AT179" s="97" t="s">
        <v>83</v>
      </c>
      <c r="AU179" s="97" t="s">
        <v>1</v>
      </c>
      <c r="AY179" s="2" t="s">
        <v>80</v>
      </c>
      <c r="BE179" s="98">
        <f t="shared" si="24"/>
        <v>0</v>
      </c>
      <c r="BF179" s="98">
        <f t="shared" si="25"/>
        <v>0</v>
      </c>
      <c r="BG179" s="98">
        <f t="shared" si="26"/>
        <v>0</v>
      </c>
      <c r="BH179" s="98">
        <f t="shared" si="27"/>
        <v>0</v>
      </c>
      <c r="BI179" s="98">
        <f t="shared" si="28"/>
        <v>0</v>
      </c>
      <c r="BJ179" s="2" t="s">
        <v>78</v>
      </c>
      <c r="BK179" s="98">
        <f t="shared" si="29"/>
        <v>0</v>
      </c>
      <c r="BL179" s="2" t="s">
        <v>121</v>
      </c>
      <c r="BM179" s="97" t="s">
        <v>266</v>
      </c>
    </row>
    <row r="180" spans="2:65" s="12" customFormat="1" ht="16.5" customHeight="1" x14ac:dyDescent="0.25">
      <c r="B180" s="11"/>
      <c r="C180" s="86" t="s">
        <v>267</v>
      </c>
      <c r="D180" s="86" t="s">
        <v>83</v>
      </c>
      <c r="E180" s="87" t="s">
        <v>268</v>
      </c>
      <c r="F180" s="88" t="s">
        <v>269</v>
      </c>
      <c r="G180" s="89" t="s">
        <v>140</v>
      </c>
      <c r="H180" s="90">
        <v>220</v>
      </c>
      <c r="I180" s="91"/>
      <c r="J180" s="91">
        <f t="shared" si="20"/>
        <v>0</v>
      </c>
      <c r="K180" s="92"/>
      <c r="L180" s="11"/>
      <c r="M180" s="93" t="s">
        <v>9</v>
      </c>
      <c r="N180" s="94" t="s">
        <v>26</v>
      </c>
      <c r="O180" s="95">
        <v>5.3999999999999999E-2</v>
      </c>
      <c r="P180" s="95">
        <f t="shared" si="21"/>
        <v>11.879999999999999</v>
      </c>
      <c r="Q180" s="95">
        <v>0</v>
      </c>
      <c r="R180" s="95">
        <f t="shared" si="22"/>
        <v>0</v>
      </c>
      <c r="S180" s="95">
        <v>0</v>
      </c>
      <c r="T180" s="96">
        <f t="shared" si="23"/>
        <v>0</v>
      </c>
      <c r="AR180" s="97" t="s">
        <v>121</v>
      </c>
      <c r="AT180" s="97" t="s">
        <v>83</v>
      </c>
      <c r="AU180" s="97" t="s">
        <v>1</v>
      </c>
      <c r="AY180" s="2" t="s">
        <v>80</v>
      </c>
      <c r="BE180" s="98">
        <f t="shared" si="24"/>
        <v>0</v>
      </c>
      <c r="BF180" s="98">
        <f t="shared" si="25"/>
        <v>0</v>
      </c>
      <c r="BG180" s="98">
        <f t="shared" si="26"/>
        <v>0</v>
      </c>
      <c r="BH180" s="98">
        <f t="shared" si="27"/>
        <v>0</v>
      </c>
      <c r="BI180" s="98">
        <f t="shared" si="28"/>
        <v>0</v>
      </c>
      <c r="BJ180" s="2" t="s">
        <v>78</v>
      </c>
      <c r="BK180" s="98">
        <f t="shared" si="29"/>
        <v>0</v>
      </c>
      <c r="BL180" s="2" t="s">
        <v>121</v>
      </c>
      <c r="BM180" s="97" t="s">
        <v>270</v>
      </c>
    </row>
    <row r="181" spans="2:65" s="12" customFormat="1" ht="16.5" customHeight="1" x14ac:dyDescent="0.25">
      <c r="B181" s="11"/>
      <c r="C181" s="99" t="s">
        <v>271</v>
      </c>
      <c r="D181" s="99" t="s">
        <v>124</v>
      </c>
      <c r="E181" s="100" t="s">
        <v>272</v>
      </c>
      <c r="F181" s="101" t="s">
        <v>273</v>
      </c>
      <c r="G181" s="102" t="s">
        <v>140</v>
      </c>
      <c r="H181" s="103">
        <v>220</v>
      </c>
      <c r="I181" s="104"/>
      <c r="J181" s="104">
        <f t="shared" si="20"/>
        <v>0</v>
      </c>
      <c r="K181" s="105"/>
      <c r="L181" s="106"/>
      <c r="M181" s="107" t="s">
        <v>9</v>
      </c>
      <c r="N181" s="108" t="s">
        <v>26</v>
      </c>
      <c r="O181" s="95">
        <v>0</v>
      </c>
      <c r="P181" s="95">
        <f t="shared" si="21"/>
        <v>0</v>
      </c>
      <c r="Q181" s="95">
        <v>0</v>
      </c>
      <c r="R181" s="95">
        <f t="shared" si="22"/>
        <v>0</v>
      </c>
      <c r="S181" s="95">
        <v>0</v>
      </c>
      <c r="T181" s="96">
        <f t="shared" si="23"/>
        <v>0</v>
      </c>
      <c r="AR181" s="97" t="s">
        <v>127</v>
      </c>
      <c r="AT181" s="97" t="s">
        <v>124</v>
      </c>
      <c r="AU181" s="97" t="s">
        <v>1</v>
      </c>
      <c r="AY181" s="2" t="s">
        <v>80</v>
      </c>
      <c r="BE181" s="98">
        <f t="shared" si="24"/>
        <v>0</v>
      </c>
      <c r="BF181" s="98">
        <f t="shared" si="25"/>
        <v>0</v>
      </c>
      <c r="BG181" s="98">
        <f t="shared" si="26"/>
        <v>0</v>
      </c>
      <c r="BH181" s="98">
        <f t="shared" si="27"/>
        <v>0</v>
      </c>
      <c r="BI181" s="98">
        <f t="shared" si="28"/>
        <v>0</v>
      </c>
      <c r="BJ181" s="2" t="s">
        <v>78</v>
      </c>
      <c r="BK181" s="98">
        <f t="shared" si="29"/>
        <v>0</v>
      </c>
      <c r="BL181" s="2" t="s">
        <v>127</v>
      </c>
      <c r="BM181" s="97" t="s">
        <v>274</v>
      </c>
    </row>
    <row r="182" spans="2:65" s="12" customFormat="1" ht="21.75" customHeight="1" x14ac:dyDescent="0.25">
      <c r="B182" s="11"/>
      <c r="C182" s="86" t="s">
        <v>275</v>
      </c>
      <c r="D182" s="86" t="s">
        <v>83</v>
      </c>
      <c r="E182" s="87" t="s">
        <v>276</v>
      </c>
      <c r="F182" s="88" t="s">
        <v>277</v>
      </c>
      <c r="G182" s="89" t="s">
        <v>120</v>
      </c>
      <c r="H182" s="90">
        <v>940</v>
      </c>
      <c r="I182" s="91"/>
      <c r="J182" s="91">
        <f t="shared" si="20"/>
        <v>0</v>
      </c>
      <c r="K182" s="92"/>
      <c r="L182" s="11"/>
      <c r="M182" s="93" t="s">
        <v>9</v>
      </c>
      <c r="N182" s="94" t="s">
        <v>26</v>
      </c>
      <c r="O182" s="95">
        <v>0.13100000000000001</v>
      </c>
      <c r="P182" s="95">
        <f t="shared" si="21"/>
        <v>123.14</v>
      </c>
      <c r="Q182" s="95">
        <v>0</v>
      </c>
      <c r="R182" s="95">
        <f t="shared" si="22"/>
        <v>0</v>
      </c>
      <c r="S182" s="95">
        <v>0</v>
      </c>
      <c r="T182" s="96">
        <f t="shared" si="23"/>
        <v>0</v>
      </c>
      <c r="AR182" s="97" t="s">
        <v>121</v>
      </c>
      <c r="AT182" s="97" t="s">
        <v>83</v>
      </c>
      <c r="AU182" s="97" t="s">
        <v>1</v>
      </c>
      <c r="AY182" s="2" t="s">
        <v>80</v>
      </c>
      <c r="BE182" s="98">
        <f t="shared" si="24"/>
        <v>0</v>
      </c>
      <c r="BF182" s="98">
        <f t="shared" si="25"/>
        <v>0</v>
      </c>
      <c r="BG182" s="98">
        <f t="shared" si="26"/>
        <v>0</v>
      </c>
      <c r="BH182" s="98">
        <f t="shared" si="27"/>
        <v>0</v>
      </c>
      <c r="BI182" s="98">
        <f t="shared" si="28"/>
        <v>0</v>
      </c>
      <c r="BJ182" s="2" t="s">
        <v>78</v>
      </c>
      <c r="BK182" s="98">
        <f t="shared" si="29"/>
        <v>0</v>
      </c>
      <c r="BL182" s="2" t="s">
        <v>121</v>
      </c>
      <c r="BM182" s="97" t="s">
        <v>278</v>
      </c>
    </row>
    <row r="183" spans="2:65" s="12" customFormat="1" ht="16.5" customHeight="1" x14ac:dyDescent="0.25">
      <c r="B183" s="11"/>
      <c r="C183" s="99" t="s">
        <v>279</v>
      </c>
      <c r="D183" s="99" t="s">
        <v>124</v>
      </c>
      <c r="E183" s="100" t="s">
        <v>280</v>
      </c>
      <c r="F183" s="101" t="s">
        <v>281</v>
      </c>
      <c r="G183" s="102" t="s">
        <v>120</v>
      </c>
      <c r="H183" s="103">
        <v>560</v>
      </c>
      <c r="I183" s="104"/>
      <c r="J183" s="104">
        <f t="shared" si="20"/>
        <v>0</v>
      </c>
      <c r="K183" s="105"/>
      <c r="L183" s="106"/>
      <c r="M183" s="107" t="s">
        <v>9</v>
      </c>
      <c r="N183" s="108" t="s">
        <v>26</v>
      </c>
      <c r="O183" s="95">
        <v>0</v>
      </c>
      <c r="P183" s="95">
        <f t="shared" si="21"/>
        <v>0</v>
      </c>
      <c r="Q183" s="95">
        <v>3.1E-4</v>
      </c>
      <c r="R183" s="95">
        <f t="shared" si="22"/>
        <v>0.1736</v>
      </c>
      <c r="S183" s="95">
        <v>0</v>
      </c>
      <c r="T183" s="96">
        <f t="shared" si="23"/>
        <v>0</v>
      </c>
      <c r="AR183" s="97" t="s">
        <v>127</v>
      </c>
      <c r="AT183" s="97" t="s">
        <v>124</v>
      </c>
      <c r="AU183" s="97" t="s">
        <v>1</v>
      </c>
      <c r="AY183" s="2" t="s">
        <v>80</v>
      </c>
      <c r="BE183" s="98">
        <f t="shared" si="24"/>
        <v>0</v>
      </c>
      <c r="BF183" s="98">
        <f t="shared" si="25"/>
        <v>0</v>
      </c>
      <c r="BG183" s="98">
        <f t="shared" si="26"/>
        <v>0</v>
      </c>
      <c r="BH183" s="98">
        <f t="shared" si="27"/>
        <v>0</v>
      </c>
      <c r="BI183" s="98">
        <f t="shared" si="28"/>
        <v>0</v>
      </c>
      <c r="BJ183" s="2" t="s">
        <v>78</v>
      </c>
      <c r="BK183" s="98">
        <f t="shared" si="29"/>
        <v>0</v>
      </c>
      <c r="BL183" s="2" t="s">
        <v>127</v>
      </c>
      <c r="BM183" s="97" t="s">
        <v>282</v>
      </c>
    </row>
    <row r="184" spans="2:65" s="12" customFormat="1" ht="24.2" customHeight="1" x14ac:dyDescent="0.25">
      <c r="B184" s="11"/>
      <c r="C184" s="99" t="s">
        <v>283</v>
      </c>
      <c r="D184" s="99" t="s">
        <v>124</v>
      </c>
      <c r="E184" s="100" t="s">
        <v>284</v>
      </c>
      <c r="F184" s="101" t="s">
        <v>285</v>
      </c>
      <c r="G184" s="102" t="s">
        <v>120</v>
      </c>
      <c r="H184" s="103">
        <v>380</v>
      </c>
      <c r="I184" s="104"/>
      <c r="J184" s="104">
        <f t="shared" si="20"/>
        <v>0</v>
      </c>
      <c r="K184" s="105"/>
      <c r="L184" s="106"/>
      <c r="M184" s="107" t="s">
        <v>9</v>
      </c>
      <c r="N184" s="108" t="s">
        <v>26</v>
      </c>
      <c r="O184" s="95">
        <v>0</v>
      </c>
      <c r="P184" s="95">
        <f t="shared" si="21"/>
        <v>0</v>
      </c>
      <c r="Q184" s="95">
        <v>3.1E-4</v>
      </c>
      <c r="R184" s="95">
        <f t="shared" si="22"/>
        <v>0.1178</v>
      </c>
      <c r="S184" s="95">
        <v>0</v>
      </c>
      <c r="T184" s="96">
        <f t="shared" si="23"/>
        <v>0</v>
      </c>
      <c r="AR184" s="97" t="s">
        <v>127</v>
      </c>
      <c r="AT184" s="97" t="s">
        <v>124</v>
      </c>
      <c r="AU184" s="97" t="s">
        <v>1</v>
      </c>
      <c r="AY184" s="2" t="s">
        <v>80</v>
      </c>
      <c r="BE184" s="98">
        <f t="shared" si="24"/>
        <v>0</v>
      </c>
      <c r="BF184" s="98">
        <f t="shared" si="25"/>
        <v>0</v>
      </c>
      <c r="BG184" s="98">
        <f t="shared" si="26"/>
        <v>0</v>
      </c>
      <c r="BH184" s="98">
        <f t="shared" si="27"/>
        <v>0</v>
      </c>
      <c r="BI184" s="98">
        <f t="shared" si="28"/>
        <v>0</v>
      </c>
      <c r="BJ184" s="2" t="s">
        <v>78</v>
      </c>
      <c r="BK184" s="98">
        <f t="shared" si="29"/>
        <v>0</v>
      </c>
      <c r="BL184" s="2" t="s">
        <v>127</v>
      </c>
      <c r="BM184" s="97" t="s">
        <v>286</v>
      </c>
    </row>
    <row r="185" spans="2:65" s="12" customFormat="1" ht="24.2" customHeight="1" x14ac:dyDescent="0.25">
      <c r="B185" s="11"/>
      <c r="C185" s="86" t="s">
        <v>287</v>
      </c>
      <c r="D185" s="86" t="s">
        <v>83</v>
      </c>
      <c r="E185" s="87" t="s">
        <v>288</v>
      </c>
      <c r="F185" s="88" t="s">
        <v>289</v>
      </c>
      <c r="G185" s="89" t="s">
        <v>140</v>
      </c>
      <c r="H185" s="90">
        <v>2160</v>
      </c>
      <c r="I185" s="91"/>
      <c r="J185" s="91">
        <f t="shared" si="20"/>
        <v>0</v>
      </c>
      <c r="K185" s="92"/>
      <c r="L185" s="11"/>
      <c r="M185" s="93" t="s">
        <v>9</v>
      </c>
      <c r="N185" s="94" t="s">
        <v>26</v>
      </c>
      <c r="O185" s="95">
        <v>5.0999999999999997E-2</v>
      </c>
      <c r="P185" s="95">
        <f t="shared" si="21"/>
        <v>110.16</v>
      </c>
      <c r="Q185" s="95">
        <v>0</v>
      </c>
      <c r="R185" s="95">
        <f t="shared" si="22"/>
        <v>0</v>
      </c>
      <c r="S185" s="95">
        <v>0</v>
      </c>
      <c r="T185" s="96">
        <f t="shared" si="23"/>
        <v>0</v>
      </c>
      <c r="AR185" s="97" t="s">
        <v>121</v>
      </c>
      <c r="AT185" s="97" t="s">
        <v>83</v>
      </c>
      <c r="AU185" s="97" t="s">
        <v>1</v>
      </c>
      <c r="AY185" s="2" t="s">
        <v>80</v>
      </c>
      <c r="BE185" s="98">
        <f t="shared" si="24"/>
        <v>0</v>
      </c>
      <c r="BF185" s="98">
        <f t="shared" si="25"/>
        <v>0</v>
      </c>
      <c r="BG185" s="98">
        <f t="shared" si="26"/>
        <v>0</v>
      </c>
      <c r="BH185" s="98">
        <f t="shared" si="27"/>
        <v>0</v>
      </c>
      <c r="BI185" s="98">
        <f t="shared" si="28"/>
        <v>0</v>
      </c>
      <c r="BJ185" s="2" t="s">
        <v>78</v>
      </c>
      <c r="BK185" s="98">
        <f t="shared" si="29"/>
        <v>0</v>
      </c>
      <c r="BL185" s="2" t="s">
        <v>121</v>
      </c>
      <c r="BM185" s="97" t="s">
        <v>290</v>
      </c>
    </row>
    <row r="186" spans="2:65" s="12" customFormat="1" ht="24.2" customHeight="1" x14ac:dyDescent="0.25">
      <c r="B186" s="11"/>
      <c r="C186" s="86" t="s">
        <v>291</v>
      </c>
      <c r="D186" s="86" t="s">
        <v>83</v>
      </c>
      <c r="E186" s="87" t="s">
        <v>292</v>
      </c>
      <c r="F186" s="88" t="s">
        <v>293</v>
      </c>
      <c r="G186" s="89" t="s">
        <v>140</v>
      </c>
      <c r="H186" s="90">
        <v>18</v>
      </c>
      <c r="I186" s="91"/>
      <c r="J186" s="91">
        <f t="shared" si="20"/>
        <v>0</v>
      </c>
      <c r="K186" s="92"/>
      <c r="L186" s="11"/>
      <c r="M186" s="93" t="s">
        <v>9</v>
      </c>
      <c r="N186" s="94" t="s">
        <v>26</v>
      </c>
      <c r="O186" s="95">
        <v>6.8000000000000005E-2</v>
      </c>
      <c r="P186" s="95">
        <f t="shared" si="21"/>
        <v>1.2240000000000002</v>
      </c>
      <c r="Q186" s="95">
        <v>0</v>
      </c>
      <c r="R186" s="95">
        <f t="shared" si="22"/>
        <v>0</v>
      </c>
      <c r="S186" s="95">
        <v>0</v>
      </c>
      <c r="T186" s="96">
        <f t="shared" si="23"/>
        <v>0</v>
      </c>
      <c r="AR186" s="97" t="s">
        <v>121</v>
      </c>
      <c r="AT186" s="97" t="s">
        <v>83</v>
      </c>
      <c r="AU186" s="97" t="s">
        <v>1</v>
      </c>
      <c r="AY186" s="2" t="s">
        <v>80</v>
      </c>
      <c r="BE186" s="98">
        <f t="shared" si="24"/>
        <v>0</v>
      </c>
      <c r="BF186" s="98">
        <f t="shared" si="25"/>
        <v>0</v>
      </c>
      <c r="BG186" s="98">
        <f t="shared" si="26"/>
        <v>0</v>
      </c>
      <c r="BH186" s="98">
        <f t="shared" si="27"/>
        <v>0</v>
      </c>
      <c r="BI186" s="98">
        <f t="shared" si="28"/>
        <v>0</v>
      </c>
      <c r="BJ186" s="2" t="s">
        <v>78</v>
      </c>
      <c r="BK186" s="98">
        <f t="shared" si="29"/>
        <v>0</v>
      </c>
      <c r="BL186" s="2" t="s">
        <v>121</v>
      </c>
      <c r="BM186" s="97" t="s">
        <v>294</v>
      </c>
    </row>
    <row r="187" spans="2:65" s="12" customFormat="1" ht="24.2" customHeight="1" x14ac:dyDescent="0.25">
      <c r="B187" s="11"/>
      <c r="C187" s="86" t="s">
        <v>295</v>
      </c>
      <c r="D187" s="86" t="s">
        <v>83</v>
      </c>
      <c r="E187" s="87" t="s">
        <v>296</v>
      </c>
      <c r="F187" s="88" t="s">
        <v>297</v>
      </c>
      <c r="G187" s="89" t="s">
        <v>140</v>
      </c>
      <c r="H187" s="90">
        <v>39</v>
      </c>
      <c r="I187" s="91"/>
      <c r="J187" s="91">
        <f t="shared" si="20"/>
        <v>0</v>
      </c>
      <c r="K187" s="92"/>
      <c r="L187" s="11"/>
      <c r="M187" s="93" t="s">
        <v>9</v>
      </c>
      <c r="N187" s="94" t="s">
        <v>26</v>
      </c>
      <c r="O187" s="95">
        <v>0.30599999999999999</v>
      </c>
      <c r="P187" s="95">
        <f t="shared" si="21"/>
        <v>11.933999999999999</v>
      </c>
      <c r="Q187" s="95">
        <v>0</v>
      </c>
      <c r="R187" s="95">
        <f t="shared" si="22"/>
        <v>0</v>
      </c>
      <c r="S187" s="95">
        <v>0</v>
      </c>
      <c r="T187" s="96">
        <f t="shared" si="23"/>
        <v>0</v>
      </c>
      <c r="AR187" s="97" t="s">
        <v>121</v>
      </c>
      <c r="AT187" s="97" t="s">
        <v>83</v>
      </c>
      <c r="AU187" s="97" t="s">
        <v>1</v>
      </c>
      <c r="AY187" s="2" t="s">
        <v>80</v>
      </c>
      <c r="BE187" s="98">
        <f t="shared" si="24"/>
        <v>0</v>
      </c>
      <c r="BF187" s="98">
        <f t="shared" si="25"/>
        <v>0</v>
      </c>
      <c r="BG187" s="98">
        <f t="shared" si="26"/>
        <v>0</v>
      </c>
      <c r="BH187" s="98">
        <f t="shared" si="27"/>
        <v>0</v>
      </c>
      <c r="BI187" s="98">
        <f t="shared" si="28"/>
        <v>0</v>
      </c>
      <c r="BJ187" s="2" t="s">
        <v>78</v>
      </c>
      <c r="BK187" s="98">
        <f t="shared" si="29"/>
        <v>0</v>
      </c>
      <c r="BL187" s="2" t="s">
        <v>121</v>
      </c>
      <c r="BM187" s="97" t="s">
        <v>298</v>
      </c>
    </row>
    <row r="188" spans="2:65" s="12" customFormat="1" ht="16.5" customHeight="1" x14ac:dyDescent="0.25">
      <c r="B188" s="11"/>
      <c r="C188" s="99" t="s">
        <v>299</v>
      </c>
      <c r="D188" s="99" t="s">
        <v>124</v>
      </c>
      <c r="E188" s="100" t="s">
        <v>300</v>
      </c>
      <c r="F188" s="101" t="s">
        <v>301</v>
      </c>
      <c r="G188" s="102" t="s">
        <v>140</v>
      </c>
      <c r="H188" s="103">
        <v>16</v>
      </c>
      <c r="I188" s="104"/>
      <c r="J188" s="104">
        <f t="shared" si="20"/>
        <v>0</v>
      </c>
      <c r="K188" s="105"/>
      <c r="L188" s="106"/>
      <c r="M188" s="107" t="s">
        <v>9</v>
      </c>
      <c r="N188" s="108" t="s">
        <v>26</v>
      </c>
      <c r="O188" s="95">
        <v>0</v>
      </c>
      <c r="P188" s="95">
        <f t="shared" si="21"/>
        <v>0</v>
      </c>
      <c r="Q188" s="95">
        <v>5.0000000000000002E-5</v>
      </c>
      <c r="R188" s="95">
        <f t="shared" si="22"/>
        <v>8.0000000000000004E-4</v>
      </c>
      <c r="S188" s="95">
        <v>0</v>
      </c>
      <c r="T188" s="96">
        <f t="shared" si="23"/>
        <v>0</v>
      </c>
      <c r="AR188" s="97" t="s">
        <v>127</v>
      </c>
      <c r="AT188" s="97" t="s">
        <v>124</v>
      </c>
      <c r="AU188" s="97" t="s">
        <v>1</v>
      </c>
      <c r="AY188" s="2" t="s">
        <v>80</v>
      </c>
      <c r="BE188" s="98">
        <f t="shared" si="24"/>
        <v>0</v>
      </c>
      <c r="BF188" s="98">
        <f t="shared" si="25"/>
        <v>0</v>
      </c>
      <c r="BG188" s="98">
        <f t="shared" si="26"/>
        <v>0</v>
      </c>
      <c r="BH188" s="98">
        <f t="shared" si="27"/>
        <v>0</v>
      </c>
      <c r="BI188" s="98">
        <f t="shared" si="28"/>
        <v>0</v>
      </c>
      <c r="BJ188" s="2" t="s">
        <v>78</v>
      </c>
      <c r="BK188" s="98">
        <f t="shared" si="29"/>
        <v>0</v>
      </c>
      <c r="BL188" s="2" t="s">
        <v>127</v>
      </c>
      <c r="BM188" s="97" t="s">
        <v>302</v>
      </c>
    </row>
    <row r="189" spans="2:65" s="12" customFormat="1" ht="16.5" customHeight="1" x14ac:dyDescent="0.25">
      <c r="B189" s="11"/>
      <c r="C189" s="99" t="s">
        <v>303</v>
      </c>
      <c r="D189" s="99" t="s">
        <v>124</v>
      </c>
      <c r="E189" s="100" t="s">
        <v>304</v>
      </c>
      <c r="F189" s="101" t="s">
        <v>305</v>
      </c>
      <c r="G189" s="102" t="s">
        <v>140</v>
      </c>
      <c r="H189" s="103">
        <v>1</v>
      </c>
      <c r="I189" s="104"/>
      <c r="J189" s="104">
        <f t="shared" si="20"/>
        <v>0</v>
      </c>
      <c r="K189" s="105"/>
      <c r="L189" s="106"/>
      <c r="M189" s="107" t="s">
        <v>9</v>
      </c>
      <c r="N189" s="108" t="s">
        <v>26</v>
      </c>
      <c r="O189" s="95">
        <v>0</v>
      </c>
      <c r="P189" s="95">
        <f t="shared" si="21"/>
        <v>0</v>
      </c>
      <c r="Q189" s="95">
        <v>5.0000000000000002E-5</v>
      </c>
      <c r="R189" s="95">
        <f t="shared" si="22"/>
        <v>5.0000000000000002E-5</v>
      </c>
      <c r="S189" s="95">
        <v>0</v>
      </c>
      <c r="T189" s="96">
        <f t="shared" si="23"/>
        <v>0</v>
      </c>
      <c r="AR189" s="97" t="s">
        <v>127</v>
      </c>
      <c r="AT189" s="97" t="s">
        <v>124</v>
      </c>
      <c r="AU189" s="97" t="s">
        <v>1</v>
      </c>
      <c r="AY189" s="2" t="s">
        <v>80</v>
      </c>
      <c r="BE189" s="98">
        <f t="shared" si="24"/>
        <v>0</v>
      </c>
      <c r="BF189" s="98">
        <f t="shared" si="25"/>
        <v>0</v>
      </c>
      <c r="BG189" s="98">
        <f t="shared" si="26"/>
        <v>0</v>
      </c>
      <c r="BH189" s="98">
        <f t="shared" si="27"/>
        <v>0</v>
      </c>
      <c r="BI189" s="98">
        <f t="shared" si="28"/>
        <v>0</v>
      </c>
      <c r="BJ189" s="2" t="s">
        <v>78</v>
      </c>
      <c r="BK189" s="98">
        <f t="shared" si="29"/>
        <v>0</v>
      </c>
      <c r="BL189" s="2" t="s">
        <v>127</v>
      </c>
      <c r="BM189" s="97" t="s">
        <v>306</v>
      </c>
    </row>
    <row r="190" spans="2:65" s="12" customFormat="1" ht="16.5" customHeight="1" x14ac:dyDescent="0.25">
      <c r="B190" s="11"/>
      <c r="C190" s="99" t="s">
        <v>307</v>
      </c>
      <c r="D190" s="99" t="s">
        <v>124</v>
      </c>
      <c r="E190" s="100" t="s">
        <v>308</v>
      </c>
      <c r="F190" s="101" t="s">
        <v>309</v>
      </c>
      <c r="G190" s="102" t="s">
        <v>140</v>
      </c>
      <c r="H190" s="103">
        <v>2</v>
      </c>
      <c r="I190" s="104"/>
      <c r="J190" s="104">
        <f t="shared" si="20"/>
        <v>0</v>
      </c>
      <c r="K190" s="105"/>
      <c r="L190" s="106"/>
      <c r="M190" s="107" t="s">
        <v>9</v>
      </c>
      <c r="N190" s="108" t="s">
        <v>26</v>
      </c>
      <c r="O190" s="95">
        <v>0</v>
      </c>
      <c r="P190" s="95">
        <f t="shared" si="21"/>
        <v>0</v>
      </c>
      <c r="Q190" s="95">
        <v>5.0000000000000002E-5</v>
      </c>
      <c r="R190" s="95">
        <f t="shared" si="22"/>
        <v>1E-4</v>
      </c>
      <c r="S190" s="95">
        <v>0</v>
      </c>
      <c r="T190" s="96">
        <f t="shared" si="23"/>
        <v>0</v>
      </c>
      <c r="AR190" s="97" t="s">
        <v>127</v>
      </c>
      <c r="AT190" s="97" t="s">
        <v>124</v>
      </c>
      <c r="AU190" s="97" t="s">
        <v>1</v>
      </c>
      <c r="AY190" s="2" t="s">
        <v>80</v>
      </c>
      <c r="BE190" s="98">
        <f t="shared" si="24"/>
        <v>0</v>
      </c>
      <c r="BF190" s="98">
        <f t="shared" si="25"/>
        <v>0</v>
      </c>
      <c r="BG190" s="98">
        <f t="shared" si="26"/>
        <v>0</v>
      </c>
      <c r="BH190" s="98">
        <f t="shared" si="27"/>
        <v>0</v>
      </c>
      <c r="BI190" s="98">
        <f t="shared" si="28"/>
        <v>0</v>
      </c>
      <c r="BJ190" s="2" t="s">
        <v>78</v>
      </c>
      <c r="BK190" s="98">
        <f t="shared" si="29"/>
        <v>0</v>
      </c>
      <c r="BL190" s="2" t="s">
        <v>127</v>
      </c>
      <c r="BM190" s="97" t="s">
        <v>310</v>
      </c>
    </row>
    <row r="191" spans="2:65" s="12" customFormat="1" ht="16.5" customHeight="1" x14ac:dyDescent="0.25">
      <c r="B191" s="11"/>
      <c r="C191" s="99" t="s">
        <v>311</v>
      </c>
      <c r="D191" s="99" t="s">
        <v>124</v>
      </c>
      <c r="E191" s="100" t="s">
        <v>312</v>
      </c>
      <c r="F191" s="101" t="s">
        <v>313</v>
      </c>
      <c r="G191" s="102" t="s">
        <v>140</v>
      </c>
      <c r="H191" s="103">
        <v>4</v>
      </c>
      <c r="I191" s="104"/>
      <c r="J191" s="104">
        <f t="shared" si="20"/>
        <v>0</v>
      </c>
      <c r="K191" s="105"/>
      <c r="L191" s="106"/>
      <c r="M191" s="107" t="s">
        <v>9</v>
      </c>
      <c r="N191" s="108" t="s">
        <v>26</v>
      </c>
      <c r="O191" s="95">
        <v>0</v>
      </c>
      <c r="P191" s="95">
        <f t="shared" si="21"/>
        <v>0</v>
      </c>
      <c r="Q191" s="95">
        <v>5.0000000000000002E-5</v>
      </c>
      <c r="R191" s="95">
        <f t="shared" si="22"/>
        <v>2.0000000000000001E-4</v>
      </c>
      <c r="S191" s="95">
        <v>0</v>
      </c>
      <c r="T191" s="96">
        <f t="shared" si="23"/>
        <v>0</v>
      </c>
      <c r="AR191" s="97" t="s">
        <v>127</v>
      </c>
      <c r="AT191" s="97" t="s">
        <v>124</v>
      </c>
      <c r="AU191" s="97" t="s">
        <v>1</v>
      </c>
      <c r="AY191" s="2" t="s">
        <v>80</v>
      </c>
      <c r="BE191" s="98">
        <f t="shared" si="24"/>
        <v>0</v>
      </c>
      <c r="BF191" s="98">
        <f t="shared" si="25"/>
        <v>0</v>
      </c>
      <c r="BG191" s="98">
        <f t="shared" si="26"/>
        <v>0</v>
      </c>
      <c r="BH191" s="98">
        <f t="shared" si="27"/>
        <v>0</v>
      </c>
      <c r="BI191" s="98">
        <f t="shared" si="28"/>
        <v>0</v>
      </c>
      <c r="BJ191" s="2" t="s">
        <v>78</v>
      </c>
      <c r="BK191" s="98">
        <f t="shared" si="29"/>
        <v>0</v>
      </c>
      <c r="BL191" s="2" t="s">
        <v>127</v>
      </c>
      <c r="BM191" s="97" t="s">
        <v>314</v>
      </c>
    </row>
    <row r="192" spans="2:65" s="12" customFormat="1" ht="16.5" customHeight="1" x14ac:dyDescent="0.25">
      <c r="B192" s="11"/>
      <c r="C192" s="99" t="s">
        <v>315</v>
      </c>
      <c r="D192" s="99" t="s">
        <v>124</v>
      </c>
      <c r="E192" s="100" t="s">
        <v>316</v>
      </c>
      <c r="F192" s="101" t="s">
        <v>317</v>
      </c>
      <c r="G192" s="102" t="s">
        <v>140</v>
      </c>
      <c r="H192" s="103">
        <v>2</v>
      </c>
      <c r="I192" s="104"/>
      <c r="J192" s="104">
        <f t="shared" si="20"/>
        <v>0</v>
      </c>
      <c r="K192" s="105"/>
      <c r="L192" s="106"/>
      <c r="M192" s="107" t="s">
        <v>9</v>
      </c>
      <c r="N192" s="108" t="s">
        <v>26</v>
      </c>
      <c r="O192" s="95">
        <v>0</v>
      </c>
      <c r="P192" s="95">
        <f t="shared" si="21"/>
        <v>0</v>
      </c>
      <c r="Q192" s="95">
        <v>5.0000000000000002E-5</v>
      </c>
      <c r="R192" s="95">
        <f t="shared" si="22"/>
        <v>1E-4</v>
      </c>
      <c r="S192" s="95">
        <v>0</v>
      </c>
      <c r="T192" s="96">
        <f t="shared" si="23"/>
        <v>0</v>
      </c>
      <c r="AR192" s="97" t="s">
        <v>127</v>
      </c>
      <c r="AT192" s="97" t="s">
        <v>124</v>
      </c>
      <c r="AU192" s="97" t="s">
        <v>1</v>
      </c>
      <c r="AY192" s="2" t="s">
        <v>80</v>
      </c>
      <c r="BE192" s="98">
        <f t="shared" si="24"/>
        <v>0</v>
      </c>
      <c r="BF192" s="98">
        <f t="shared" si="25"/>
        <v>0</v>
      </c>
      <c r="BG192" s="98">
        <f t="shared" si="26"/>
        <v>0</v>
      </c>
      <c r="BH192" s="98">
        <f t="shared" si="27"/>
        <v>0</v>
      </c>
      <c r="BI192" s="98">
        <f t="shared" si="28"/>
        <v>0</v>
      </c>
      <c r="BJ192" s="2" t="s">
        <v>78</v>
      </c>
      <c r="BK192" s="98">
        <f t="shared" si="29"/>
        <v>0</v>
      </c>
      <c r="BL192" s="2" t="s">
        <v>127</v>
      </c>
      <c r="BM192" s="97" t="s">
        <v>318</v>
      </c>
    </row>
    <row r="193" spans="2:65" s="12" customFormat="1" ht="16.5" customHeight="1" x14ac:dyDescent="0.25">
      <c r="B193" s="11"/>
      <c r="C193" s="99" t="s">
        <v>319</v>
      </c>
      <c r="D193" s="99" t="s">
        <v>124</v>
      </c>
      <c r="E193" s="100" t="s">
        <v>320</v>
      </c>
      <c r="F193" s="101" t="s">
        <v>321</v>
      </c>
      <c r="G193" s="102" t="s">
        <v>140</v>
      </c>
      <c r="H193" s="103">
        <v>6</v>
      </c>
      <c r="I193" s="104"/>
      <c r="J193" s="104">
        <f t="shared" si="20"/>
        <v>0</v>
      </c>
      <c r="K193" s="105"/>
      <c r="L193" s="106"/>
      <c r="M193" s="107" t="s">
        <v>9</v>
      </c>
      <c r="N193" s="108" t="s">
        <v>26</v>
      </c>
      <c r="O193" s="95">
        <v>0</v>
      </c>
      <c r="P193" s="95">
        <f t="shared" si="21"/>
        <v>0</v>
      </c>
      <c r="Q193" s="95">
        <v>5.0000000000000002E-5</v>
      </c>
      <c r="R193" s="95">
        <f t="shared" si="22"/>
        <v>3.0000000000000003E-4</v>
      </c>
      <c r="S193" s="95">
        <v>0</v>
      </c>
      <c r="T193" s="96">
        <f t="shared" si="23"/>
        <v>0</v>
      </c>
      <c r="AR193" s="97" t="s">
        <v>127</v>
      </c>
      <c r="AT193" s="97" t="s">
        <v>124</v>
      </c>
      <c r="AU193" s="97" t="s">
        <v>1</v>
      </c>
      <c r="AY193" s="2" t="s">
        <v>80</v>
      </c>
      <c r="BE193" s="98">
        <f t="shared" si="24"/>
        <v>0</v>
      </c>
      <c r="BF193" s="98">
        <f t="shared" si="25"/>
        <v>0</v>
      </c>
      <c r="BG193" s="98">
        <f t="shared" si="26"/>
        <v>0</v>
      </c>
      <c r="BH193" s="98">
        <f t="shared" si="27"/>
        <v>0</v>
      </c>
      <c r="BI193" s="98">
        <f t="shared" si="28"/>
        <v>0</v>
      </c>
      <c r="BJ193" s="2" t="s">
        <v>78</v>
      </c>
      <c r="BK193" s="98">
        <f t="shared" si="29"/>
        <v>0</v>
      </c>
      <c r="BL193" s="2" t="s">
        <v>127</v>
      </c>
      <c r="BM193" s="97" t="s">
        <v>322</v>
      </c>
    </row>
    <row r="194" spans="2:65" s="12" customFormat="1" ht="16.5" customHeight="1" x14ac:dyDescent="0.25">
      <c r="B194" s="11"/>
      <c r="C194" s="99" t="s">
        <v>323</v>
      </c>
      <c r="D194" s="99" t="s">
        <v>124</v>
      </c>
      <c r="E194" s="100" t="s">
        <v>324</v>
      </c>
      <c r="F194" s="101" t="s">
        <v>325</v>
      </c>
      <c r="G194" s="102" t="s">
        <v>140</v>
      </c>
      <c r="H194" s="103">
        <v>8</v>
      </c>
      <c r="I194" s="104"/>
      <c r="J194" s="104">
        <f t="shared" si="20"/>
        <v>0</v>
      </c>
      <c r="K194" s="105"/>
      <c r="L194" s="106"/>
      <c r="M194" s="107" t="s">
        <v>9</v>
      </c>
      <c r="N194" s="108" t="s">
        <v>26</v>
      </c>
      <c r="O194" s="95">
        <v>0</v>
      </c>
      <c r="P194" s="95">
        <f t="shared" si="21"/>
        <v>0</v>
      </c>
      <c r="Q194" s="95">
        <v>5.0000000000000002E-5</v>
      </c>
      <c r="R194" s="95">
        <f t="shared" si="22"/>
        <v>4.0000000000000002E-4</v>
      </c>
      <c r="S194" s="95">
        <v>0</v>
      </c>
      <c r="T194" s="96">
        <f t="shared" si="23"/>
        <v>0</v>
      </c>
      <c r="AR194" s="97" t="s">
        <v>127</v>
      </c>
      <c r="AT194" s="97" t="s">
        <v>124</v>
      </c>
      <c r="AU194" s="97" t="s">
        <v>1</v>
      </c>
      <c r="AY194" s="2" t="s">
        <v>80</v>
      </c>
      <c r="BE194" s="98">
        <f t="shared" si="24"/>
        <v>0</v>
      </c>
      <c r="BF194" s="98">
        <f t="shared" si="25"/>
        <v>0</v>
      </c>
      <c r="BG194" s="98">
        <f t="shared" si="26"/>
        <v>0</v>
      </c>
      <c r="BH194" s="98">
        <f t="shared" si="27"/>
        <v>0</v>
      </c>
      <c r="BI194" s="98">
        <f t="shared" si="28"/>
        <v>0</v>
      </c>
      <c r="BJ194" s="2" t="s">
        <v>78</v>
      </c>
      <c r="BK194" s="98">
        <f t="shared" si="29"/>
        <v>0</v>
      </c>
      <c r="BL194" s="2" t="s">
        <v>127</v>
      </c>
      <c r="BM194" s="97" t="s">
        <v>326</v>
      </c>
    </row>
    <row r="195" spans="2:65" s="12" customFormat="1" ht="16.5" customHeight="1" x14ac:dyDescent="0.25">
      <c r="B195" s="11"/>
      <c r="C195" s="86" t="s">
        <v>327</v>
      </c>
      <c r="D195" s="86" t="s">
        <v>83</v>
      </c>
      <c r="E195" s="87" t="s">
        <v>328</v>
      </c>
      <c r="F195" s="88" t="s">
        <v>329</v>
      </c>
      <c r="G195" s="89" t="s">
        <v>140</v>
      </c>
      <c r="H195" s="90">
        <v>1</v>
      </c>
      <c r="I195" s="91"/>
      <c r="J195" s="91">
        <f t="shared" si="20"/>
        <v>0</v>
      </c>
      <c r="K195" s="92"/>
      <c r="L195" s="11"/>
      <c r="M195" s="93" t="s">
        <v>9</v>
      </c>
      <c r="N195" s="94" t="s">
        <v>26</v>
      </c>
      <c r="O195" s="95">
        <v>12.398</v>
      </c>
      <c r="P195" s="95">
        <f t="shared" si="21"/>
        <v>12.398</v>
      </c>
      <c r="Q195" s="95">
        <v>0</v>
      </c>
      <c r="R195" s="95">
        <f t="shared" si="22"/>
        <v>0</v>
      </c>
      <c r="S195" s="95">
        <v>0</v>
      </c>
      <c r="T195" s="96">
        <f t="shared" si="23"/>
        <v>0</v>
      </c>
      <c r="AR195" s="97" t="s">
        <v>121</v>
      </c>
      <c r="AT195" s="97" t="s">
        <v>83</v>
      </c>
      <c r="AU195" s="97" t="s">
        <v>1</v>
      </c>
      <c r="AY195" s="2" t="s">
        <v>80</v>
      </c>
      <c r="BE195" s="98">
        <f t="shared" si="24"/>
        <v>0</v>
      </c>
      <c r="BF195" s="98">
        <f t="shared" si="25"/>
        <v>0</v>
      </c>
      <c r="BG195" s="98">
        <f t="shared" si="26"/>
        <v>0</v>
      </c>
      <c r="BH195" s="98">
        <f t="shared" si="27"/>
        <v>0</v>
      </c>
      <c r="BI195" s="98">
        <f t="shared" si="28"/>
        <v>0</v>
      </c>
      <c r="BJ195" s="2" t="s">
        <v>78</v>
      </c>
      <c r="BK195" s="98">
        <f t="shared" si="29"/>
        <v>0</v>
      </c>
      <c r="BL195" s="2" t="s">
        <v>121</v>
      </c>
      <c r="BM195" s="97" t="s">
        <v>330</v>
      </c>
    </row>
    <row r="196" spans="2:65" s="12" customFormat="1" ht="33" customHeight="1" x14ac:dyDescent="0.25">
      <c r="B196" s="11"/>
      <c r="C196" s="86" t="s">
        <v>331</v>
      </c>
      <c r="D196" s="86" t="s">
        <v>83</v>
      </c>
      <c r="E196" s="87" t="s">
        <v>332</v>
      </c>
      <c r="F196" s="88" t="s">
        <v>333</v>
      </c>
      <c r="G196" s="89" t="s">
        <v>140</v>
      </c>
      <c r="H196" s="90">
        <v>1</v>
      </c>
      <c r="I196" s="91"/>
      <c r="J196" s="91">
        <f t="shared" si="20"/>
        <v>0</v>
      </c>
      <c r="K196" s="92"/>
      <c r="L196" s="11"/>
      <c r="M196" s="93" t="s">
        <v>9</v>
      </c>
      <c r="N196" s="94" t="s">
        <v>26</v>
      </c>
      <c r="O196" s="95">
        <v>31.841999999999999</v>
      </c>
      <c r="P196" s="95">
        <f t="shared" si="21"/>
        <v>31.841999999999999</v>
      </c>
      <c r="Q196" s="95">
        <v>0</v>
      </c>
      <c r="R196" s="95">
        <f t="shared" si="22"/>
        <v>0</v>
      </c>
      <c r="S196" s="95">
        <v>0</v>
      </c>
      <c r="T196" s="96">
        <f t="shared" si="23"/>
        <v>0</v>
      </c>
      <c r="AR196" s="97" t="s">
        <v>121</v>
      </c>
      <c r="AT196" s="97" t="s">
        <v>83</v>
      </c>
      <c r="AU196" s="97" t="s">
        <v>1</v>
      </c>
      <c r="AY196" s="2" t="s">
        <v>80</v>
      </c>
      <c r="BE196" s="98">
        <f t="shared" si="24"/>
        <v>0</v>
      </c>
      <c r="BF196" s="98">
        <f t="shared" si="25"/>
        <v>0</v>
      </c>
      <c r="BG196" s="98">
        <f t="shared" si="26"/>
        <v>0</v>
      </c>
      <c r="BH196" s="98">
        <f t="shared" si="27"/>
        <v>0</v>
      </c>
      <c r="BI196" s="98">
        <f t="shared" si="28"/>
        <v>0</v>
      </c>
      <c r="BJ196" s="2" t="s">
        <v>78</v>
      </c>
      <c r="BK196" s="98">
        <f t="shared" si="29"/>
        <v>0</v>
      </c>
      <c r="BL196" s="2" t="s">
        <v>121</v>
      </c>
      <c r="BM196" s="97" t="s">
        <v>334</v>
      </c>
    </row>
    <row r="197" spans="2:65" s="12" customFormat="1" ht="21.75" customHeight="1" x14ac:dyDescent="0.25">
      <c r="B197" s="11"/>
      <c r="C197" s="86" t="s">
        <v>335</v>
      </c>
      <c r="D197" s="86" t="s">
        <v>83</v>
      </c>
      <c r="E197" s="87" t="s">
        <v>336</v>
      </c>
      <c r="F197" s="88" t="s">
        <v>337</v>
      </c>
      <c r="G197" s="89" t="s">
        <v>140</v>
      </c>
      <c r="H197" s="90">
        <v>4</v>
      </c>
      <c r="I197" s="91"/>
      <c r="J197" s="91">
        <f t="shared" si="20"/>
        <v>0</v>
      </c>
      <c r="K197" s="92"/>
      <c r="L197" s="11"/>
      <c r="M197" s="93" t="s">
        <v>9</v>
      </c>
      <c r="N197" s="94" t="s">
        <v>26</v>
      </c>
      <c r="O197" s="95">
        <v>12.32</v>
      </c>
      <c r="P197" s="95">
        <f t="shared" si="21"/>
        <v>49.28</v>
      </c>
      <c r="Q197" s="95">
        <v>0</v>
      </c>
      <c r="R197" s="95">
        <f t="shared" si="22"/>
        <v>0</v>
      </c>
      <c r="S197" s="95">
        <v>0</v>
      </c>
      <c r="T197" s="96">
        <f t="shared" si="23"/>
        <v>0</v>
      </c>
      <c r="AR197" s="97" t="s">
        <v>78</v>
      </c>
      <c r="AT197" s="97" t="s">
        <v>83</v>
      </c>
      <c r="AU197" s="97" t="s">
        <v>1</v>
      </c>
      <c r="AY197" s="2" t="s">
        <v>80</v>
      </c>
      <c r="BE197" s="98">
        <f t="shared" si="24"/>
        <v>0</v>
      </c>
      <c r="BF197" s="98">
        <f t="shared" si="25"/>
        <v>0</v>
      </c>
      <c r="BG197" s="98">
        <f t="shared" si="26"/>
        <v>0</v>
      </c>
      <c r="BH197" s="98">
        <f t="shared" si="27"/>
        <v>0</v>
      </c>
      <c r="BI197" s="98">
        <f t="shared" si="28"/>
        <v>0</v>
      </c>
      <c r="BJ197" s="2" t="s">
        <v>78</v>
      </c>
      <c r="BK197" s="98">
        <f t="shared" si="29"/>
        <v>0</v>
      </c>
      <c r="BL197" s="2" t="s">
        <v>78</v>
      </c>
      <c r="BM197" s="97" t="s">
        <v>338</v>
      </c>
    </row>
    <row r="198" spans="2:65" s="12" customFormat="1" ht="16.5" customHeight="1" x14ac:dyDescent="0.25">
      <c r="B198" s="11"/>
      <c r="C198" s="99" t="s">
        <v>339</v>
      </c>
      <c r="D198" s="99" t="s">
        <v>124</v>
      </c>
      <c r="E198" s="100" t="s">
        <v>340</v>
      </c>
      <c r="F198" s="101" t="s">
        <v>341</v>
      </c>
      <c r="G198" s="102" t="s">
        <v>342</v>
      </c>
      <c r="H198" s="103">
        <v>2</v>
      </c>
      <c r="I198" s="104"/>
      <c r="J198" s="104">
        <f t="shared" si="20"/>
        <v>0</v>
      </c>
      <c r="K198" s="105"/>
      <c r="L198" s="106"/>
      <c r="M198" s="107" t="s">
        <v>9</v>
      </c>
      <c r="N198" s="108" t="s">
        <v>26</v>
      </c>
      <c r="O198" s="95">
        <v>0</v>
      </c>
      <c r="P198" s="95">
        <f t="shared" si="21"/>
        <v>0</v>
      </c>
      <c r="Q198" s="95">
        <v>0</v>
      </c>
      <c r="R198" s="95">
        <f t="shared" si="22"/>
        <v>0</v>
      </c>
      <c r="S198" s="95">
        <v>0</v>
      </c>
      <c r="T198" s="96">
        <f t="shared" si="23"/>
        <v>0</v>
      </c>
      <c r="AR198" s="97" t="s">
        <v>189</v>
      </c>
      <c r="AT198" s="97" t="s">
        <v>124</v>
      </c>
      <c r="AU198" s="97" t="s">
        <v>1</v>
      </c>
      <c r="AY198" s="2" t="s">
        <v>80</v>
      </c>
      <c r="BE198" s="98">
        <f t="shared" si="24"/>
        <v>0</v>
      </c>
      <c r="BF198" s="98">
        <f t="shared" si="25"/>
        <v>0</v>
      </c>
      <c r="BG198" s="98">
        <f t="shared" si="26"/>
        <v>0</v>
      </c>
      <c r="BH198" s="98">
        <f t="shared" si="27"/>
        <v>0</v>
      </c>
      <c r="BI198" s="98">
        <f t="shared" si="28"/>
        <v>0</v>
      </c>
      <c r="BJ198" s="2" t="s">
        <v>78</v>
      </c>
      <c r="BK198" s="98">
        <f t="shared" si="29"/>
        <v>0</v>
      </c>
      <c r="BL198" s="2" t="s">
        <v>121</v>
      </c>
      <c r="BM198" s="97" t="s">
        <v>343</v>
      </c>
    </row>
    <row r="199" spans="2:65" s="12" customFormat="1" ht="16.5" customHeight="1" x14ac:dyDescent="0.25">
      <c r="B199" s="11"/>
      <c r="C199" s="86" t="s">
        <v>344</v>
      </c>
      <c r="D199" s="86" t="s">
        <v>83</v>
      </c>
      <c r="E199" s="87" t="s">
        <v>345</v>
      </c>
      <c r="F199" s="88" t="s">
        <v>346</v>
      </c>
      <c r="G199" s="89" t="s">
        <v>120</v>
      </c>
      <c r="H199" s="90">
        <v>690</v>
      </c>
      <c r="I199" s="91"/>
      <c r="J199" s="91">
        <f t="shared" si="20"/>
        <v>0</v>
      </c>
      <c r="K199" s="92"/>
      <c r="L199" s="11"/>
      <c r="M199" s="93" t="s">
        <v>9</v>
      </c>
      <c r="N199" s="94" t="s">
        <v>26</v>
      </c>
      <c r="O199" s="95">
        <v>6.8000000000000005E-2</v>
      </c>
      <c r="P199" s="95">
        <f t="shared" si="21"/>
        <v>46.92</v>
      </c>
      <c r="Q199" s="95">
        <v>0</v>
      </c>
      <c r="R199" s="95">
        <f t="shared" si="22"/>
        <v>0</v>
      </c>
      <c r="S199" s="95">
        <v>0</v>
      </c>
      <c r="T199" s="96">
        <f t="shared" si="23"/>
        <v>0</v>
      </c>
      <c r="AR199" s="97" t="s">
        <v>121</v>
      </c>
      <c r="AT199" s="97" t="s">
        <v>83</v>
      </c>
      <c r="AU199" s="97" t="s">
        <v>1</v>
      </c>
      <c r="AY199" s="2" t="s">
        <v>80</v>
      </c>
      <c r="BE199" s="98">
        <f t="shared" si="24"/>
        <v>0</v>
      </c>
      <c r="BF199" s="98">
        <f t="shared" si="25"/>
        <v>0</v>
      </c>
      <c r="BG199" s="98">
        <f t="shared" si="26"/>
        <v>0</v>
      </c>
      <c r="BH199" s="98">
        <f t="shared" si="27"/>
        <v>0</v>
      </c>
      <c r="BI199" s="98">
        <f t="shared" si="28"/>
        <v>0</v>
      </c>
      <c r="BJ199" s="2" t="s">
        <v>78</v>
      </c>
      <c r="BK199" s="98">
        <f t="shared" si="29"/>
        <v>0</v>
      </c>
      <c r="BL199" s="2" t="s">
        <v>121</v>
      </c>
      <c r="BM199" s="97" t="s">
        <v>347</v>
      </c>
    </row>
    <row r="200" spans="2:65" s="12" customFormat="1" ht="21.75" customHeight="1" x14ac:dyDescent="0.25">
      <c r="B200" s="11"/>
      <c r="C200" s="99" t="s">
        <v>348</v>
      </c>
      <c r="D200" s="99" t="s">
        <v>124</v>
      </c>
      <c r="E200" s="100" t="s">
        <v>349</v>
      </c>
      <c r="F200" s="101" t="s">
        <v>350</v>
      </c>
      <c r="G200" s="102" t="s">
        <v>120</v>
      </c>
      <c r="H200" s="103">
        <v>690</v>
      </c>
      <c r="I200" s="104"/>
      <c r="J200" s="104">
        <f t="shared" si="20"/>
        <v>0</v>
      </c>
      <c r="K200" s="105"/>
      <c r="L200" s="106"/>
      <c r="M200" s="107" t="s">
        <v>9</v>
      </c>
      <c r="N200" s="108" t="s">
        <v>26</v>
      </c>
      <c r="O200" s="95">
        <v>0</v>
      </c>
      <c r="P200" s="95">
        <f t="shared" si="21"/>
        <v>0</v>
      </c>
      <c r="Q200" s="95">
        <v>6.0000000000000002E-5</v>
      </c>
      <c r="R200" s="95">
        <f t="shared" si="22"/>
        <v>4.1399999999999999E-2</v>
      </c>
      <c r="S200" s="95">
        <v>0</v>
      </c>
      <c r="T200" s="96">
        <f t="shared" si="23"/>
        <v>0</v>
      </c>
      <c r="AR200" s="97" t="s">
        <v>127</v>
      </c>
      <c r="AT200" s="97" t="s">
        <v>124</v>
      </c>
      <c r="AU200" s="97" t="s">
        <v>1</v>
      </c>
      <c r="AY200" s="2" t="s">
        <v>80</v>
      </c>
      <c r="BE200" s="98">
        <f t="shared" si="24"/>
        <v>0</v>
      </c>
      <c r="BF200" s="98">
        <f t="shared" si="25"/>
        <v>0</v>
      </c>
      <c r="BG200" s="98">
        <f t="shared" si="26"/>
        <v>0</v>
      </c>
      <c r="BH200" s="98">
        <f t="shared" si="27"/>
        <v>0</v>
      </c>
      <c r="BI200" s="98">
        <f t="shared" si="28"/>
        <v>0</v>
      </c>
      <c r="BJ200" s="2" t="s">
        <v>78</v>
      </c>
      <c r="BK200" s="98">
        <f t="shared" si="29"/>
        <v>0</v>
      </c>
      <c r="BL200" s="2" t="s">
        <v>127</v>
      </c>
      <c r="BM200" s="97" t="s">
        <v>351</v>
      </c>
    </row>
    <row r="201" spans="2:65" s="12" customFormat="1" ht="33" customHeight="1" x14ac:dyDescent="0.25">
      <c r="B201" s="11"/>
      <c r="C201" s="86" t="s">
        <v>352</v>
      </c>
      <c r="D201" s="86" t="s">
        <v>83</v>
      </c>
      <c r="E201" s="87" t="s">
        <v>353</v>
      </c>
      <c r="F201" s="88" t="s">
        <v>354</v>
      </c>
      <c r="G201" s="89" t="s">
        <v>120</v>
      </c>
      <c r="H201" s="90">
        <v>930</v>
      </c>
      <c r="I201" s="91"/>
      <c r="J201" s="91">
        <f t="shared" si="20"/>
        <v>0</v>
      </c>
      <c r="K201" s="92"/>
      <c r="L201" s="11"/>
      <c r="M201" s="93" t="s">
        <v>9</v>
      </c>
      <c r="N201" s="94" t="s">
        <v>26</v>
      </c>
      <c r="O201" s="95">
        <v>6.8000000000000005E-2</v>
      </c>
      <c r="P201" s="95">
        <f t="shared" si="21"/>
        <v>63.24</v>
      </c>
      <c r="Q201" s="95">
        <v>0</v>
      </c>
      <c r="R201" s="95">
        <f t="shared" si="22"/>
        <v>0</v>
      </c>
      <c r="S201" s="95">
        <v>0</v>
      </c>
      <c r="T201" s="96">
        <f t="shared" si="23"/>
        <v>0</v>
      </c>
      <c r="AR201" s="97" t="s">
        <v>121</v>
      </c>
      <c r="AT201" s="97" t="s">
        <v>83</v>
      </c>
      <c r="AU201" s="97" t="s">
        <v>1</v>
      </c>
      <c r="AY201" s="2" t="s">
        <v>80</v>
      </c>
      <c r="BE201" s="98">
        <f t="shared" si="24"/>
        <v>0</v>
      </c>
      <c r="BF201" s="98">
        <f t="shared" si="25"/>
        <v>0</v>
      </c>
      <c r="BG201" s="98">
        <f t="shared" si="26"/>
        <v>0</v>
      </c>
      <c r="BH201" s="98">
        <f t="shared" si="27"/>
        <v>0</v>
      </c>
      <c r="BI201" s="98">
        <f t="shared" si="28"/>
        <v>0</v>
      </c>
      <c r="BJ201" s="2" t="s">
        <v>78</v>
      </c>
      <c r="BK201" s="98">
        <f t="shared" si="29"/>
        <v>0</v>
      </c>
      <c r="BL201" s="2" t="s">
        <v>121</v>
      </c>
      <c r="BM201" s="97" t="s">
        <v>355</v>
      </c>
    </row>
    <row r="202" spans="2:65" s="12" customFormat="1" ht="16.5" customHeight="1" x14ac:dyDescent="0.25">
      <c r="B202" s="11"/>
      <c r="C202" s="99" t="s">
        <v>356</v>
      </c>
      <c r="D202" s="99" t="s">
        <v>124</v>
      </c>
      <c r="E202" s="100" t="s">
        <v>357</v>
      </c>
      <c r="F202" s="101" t="s">
        <v>358</v>
      </c>
      <c r="G202" s="102" t="s">
        <v>120</v>
      </c>
      <c r="H202" s="103">
        <v>930</v>
      </c>
      <c r="I202" s="104"/>
      <c r="J202" s="104">
        <f t="shared" si="20"/>
        <v>0</v>
      </c>
      <c r="K202" s="105"/>
      <c r="L202" s="106"/>
      <c r="M202" s="107" t="s">
        <v>9</v>
      </c>
      <c r="N202" s="108" t="s">
        <v>26</v>
      </c>
      <c r="O202" s="95">
        <v>0</v>
      </c>
      <c r="P202" s="95">
        <f t="shared" si="21"/>
        <v>0</v>
      </c>
      <c r="Q202" s="95">
        <v>1.17E-4</v>
      </c>
      <c r="R202" s="95">
        <f t="shared" si="22"/>
        <v>0.10881</v>
      </c>
      <c r="S202" s="95">
        <v>0</v>
      </c>
      <c r="T202" s="96">
        <f t="shared" si="23"/>
        <v>0</v>
      </c>
      <c r="AR202" s="97" t="s">
        <v>127</v>
      </c>
      <c r="AT202" s="97" t="s">
        <v>124</v>
      </c>
      <c r="AU202" s="97" t="s">
        <v>1</v>
      </c>
      <c r="AY202" s="2" t="s">
        <v>80</v>
      </c>
      <c r="BE202" s="98">
        <f t="shared" si="24"/>
        <v>0</v>
      </c>
      <c r="BF202" s="98">
        <f t="shared" si="25"/>
        <v>0</v>
      </c>
      <c r="BG202" s="98">
        <f t="shared" si="26"/>
        <v>0</v>
      </c>
      <c r="BH202" s="98">
        <f t="shared" si="27"/>
        <v>0</v>
      </c>
      <c r="BI202" s="98">
        <f t="shared" si="28"/>
        <v>0</v>
      </c>
      <c r="BJ202" s="2" t="s">
        <v>78</v>
      </c>
      <c r="BK202" s="98">
        <f t="shared" si="29"/>
        <v>0</v>
      </c>
      <c r="BL202" s="2" t="s">
        <v>127</v>
      </c>
      <c r="BM202" s="97" t="s">
        <v>359</v>
      </c>
    </row>
    <row r="203" spans="2:65" s="12" customFormat="1" ht="33" customHeight="1" x14ac:dyDescent="0.25">
      <c r="B203" s="11"/>
      <c r="C203" s="86" t="s">
        <v>360</v>
      </c>
      <c r="D203" s="86" t="s">
        <v>83</v>
      </c>
      <c r="E203" s="87" t="s">
        <v>361</v>
      </c>
      <c r="F203" s="88" t="s">
        <v>362</v>
      </c>
      <c r="G203" s="89" t="s">
        <v>120</v>
      </c>
      <c r="H203" s="90">
        <v>1480</v>
      </c>
      <c r="I203" s="91"/>
      <c r="J203" s="91">
        <f t="shared" si="20"/>
        <v>0</v>
      </c>
      <c r="K203" s="92"/>
      <c r="L203" s="11"/>
      <c r="M203" s="93" t="s">
        <v>9</v>
      </c>
      <c r="N203" s="94" t="s">
        <v>26</v>
      </c>
      <c r="O203" s="95">
        <v>6.8000000000000005E-2</v>
      </c>
      <c r="P203" s="95">
        <f t="shared" si="21"/>
        <v>100.64</v>
      </c>
      <c r="Q203" s="95">
        <v>0</v>
      </c>
      <c r="R203" s="95">
        <f t="shared" si="22"/>
        <v>0</v>
      </c>
      <c r="S203" s="95">
        <v>0</v>
      </c>
      <c r="T203" s="96">
        <f t="shared" si="23"/>
        <v>0</v>
      </c>
      <c r="AR203" s="97" t="s">
        <v>121</v>
      </c>
      <c r="AT203" s="97" t="s">
        <v>83</v>
      </c>
      <c r="AU203" s="97" t="s">
        <v>1</v>
      </c>
      <c r="AY203" s="2" t="s">
        <v>80</v>
      </c>
      <c r="BE203" s="98">
        <f t="shared" si="24"/>
        <v>0</v>
      </c>
      <c r="BF203" s="98">
        <f t="shared" si="25"/>
        <v>0</v>
      </c>
      <c r="BG203" s="98">
        <f t="shared" si="26"/>
        <v>0</v>
      </c>
      <c r="BH203" s="98">
        <f t="shared" si="27"/>
        <v>0</v>
      </c>
      <c r="BI203" s="98">
        <f t="shared" si="28"/>
        <v>0</v>
      </c>
      <c r="BJ203" s="2" t="s">
        <v>78</v>
      </c>
      <c r="BK203" s="98">
        <f t="shared" si="29"/>
        <v>0</v>
      </c>
      <c r="BL203" s="2" t="s">
        <v>121</v>
      </c>
      <c r="BM203" s="97" t="s">
        <v>363</v>
      </c>
    </row>
    <row r="204" spans="2:65" s="12" customFormat="1" ht="16.5" customHeight="1" x14ac:dyDescent="0.25">
      <c r="B204" s="11"/>
      <c r="C204" s="99" t="s">
        <v>364</v>
      </c>
      <c r="D204" s="99" t="s">
        <v>124</v>
      </c>
      <c r="E204" s="100" t="s">
        <v>365</v>
      </c>
      <c r="F204" s="101" t="s">
        <v>366</v>
      </c>
      <c r="G204" s="102" t="s">
        <v>120</v>
      </c>
      <c r="H204" s="103">
        <v>1480</v>
      </c>
      <c r="I204" s="104"/>
      <c r="J204" s="104">
        <f t="shared" si="20"/>
        <v>0</v>
      </c>
      <c r="K204" s="105"/>
      <c r="L204" s="106"/>
      <c r="M204" s="107" t="s">
        <v>9</v>
      </c>
      <c r="N204" s="108" t="s">
        <v>26</v>
      </c>
      <c r="O204" s="95">
        <v>0</v>
      </c>
      <c r="P204" s="95">
        <f t="shared" si="21"/>
        <v>0</v>
      </c>
      <c r="Q204" s="95">
        <v>1.1E-4</v>
      </c>
      <c r="R204" s="95">
        <f t="shared" si="22"/>
        <v>0.1628</v>
      </c>
      <c r="S204" s="95">
        <v>0</v>
      </c>
      <c r="T204" s="96">
        <f t="shared" si="23"/>
        <v>0</v>
      </c>
      <c r="AR204" s="97" t="s">
        <v>127</v>
      </c>
      <c r="AT204" s="97" t="s">
        <v>124</v>
      </c>
      <c r="AU204" s="97" t="s">
        <v>1</v>
      </c>
      <c r="AY204" s="2" t="s">
        <v>80</v>
      </c>
      <c r="BE204" s="98">
        <f t="shared" si="24"/>
        <v>0</v>
      </c>
      <c r="BF204" s="98">
        <f t="shared" si="25"/>
        <v>0</v>
      </c>
      <c r="BG204" s="98">
        <f t="shared" si="26"/>
        <v>0</v>
      </c>
      <c r="BH204" s="98">
        <f t="shared" si="27"/>
        <v>0</v>
      </c>
      <c r="BI204" s="98">
        <f t="shared" si="28"/>
        <v>0</v>
      </c>
      <c r="BJ204" s="2" t="s">
        <v>78</v>
      </c>
      <c r="BK204" s="98">
        <f t="shared" si="29"/>
        <v>0</v>
      </c>
      <c r="BL204" s="2" t="s">
        <v>127</v>
      </c>
      <c r="BM204" s="97" t="s">
        <v>367</v>
      </c>
    </row>
    <row r="205" spans="2:65" s="12" customFormat="1" ht="33" customHeight="1" x14ac:dyDescent="0.25">
      <c r="B205" s="11"/>
      <c r="C205" s="86" t="s">
        <v>368</v>
      </c>
      <c r="D205" s="86" t="s">
        <v>83</v>
      </c>
      <c r="E205" s="87" t="s">
        <v>369</v>
      </c>
      <c r="F205" s="88" t="s">
        <v>362</v>
      </c>
      <c r="G205" s="89" t="s">
        <v>120</v>
      </c>
      <c r="H205" s="90">
        <v>450</v>
      </c>
      <c r="I205" s="91"/>
      <c r="J205" s="91">
        <f t="shared" si="20"/>
        <v>0</v>
      </c>
      <c r="K205" s="92"/>
      <c r="L205" s="11"/>
      <c r="M205" s="93" t="s">
        <v>9</v>
      </c>
      <c r="N205" s="94" t="s">
        <v>26</v>
      </c>
      <c r="O205" s="95">
        <v>6.8000000000000005E-2</v>
      </c>
      <c r="P205" s="95">
        <f t="shared" si="21"/>
        <v>30.6</v>
      </c>
      <c r="Q205" s="95">
        <v>0</v>
      </c>
      <c r="R205" s="95">
        <f t="shared" si="22"/>
        <v>0</v>
      </c>
      <c r="S205" s="95">
        <v>0</v>
      </c>
      <c r="T205" s="96">
        <f t="shared" si="23"/>
        <v>0</v>
      </c>
      <c r="AR205" s="97" t="s">
        <v>121</v>
      </c>
      <c r="AT205" s="97" t="s">
        <v>83</v>
      </c>
      <c r="AU205" s="97" t="s">
        <v>1</v>
      </c>
      <c r="AY205" s="2" t="s">
        <v>80</v>
      </c>
      <c r="BE205" s="98">
        <f t="shared" si="24"/>
        <v>0</v>
      </c>
      <c r="BF205" s="98">
        <f t="shared" si="25"/>
        <v>0</v>
      </c>
      <c r="BG205" s="98">
        <f t="shared" si="26"/>
        <v>0</v>
      </c>
      <c r="BH205" s="98">
        <f t="shared" si="27"/>
        <v>0</v>
      </c>
      <c r="BI205" s="98">
        <f t="shared" si="28"/>
        <v>0</v>
      </c>
      <c r="BJ205" s="2" t="s">
        <v>78</v>
      </c>
      <c r="BK205" s="98">
        <f t="shared" si="29"/>
        <v>0</v>
      </c>
      <c r="BL205" s="2" t="s">
        <v>121</v>
      </c>
      <c r="BM205" s="97" t="s">
        <v>370</v>
      </c>
    </row>
    <row r="206" spans="2:65" s="12" customFormat="1" ht="16.5" customHeight="1" x14ac:dyDescent="0.25">
      <c r="B206" s="11"/>
      <c r="C206" s="99" t="s">
        <v>371</v>
      </c>
      <c r="D206" s="99" t="s">
        <v>124</v>
      </c>
      <c r="E206" s="100" t="s">
        <v>372</v>
      </c>
      <c r="F206" s="101" t="s">
        <v>373</v>
      </c>
      <c r="G206" s="102" t="s">
        <v>120</v>
      </c>
      <c r="H206" s="103">
        <v>450</v>
      </c>
      <c r="I206" s="104"/>
      <c r="J206" s="104">
        <f t="shared" si="20"/>
        <v>0</v>
      </c>
      <c r="K206" s="105"/>
      <c r="L206" s="106"/>
      <c r="M206" s="107" t="s">
        <v>9</v>
      </c>
      <c r="N206" s="108" t="s">
        <v>26</v>
      </c>
      <c r="O206" s="95">
        <v>0</v>
      </c>
      <c r="P206" s="95">
        <f t="shared" si="21"/>
        <v>0</v>
      </c>
      <c r="Q206" s="95">
        <v>1.1E-4</v>
      </c>
      <c r="R206" s="95">
        <f t="shared" si="22"/>
        <v>4.9500000000000002E-2</v>
      </c>
      <c r="S206" s="95">
        <v>0</v>
      </c>
      <c r="T206" s="96">
        <f t="shared" si="23"/>
        <v>0</v>
      </c>
      <c r="AR206" s="97" t="s">
        <v>127</v>
      </c>
      <c r="AT206" s="97" t="s">
        <v>124</v>
      </c>
      <c r="AU206" s="97" t="s">
        <v>1</v>
      </c>
      <c r="AY206" s="2" t="s">
        <v>80</v>
      </c>
      <c r="BE206" s="98">
        <f t="shared" si="24"/>
        <v>0</v>
      </c>
      <c r="BF206" s="98">
        <f t="shared" si="25"/>
        <v>0</v>
      </c>
      <c r="BG206" s="98">
        <f t="shared" si="26"/>
        <v>0</v>
      </c>
      <c r="BH206" s="98">
        <f t="shared" si="27"/>
        <v>0</v>
      </c>
      <c r="BI206" s="98">
        <f t="shared" si="28"/>
        <v>0</v>
      </c>
      <c r="BJ206" s="2" t="s">
        <v>78</v>
      </c>
      <c r="BK206" s="98">
        <f t="shared" si="29"/>
        <v>0</v>
      </c>
      <c r="BL206" s="2" t="s">
        <v>127</v>
      </c>
      <c r="BM206" s="97" t="s">
        <v>374</v>
      </c>
    </row>
    <row r="207" spans="2:65" s="12" customFormat="1" ht="33" customHeight="1" x14ac:dyDescent="0.25">
      <c r="B207" s="11"/>
      <c r="C207" s="86" t="s">
        <v>375</v>
      </c>
      <c r="D207" s="86" t="s">
        <v>83</v>
      </c>
      <c r="E207" s="87" t="s">
        <v>376</v>
      </c>
      <c r="F207" s="88" t="s">
        <v>377</v>
      </c>
      <c r="G207" s="89" t="s">
        <v>120</v>
      </c>
      <c r="H207" s="90">
        <v>40</v>
      </c>
      <c r="I207" s="91"/>
      <c r="J207" s="91">
        <f t="shared" si="20"/>
        <v>0</v>
      </c>
      <c r="K207" s="92"/>
      <c r="L207" s="11"/>
      <c r="M207" s="93" t="s">
        <v>9</v>
      </c>
      <c r="N207" s="94" t="s">
        <v>26</v>
      </c>
      <c r="O207" s="95">
        <v>6.8000000000000005E-2</v>
      </c>
      <c r="P207" s="95">
        <f t="shared" si="21"/>
        <v>2.72</v>
      </c>
      <c r="Q207" s="95">
        <v>0</v>
      </c>
      <c r="R207" s="95">
        <f t="shared" si="22"/>
        <v>0</v>
      </c>
      <c r="S207" s="95">
        <v>0</v>
      </c>
      <c r="T207" s="96">
        <f t="shared" si="23"/>
        <v>0</v>
      </c>
      <c r="AR207" s="97" t="s">
        <v>121</v>
      </c>
      <c r="AT207" s="97" t="s">
        <v>83</v>
      </c>
      <c r="AU207" s="97" t="s">
        <v>1</v>
      </c>
      <c r="AY207" s="2" t="s">
        <v>80</v>
      </c>
      <c r="BE207" s="98">
        <f t="shared" si="24"/>
        <v>0</v>
      </c>
      <c r="BF207" s="98">
        <f t="shared" si="25"/>
        <v>0</v>
      </c>
      <c r="BG207" s="98">
        <f t="shared" si="26"/>
        <v>0</v>
      </c>
      <c r="BH207" s="98">
        <f t="shared" si="27"/>
        <v>0</v>
      </c>
      <c r="BI207" s="98">
        <f t="shared" si="28"/>
        <v>0</v>
      </c>
      <c r="BJ207" s="2" t="s">
        <v>78</v>
      </c>
      <c r="BK207" s="98">
        <f t="shared" si="29"/>
        <v>0</v>
      </c>
      <c r="BL207" s="2" t="s">
        <v>121</v>
      </c>
      <c r="BM207" s="97" t="s">
        <v>378</v>
      </c>
    </row>
    <row r="208" spans="2:65" s="12" customFormat="1" ht="16.5" customHeight="1" x14ac:dyDescent="0.25">
      <c r="B208" s="11"/>
      <c r="C208" s="99" t="s">
        <v>379</v>
      </c>
      <c r="D208" s="99" t="s">
        <v>124</v>
      </c>
      <c r="E208" s="100" t="s">
        <v>380</v>
      </c>
      <c r="F208" s="101" t="s">
        <v>381</v>
      </c>
      <c r="G208" s="102" t="s">
        <v>120</v>
      </c>
      <c r="H208" s="103">
        <v>40</v>
      </c>
      <c r="I208" s="104"/>
      <c r="J208" s="104">
        <f t="shared" si="20"/>
        <v>0</v>
      </c>
      <c r="K208" s="105"/>
      <c r="L208" s="106"/>
      <c r="M208" s="107" t="s">
        <v>9</v>
      </c>
      <c r="N208" s="108" t="s">
        <v>26</v>
      </c>
      <c r="O208" s="95">
        <v>0</v>
      </c>
      <c r="P208" s="95">
        <f t="shared" si="21"/>
        <v>0</v>
      </c>
      <c r="Q208" s="95">
        <v>1.1E-4</v>
      </c>
      <c r="R208" s="95">
        <f t="shared" si="22"/>
        <v>4.4000000000000003E-3</v>
      </c>
      <c r="S208" s="95">
        <v>0</v>
      </c>
      <c r="T208" s="96">
        <f t="shared" si="23"/>
        <v>0</v>
      </c>
      <c r="AR208" s="97" t="s">
        <v>127</v>
      </c>
      <c r="AT208" s="97" t="s">
        <v>124</v>
      </c>
      <c r="AU208" s="97" t="s">
        <v>1</v>
      </c>
      <c r="AY208" s="2" t="s">
        <v>80</v>
      </c>
      <c r="BE208" s="98">
        <f t="shared" si="24"/>
        <v>0</v>
      </c>
      <c r="BF208" s="98">
        <f t="shared" si="25"/>
        <v>0</v>
      </c>
      <c r="BG208" s="98">
        <f t="shared" si="26"/>
        <v>0</v>
      </c>
      <c r="BH208" s="98">
        <f t="shared" si="27"/>
        <v>0</v>
      </c>
      <c r="BI208" s="98">
        <f t="shared" si="28"/>
        <v>0</v>
      </c>
      <c r="BJ208" s="2" t="s">
        <v>78</v>
      </c>
      <c r="BK208" s="98">
        <f t="shared" si="29"/>
        <v>0</v>
      </c>
      <c r="BL208" s="2" t="s">
        <v>127</v>
      </c>
      <c r="BM208" s="97" t="s">
        <v>382</v>
      </c>
    </row>
    <row r="209" spans="2:65" s="12" customFormat="1" ht="24.2" customHeight="1" x14ac:dyDescent="0.25">
      <c r="B209" s="11"/>
      <c r="C209" s="86" t="s">
        <v>383</v>
      </c>
      <c r="D209" s="86" t="s">
        <v>83</v>
      </c>
      <c r="E209" s="87" t="s">
        <v>384</v>
      </c>
      <c r="F209" s="88" t="s">
        <v>385</v>
      </c>
      <c r="G209" s="89" t="s">
        <v>120</v>
      </c>
      <c r="H209" s="90">
        <v>2040</v>
      </c>
      <c r="I209" s="91"/>
      <c r="J209" s="91">
        <f t="shared" si="20"/>
        <v>0</v>
      </c>
      <c r="K209" s="92"/>
      <c r="L209" s="11"/>
      <c r="M209" s="93" t="s">
        <v>9</v>
      </c>
      <c r="N209" s="94" t="s">
        <v>26</v>
      </c>
      <c r="O209" s="95">
        <v>7.0000000000000007E-2</v>
      </c>
      <c r="P209" s="95">
        <f t="shared" si="21"/>
        <v>142.80000000000001</v>
      </c>
      <c r="Q209" s="95">
        <v>0</v>
      </c>
      <c r="R209" s="95">
        <f t="shared" si="22"/>
        <v>0</v>
      </c>
      <c r="S209" s="95">
        <v>0</v>
      </c>
      <c r="T209" s="96">
        <f t="shared" si="23"/>
        <v>0</v>
      </c>
      <c r="AR209" s="97" t="s">
        <v>121</v>
      </c>
      <c r="AT209" s="97" t="s">
        <v>83</v>
      </c>
      <c r="AU209" s="97" t="s">
        <v>1</v>
      </c>
      <c r="AY209" s="2" t="s">
        <v>80</v>
      </c>
      <c r="BE209" s="98">
        <f t="shared" si="24"/>
        <v>0</v>
      </c>
      <c r="BF209" s="98">
        <f t="shared" si="25"/>
        <v>0</v>
      </c>
      <c r="BG209" s="98">
        <f t="shared" si="26"/>
        <v>0</v>
      </c>
      <c r="BH209" s="98">
        <f t="shared" si="27"/>
        <v>0</v>
      </c>
      <c r="BI209" s="98">
        <f t="shared" si="28"/>
        <v>0</v>
      </c>
      <c r="BJ209" s="2" t="s">
        <v>78</v>
      </c>
      <c r="BK209" s="98">
        <f t="shared" si="29"/>
        <v>0</v>
      </c>
      <c r="BL209" s="2" t="s">
        <v>121</v>
      </c>
      <c r="BM209" s="97" t="s">
        <v>386</v>
      </c>
    </row>
    <row r="210" spans="2:65" s="12" customFormat="1" ht="16.5" customHeight="1" x14ac:dyDescent="0.25">
      <c r="B210" s="11"/>
      <c r="C210" s="99" t="s">
        <v>387</v>
      </c>
      <c r="D210" s="99" t="s">
        <v>124</v>
      </c>
      <c r="E210" s="100" t="s">
        <v>388</v>
      </c>
      <c r="F210" s="101" t="s">
        <v>389</v>
      </c>
      <c r="G210" s="102" t="s">
        <v>140</v>
      </c>
      <c r="H210" s="103">
        <v>22</v>
      </c>
      <c r="I210" s="104"/>
      <c r="J210" s="104">
        <f t="shared" si="20"/>
        <v>0</v>
      </c>
      <c r="K210" s="105"/>
      <c r="L210" s="106"/>
      <c r="M210" s="107" t="s">
        <v>9</v>
      </c>
      <c r="N210" s="108" t="s">
        <v>26</v>
      </c>
      <c r="O210" s="95">
        <v>0</v>
      </c>
      <c r="P210" s="95">
        <f t="shared" si="21"/>
        <v>0</v>
      </c>
      <c r="Q210" s="95">
        <v>0</v>
      </c>
      <c r="R210" s="95">
        <f t="shared" si="22"/>
        <v>0</v>
      </c>
      <c r="S210" s="95">
        <v>0</v>
      </c>
      <c r="T210" s="96">
        <f t="shared" si="23"/>
        <v>0</v>
      </c>
      <c r="AR210" s="97" t="s">
        <v>1</v>
      </c>
      <c r="AT210" s="97" t="s">
        <v>124</v>
      </c>
      <c r="AU210" s="97" t="s">
        <v>1</v>
      </c>
      <c r="AY210" s="2" t="s">
        <v>80</v>
      </c>
      <c r="BE210" s="98">
        <f t="shared" si="24"/>
        <v>0</v>
      </c>
      <c r="BF210" s="98">
        <f t="shared" si="25"/>
        <v>0</v>
      </c>
      <c r="BG210" s="98">
        <f t="shared" si="26"/>
        <v>0</v>
      </c>
      <c r="BH210" s="98">
        <f t="shared" si="27"/>
        <v>0</v>
      </c>
      <c r="BI210" s="98">
        <f t="shared" si="28"/>
        <v>0</v>
      </c>
      <c r="BJ210" s="2" t="s">
        <v>78</v>
      </c>
      <c r="BK210" s="98">
        <f t="shared" si="29"/>
        <v>0</v>
      </c>
      <c r="BL210" s="2" t="s">
        <v>78</v>
      </c>
      <c r="BM210" s="97" t="s">
        <v>390</v>
      </c>
    </row>
    <row r="211" spans="2:65" s="12" customFormat="1" ht="37.9" customHeight="1" x14ac:dyDescent="0.25">
      <c r="B211" s="11"/>
      <c r="C211" s="86" t="s">
        <v>391</v>
      </c>
      <c r="D211" s="86" t="s">
        <v>83</v>
      </c>
      <c r="E211" s="87" t="s">
        <v>392</v>
      </c>
      <c r="F211" s="88" t="s">
        <v>393</v>
      </c>
      <c r="G211" s="89" t="s">
        <v>394</v>
      </c>
      <c r="H211" s="90">
        <v>1</v>
      </c>
      <c r="I211" s="91"/>
      <c r="J211" s="91">
        <f t="shared" si="20"/>
        <v>0</v>
      </c>
      <c r="K211" s="92"/>
      <c r="L211" s="11"/>
      <c r="M211" s="93" t="s">
        <v>9</v>
      </c>
      <c r="N211" s="94" t="s">
        <v>26</v>
      </c>
      <c r="O211" s="95">
        <v>0</v>
      </c>
      <c r="P211" s="95">
        <f t="shared" si="21"/>
        <v>0</v>
      </c>
      <c r="Q211" s="95">
        <v>0</v>
      </c>
      <c r="R211" s="95">
        <f t="shared" si="22"/>
        <v>0</v>
      </c>
      <c r="S211" s="95">
        <v>0</v>
      </c>
      <c r="T211" s="96">
        <f t="shared" si="23"/>
        <v>0</v>
      </c>
      <c r="AR211" s="97" t="s">
        <v>121</v>
      </c>
      <c r="AT211" s="97" t="s">
        <v>83</v>
      </c>
      <c r="AU211" s="97" t="s">
        <v>1</v>
      </c>
      <c r="AY211" s="2" t="s">
        <v>80</v>
      </c>
      <c r="BE211" s="98">
        <f t="shared" si="24"/>
        <v>0</v>
      </c>
      <c r="BF211" s="98">
        <f t="shared" si="25"/>
        <v>0</v>
      </c>
      <c r="BG211" s="98">
        <f t="shared" si="26"/>
        <v>0</v>
      </c>
      <c r="BH211" s="98">
        <f t="shared" si="27"/>
        <v>0</v>
      </c>
      <c r="BI211" s="98">
        <f t="shared" si="28"/>
        <v>0</v>
      </c>
      <c r="BJ211" s="2" t="s">
        <v>78</v>
      </c>
      <c r="BK211" s="98">
        <f t="shared" si="29"/>
        <v>0</v>
      </c>
      <c r="BL211" s="2" t="s">
        <v>121</v>
      </c>
      <c r="BM211" s="97" t="s">
        <v>395</v>
      </c>
    </row>
    <row r="212" spans="2:65" s="12" customFormat="1" ht="16.5" customHeight="1" x14ac:dyDescent="0.25">
      <c r="B212" s="11"/>
      <c r="C212" s="86" t="s">
        <v>396</v>
      </c>
      <c r="D212" s="86" t="s">
        <v>83</v>
      </c>
      <c r="E212" s="87" t="s">
        <v>397</v>
      </c>
      <c r="F212" s="88" t="s">
        <v>398</v>
      </c>
      <c r="G212" s="89" t="s">
        <v>399</v>
      </c>
      <c r="H212" s="90">
        <v>8</v>
      </c>
      <c r="I212" s="91"/>
      <c r="J212" s="91">
        <f t="shared" si="20"/>
        <v>0</v>
      </c>
      <c r="K212" s="92"/>
      <c r="L212" s="11"/>
      <c r="M212" s="93" t="s">
        <v>9</v>
      </c>
      <c r="N212" s="94" t="s">
        <v>26</v>
      </c>
      <c r="O212" s="95">
        <v>0</v>
      </c>
      <c r="P212" s="95">
        <f t="shared" si="21"/>
        <v>0</v>
      </c>
      <c r="Q212" s="95">
        <v>0</v>
      </c>
      <c r="R212" s="95">
        <f t="shared" si="22"/>
        <v>0</v>
      </c>
      <c r="S212" s="95">
        <v>0</v>
      </c>
      <c r="T212" s="96">
        <f t="shared" si="23"/>
        <v>0</v>
      </c>
      <c r="AR212" s="97" t="s">
        <v>121</v>
      </c>
      <c r="AT212" s="97" t="s">
        <v>83</v>
      </c>
      <c r="AU212" s="97" t="s">
        <v>1</v>
      </c>
      <c r="AY212" s="2" t="s">
        <v>80</v>
      </c>
      <c r="BE212" s="98">
        <f t="shared" si="24"/>
        <v>0</v>
      </c>
      <c r="BF212" s="98">
        <f t="shared" si="25"/>
        <v>0</v>
      </c>
      <c r="BG212" s="98">
        <f t="shared" si="26"/>
        <v>0</v>
      </c>
      <c r="BH212" s="98">
        <f t="shared" si="27"/>
        <v>0</v>
      </c>
      <c r="BI212" s="98">
        <f t="shared" si="28"/>
        <v>0</v>
      </c>
      <c r="BJ212" s="2" t="s">
        <v>78</v>
      </c>
      <c r="BK212" s="98">
        <f t="shared" si="29"/>
        <v>0</v>
      </c>
      <c r="BL212" s="2" t="s">
        <v>121</v>
      </c>
      <c r="BM212" s="97" t="s">
        <v>400</v>
      </c>
    </row>
    <row r="213" spans="2:65" s="12" customFormat="1" ht="16.5" customHeight="1" x14ac:dyDescent="0.25">
      <c r="B213" s="11"/>
      <c r="C213" s="86" t="s">
        <v>401</v>
      </c>
      <c r="D213" s="86" t="s">
        <v>83</v>
      </c>
      <c r="E213" s="87" t="s">
        <v>402</v>
      </c>
      <c r="F213" s="88" t="s">
        <v>403</v>
      </c>
      <c r="G213" s="89" t="s">
        <v>140</v>
      </c>
      <c r="H213" s="90">
        <v>26</v>
      </c>
      <c r="I213" s="91"/>
      <c r="J213" s="91">
        <f t="shared" si="20"/>
        <v>0</v>
      </c>
      <c r="K213" s="92"/>
      <c r="L213" s="11"/>
      <c r="M213" s="93" t="s">
        <v>9</v>
      </c>
      <c r="N213" s="94" t="s">
        <v>26</v>
      </c>
      <c r="O213" s="95">
        <v>0</v>
      </c>
      <c r="P213" s="95">
        <f t="shared" si="21"/>
        <v>0</v>
      </c>
      <c r="Q213" s="95">
        <v>0</v>
      </c>
      <c r="R213" s="95">
        <f t="shared" si="22"/>
        <v>0</v>
      </c>
      <c r="S213" s="95">
        <v>0</v>
      </c>
      <c r="T213" s="96">
        <f t="shared" si="23"/>
        <v>0</v>
      </c>
      <c r="AR213" s="97" t="s">
        <v>127</v>
      </c>
      <c r="AT213" s="97" t="s">
        <v>83</v>
      </c>
      <c r="AU213" s="97" t="s">
        <v>1</v>
      </c>
      <c r="AY213" s="2" t="s">
        <v>80</v>
      </c>
      <c r="BE213" s="98">
        <f t="shared" si="24"/>
        <v>0</v>
      </c>
      <c r="BF213" s="98">
        <f t="shared" si="25"/>
        <v>0</v>
      </c>
      <c r="BG213" s="98">
        <f t="shared" si="26"/>
        <v>0</v>
      </c>
      <c r="BH213" s="98">
        <f t="shared" si="27"/>
        <v>0</v>
      </c>
      <c r="BI213" s="98">
        <f t="shared" si="28"/>
        <v>0</v>
      </c>
      <c r="BJ213" s="2" t="s">
        <v>78</v>
      </c>
      <c r="BK213" s="98">
        <f t="shared" si="29"/>
        <v>0</v>
      </c>
      <c r="BL213" s="2" t="s">
        <v>127</v>
      </c>
      <c r="BM213" s="97" t="s">
        <v>404</v>
      </c>
    </row>
    <row r="214" spans="2:65" s="12" customFormat="1" ht="16.5" customHeight="1" x14ac:dyDescent="0.25">
      <c r="B214" s="11"/>
      <c r="C214" s="99" t="s">
        <v>121</v>
      </c>
      <c r="D214" s="99" t="s">
        <v>124</v>
      </c>
      <c r="E214" s="100" t="s">
        <v>405</v>
      </c>
      <c r="F214" s="101" t="s">
        <v>406</v>
      </c>
      <c r="G214" s="102" t="s">
        <v>407</v>
      </c>
      <c r="H214" s="103">
        <v>26</v>
      </c>
      <c r="I214" s="104"/>
      <c r="J214" s="104">
        <f t="shared" si="20"/>
        <v>0</v>
      </c>
      <c r="K214" s="105"/>
      <c r="L214" s="106"/>
      <c r="M214" s="107" t="s">
        <v>9</v>
      </c>
      <c r="N214" s="108" t="s">
        <v>26</v>
      </c>
      <c r="O214" s="95">
        <v>0</v>
      </c>
      <c r="P214" s="95">
        <f t="shared" si="21"/>
        <v>0</v>
      </c>
      <c r="Q214" s="95">
        <v>0</v>
      </c>
      <c r="R214" s="95">
        <f t="shared" si="22"/>
        <v>0</v>
      </c>
      <c r="S214" s="95">
        <v>0</v>
      </c>
      <c r="T214" s="96">
        <f t="shared" si="23"/>
        <v>0</v>
      </c>
      <c r="AR214" s="97" t="s">
        <v>127</v>
      </c>
      <c r="AT214" s="97" t="s">
        <v>124</v>
      </c>
      <c r="AU214" s="97" t="s">
        <v>1</v>
      </c>
      <c r="AY214" s="2" t="s">
        <v>80</v>
      </c>
      <c r="BE214" s="98">
        <f t="shared" si="24"/>
        <v>0</v>
      </c>
      <c r="BF214" s="98">
        <f t="shared" si="25"/>
        <v>0</v>
      </c>
      <c r="BG214" s="98">
        <f t="shared" si="26"/>
        <v>0</v>
      </c>
      <c r="BH214" s="98">
        <f t="shared" si="27"/>
        <v>0</v>
      </c>
      <c r="BI214" s="98">
        <f t="shared" si="28"/>
        <v>0</v>
      </c>
      <c r="BJ214" s="2" t="s">
        <v>78</v>
      </c>
      <c r="BK214" s="98">
        <f t="shared" si="29"/>
        <v>0</v>
      </c>
      <c r="BL214" s="2" t="s">
        <v>127</v>
      </c>
      <c r="BM214" s="97" t="s">
        <v>408</v>
      </c>
    </row>
    <row r="215" spans="2:65" s="75" customFormat="1" ht="22.9" customHeight="1" x14ac:dyDescent="0.2">
      <c r="B215" s="74"/>
      <c r="D215" s="76" t="s">
        <v>75</v>
      </c>
      <c r="E215" s="84" t="s">
        <v>409</v>
      </c>
      <c r="F215" s="84" t="s">
        <v>410</v>
      </c>
      <c r="J215" s="85">
        <f>BK215</f>
        <v>0</v>
      </c>
      <c r="L215" s="74"/>
      <c r="M215" s="79"/>
      <c r="P215" s="80">
        <f>SUM(P216:P224)</f>
        <v>0</v>
      </c>
      <c r="R215" s="80">
        <f>SUM(R216:R224)</f>
        <v>1.9200000000000002E-2</v>
      </c>
      <c r="T215" s="81">
        <f>SUM(T216:T224)</f>
        <v>0</v>
      </c>
      <c r="AR215" s="76" t="s">
        <v>92</v>
      </c>
      <c r="AT215" s="82" t="s">
        <v>75</v>
      </c>
      <c r="AU215" s="82" t="s">
        <v>78</v>
      </c>
      <c r="AY215" s="76" t="s">
        <v>80</v>
      </c>
      <c r="BK215" s="83">
        <f>SUM(BK216:BK224)</f>
        <v>0</v>
      </c>
    </row>
    <row r="216" spans="2:65" s="12" customFormat="1" ht="37.9" customHeight="1" x14ac:dyDescent="0.25">
      <c r="B216" s="11"/>
      <c r="C216" s="99" t="s">
        <v>411</v>
      </c>
      <c r="D216" s="99" t="s">
        <v>124</v>
      </c>
      <c r="E216" s="100" t="s">
        <v>412</v>
      </c>
      <c r="F216" s="101" t="s">
        <v>413</v>
      </c>
      <c r="G216" s="102" t="s">
        <v>140</v>
      </c>
      <c r="H216" s="103">
        <v>24</v>
      </c>
      <c r="I216" s="104"/>
      <c r="J216" s="104">
        <f t="shared" ref="J216:J224" si="30">ROUND(I216*H216,2)</f>
        <v>0</v>
      </c>
      <c r="K216" s="105"/>
      <c r="L216" s="106"/>
      <c r="M216" s="107" t="s">
        <v>9</v>
      </c>
      <c r="N216" s="108" t="s">
        <v>26</v>
      </c>
      <c r="O216" s="95">
        <v>0</v>
      </c>
      <c r="P216" s="95">
        <f t="shared" ref="P216:P224" si="31">O216*H216</f>
        <v>0</v>
      </c>
      <c r="Q216" s="95">
        <v>8.0000000000000004E-4</v>
      </c>
      <c r="R216" s="95">
        <f t="shared" ref="R216:R224" si="32">Q216*H216</f>
        <v>1.9200000000000002E-2</v>
      </c>
      <c r="S216" s="95">
        <v>0</v>
      </c>
      <c r="T216" s="96">
        <f t="shared" ref="T216:T224" si="33">S216*H216</f>
        <v>0</v>
      </c>
      <c r="AR216" s="97" t="s">
        <v>127</v>
      </c>
      <c r="AT216" s="97" t="s">
        <v>124</v>
      </c>
      <c r="AU216" s="97" t="s">
        <v>1</v>
      </c>
      <c r="AY216" s="2" t="s">
        <v>80</v>
      </c>
      <c r="BE216" s="98">
        <f t="shared" ref="BE216:BE224" si="34">IF(N216="základní",J216,0)</f>
        <v>0</v>
      </c>
      <c r="BF216" s="98">
        <f t="shared" ref="BF216:BF224" si="35">IF(N216="snížená",J216,0)</f>
        <v>0</v>
      </c>
      <c r="BG216" s="98">
        <f t="shared" ref="BG216:BG224" si="36">IF(N216="zákl. přenesená",J216,0)</f>
        <v>0</v>
      </c>
      <c r="BH216" s="98">
        <f t="shared" ref="BH216:BH224" si="37">IF(N216="sníž. přenesená",J216,0)</f>
        <v>0</v>
      </c>
      <c r="BI216" s="98">
        <f t="shared" ref="BI216:BI224" si="38">IF(N216="nulová",J216,0)</f>
        <v>0</v>
      </c>
      <c r="BJ216" s="2" t="s">
        <v>78</v>
      </c>
      <c r="BK216" s="98">
        <f t="shared" ref="BK216:BK224" si="39">ROUND(I216*H216,2)</f>
        <v>0</v>
      </c>
      <c r="BL216" s="2" t="s">
        <v>127</v>
      </c>
      <c r="BM216" s="97" t="s">
        <v>414</v>
      </c>
    </row>
    <row r="217" spans="2:65" s="12" customFormat="1" ht="16.5" customHeight="1" x14ac:dyDescent="0.25">
      <c r="B217" s="11"/>
      <c r="C217" s="99" t="s">
        <v>415</v>
      </c>
      <c r="D217" s="99" t="s">
        <v>124</v>
      </c>
      <c r="E217" s="100" t="s">
        <v>416</v>
      </c>
      <c r="F217" s="101" t="s">
        <v>417</v>
      </c>
      <c r="G217" s="102" t="s">
        <v>140</v>
      </c>
      <c r="H217" s="103">
        <v>24</v>
      </c>
      <c r="I217" s="104"/>
      <c r="J217" s="104">
        <f t="shared" si="30"/>
        <v>0</v>
      </c>
      <c r="K217" s="105"/>
      <c r="L217" s="106"/>
      <c r="M217" s="107" t="s">
        <v>9</v>
      </c>
      <c r="N217" s="108" t="s">
        <v>26</v>
      </c>
      <c r="O217" s="95">
        <v>0</v>
      </c>
      <c r="P217" s="95">
        <f t="shared" si="31"/>
        <v>0</v>
      </c>
      <c r="Q217" s="95">
        <v>0</v>
      </c>
      <c r="R217" s="95">
        <f t="shared" si="32"/>
        <v>0</v>
      </c>
      <c r="S217" s="95">
        <v>0</v>
      </c>
      <c r="T217" s="96">
        <f t="shared" si="33"/>
        <v>0</v>
      </c>
      <c r="AR217" s="97" t="s">
        <v>189</v>
      </c>
      <c r="AT217" s="97" t="s">
        <v>124</v>
      </c>
      <c r="AU217" s="97" t="s">
        <v>1</v>
      </c>
      <c r="AY217" s="2" t="s">
        <v>80</v>
      </c>
      <c r="BE217" s="98">
        <f t="shared" si="34"/>
        <v>0</v>
      </c>
      <c r="BF217" s="98">
        <f t="shared" si="35"/>
        <v>0</v>
      </c>
      <c r="BG217" s="98">
        <f t="shared" si="36"/>
        <v>0</v>
      </c>
      <c r="BH217" s="98">
        <f t="shared" si="37"/>
        <v>0</v>
      </c>
      <c r="BI217" s="98">
        <f t="shared" si="38"/>
        <v>0</v>
      </c>
      <c r="BJ217" s="2" t="s">
        <v>78</v>
      </c>
      <c r="BK217" s="98">
        <f t="shared" si="39"/>
        <v>0</v>
      </c>
      <c r="BL217" s="2" t="s">
        <v>121</v>
      </c>
      <c r="BM217" s="97" t="s">
        <v>418</v>
      </c>
    </row>
    <row r="218" spans="2:65" s="12" customFormat="1" ht="24.2" customHeight="1" x14ac:dyDescent="0.25">
      <c r="B218" s="11"/>
      <c r="C218" s="86" t="s">
        <v>419</v>
      </c>
      <c r="D218" s="86" t="s">
        <v>83</v>
      </c>
      <c r="E218" s="87" t="s">
        <v>420</v>
      </c>
      <c r="F218" s="88" t="s">
        <v>421</v>
      </c>
      <c r="G218" s="89" t="s">
        <v>399</v>
      </c>
      <c r="H218" s="90">
        <v>65</v>
      </c>
      <c r="I218" s="91"/>
      <c r="J218" s="91">
        <f t="shared" si="30"/>
        <v>0</v>
      </c>
      <c r="K218" s="92"/>
      <c r="L218" s="11"/>
      <c r="M218" s="93" t="s">
        <v>9</v>
      </c>
      <c r="N218" s="94" t="s">
        <v>26</v>
      </c>
      <c r="O218" s="95">
        <v>0</v>
      </c>
      <c r="P218" s="95">
        <f t="shared" si="31"/>
        <v>0</v>
      </c>
      <c r="Q218" s="95">
        <v>0</v>
      </c>
      <c r="R218" s="95">
        <f t="shared" si="32"/>
        <v>0</v>
      </c>
      <c r="S218" s="95">
        <v>0</v>
      </c>
      <c r="T218" s="96">
        <f t="shared" si="33"/>
        <v>0</v>
      </c>
      <c r="AR218" s="97" t="s">
        <v>121</v>
      </c>
      <c r="AT218" s="97" t="s">
        <v>83</v>
      </c>
      <c r="AU218" s="97" t="s">
        <v>1</v>
      </c>
      <c r="AY218" s="2" t="s">
        <v>80</v>
      </c>
      <c r="BE218" s="98">
        <f t="shared" si="34"/>
        <v>0</v>
      </c>
      <c r="BF218" s="98">
        <f t="shared" si="35"/>
        <v>0</v>
      </c>
      <c r="BG218" s="98">
        <f t="shared" si="36"/>
        <v>0</v>
      </c>
      <c r="BH218" s="98">
        <f t="shared" si="37"/>
        <v>0</v>
      </c>
      <c r="BI218" s="98">
        <f t="shared" si="38"/>
        <v>0</v>
      </c>
      <c r="BJ218" s="2" t="s">
        <v>78</v>
      </c>
      <c r="BK218" s="98">
        <f t="shared" si="39"/>
        <v>0</v>
      </c>
      <c r="BL218" s="2" t="s">
        <v>121</v>
      </c>
      <c r="BM218" s="97" t="s">
        <v>422</v>
      </c>
    </row>
    <row r="219" spans="2:65" s="12" customFormat="1" ht="24.2" customHeight="1" x14ac:dyDescent="0.25">
      <c r="B219" s="11"/>
      <c r="C219" s="99" t="s">
        <v>423</v>
      </c>
      <c r="D219" s="99" t="s">
        <v>124</v>
      </c>
      <c r="E219" s="100" t="s">
        <v>424</v>
      </c>
      <c r="F219" s="101" t="s">
        <v>425</v>
      </c>
      <c r="G219" s="102" t="s">
        <v>399</v>
      </c>
      <c r="H219" s="103">
        <v>65</v>
      </c>
      <c r="I219" s="104"/>
      <c r="J219" s="104">
        <f t="shared" si="30"/>
        <v>0</v>
      </c>
      <c r="K219" s="105"/>
      <c r="L219" s="106"/>
      <c r="M219" s="107" t="s">
        <v>9</v>
      </c>
      <c r="N219" s="108" t="s">
        <v>26</v>
      </c>
      <c r="O219" s="95">
        <v>0</v>
      </c>
      <c r="P219" s="95">
        <f t="shared" si="31"/>
        <v>0</v>
      </c>
      <c r="Q219" s="95">
        <v>0</v>
      </c>
      <c r="R219" s="95">
        <f t="shared" si="32"/>
        <v>0</v>
      </c>
      <c r="S219" s="95">
        <v>0</v>
      </c>
      <c r="T219" s="96">
        <f t="shared" si="33"/>
        <v>0</v>
      </c>
      <c r="AR219" s="97" t="s">
        <v>189</v>
      </c>
      <c r="AT219" s="97" t="s">
        <v>124</v>
      </c>
      <c r="AU219" s="97" t="s">
        <v>1</v>
      </c>
      <c r="AY219" s="2" t="s">
        <v>80</v>
      </c>
      <c r="BE219" s="98">
        <f t="shared" si="34"/>
        <v>0</v>
      </c>
      <c r="BF219" s="98">
        <f t="shared" si="35"/>
        <v>0</v>
      </c>
      <c r="BG219" s="98">
        <f t="shared" si="36"/>
        <v>0</v>
      </c>
      <c r="BH219" s="98">
        <f t="shared" si="37"/>
        <v>0</v>
      </c>
      <c r="BI219" s="98">
        <f t="shared" si="38"/>
        <v>0</v>
      </c>
      <c r="BJ219" s="2" t="s">
        <v>78</v>
      </c>
      <c r="BK219" s="98">
        <f t="shared" si="39"/>
        <v>0</v>
      </c>
      <c r="BL219" s="2" t="s">
        <v>121</v>
      </c>
      <c r="BM219" s="97" t="s">
        <v>426</v>
      </c>
    </row>
    <row r="220" spans="2:65" s="12" customFormat="1" ht="24.2" customHeight="1" x14ac:dyDescent="0.25">
      <c r="B220" s="11"/>
      <c r="C220" s="99" t="s">
        <v>427</v>
      </c>
      <c r="D220" s="99" t="s">
        <v>124</v>
      </c>
      <c r="E220" s="100" t="s">
        <v>428</v>
      </c>
      <c r="F220" s="101" t="s">
        <v>429</v>
      </c>
      <c r="G220" s="102" t="s">
        <v>140</v>
      </c>
      <c r="H220" s="103">
        <v>8</v>
      </c>
      <c r="I220" s="104"/>
      <c r="J220" s="104">
        <f t="shared" si="30"/>
        <v>0</v>
      </c>
      <c r="K220" s="105"/>
      <c r="L220" s="106"/>
      <c r="M220" s="107" t="s">
        <v>9</v>
      </c>
      <c r="N220" s="108" t="s">
        <v>26</v>
      </c>
      <c r="O220" s="95">
        <v>0</v>
      </c>
      <c r="P220" s="95">
        <f t="shared" si="31"/>
        <v>0</v>
      </c>
      <c r="Q220" s="95">
        <v>0</v>
      </c>
      <c r="R220" s="95">
        <f t="shared" si="32"/>
        <v>0</v>
      </c>
      <c r="S220" s="95">
        <v>0</v>
      </c>
      <c r="T220" s="96">
        <f t="shared" si="33"/>
        <v>0</v>
      </c>
      <c r="AR220" s="97" t="s">
        <v>189</v>
      </c>
      <c r="AT220" s="97" t="s">
        <v>124</v>
      </c>
      <c r="AU220" s="97" t="s">
        <v>1</v>
      </c>
      <c r="AY220" s="2" t="s">
        <v>80</v>
      </c>
      <c r="BE220" s="98">
        <f t="shared" si="34"/>
        <v>0</v>
      </c>
      <c r="BF220" s="98">
        <f t="shared" si="35"/>
        <v>0</v>
      </c>
      <c r="BG220" s="98">
        <f t="shared" si="36"/>
        <v>0</v>
      </c>
      <c r="BH220" s="98">
        <f t="shared" si="37"/>
        <v>0</v>
      </c>
      <c r="BI220" s="98">
        <f t="shared" si="38"/>
        <v>0</v>
      </c>
      <c r="BJ220" s="2" t="s">
        <v>78</v>
      </c>
      <c r="BK220" s="98">
        <f t="shared" si="39"/>
        <v>0</v>
      </c>
      <c r="BL220" s="2" t="s">
        <v>121</v>
      </c>
      <c r="BM220" s="97" t="s">
        <v>430</v>
      </c>
    </row>
    <row r="221" spans="2:65" s="12" customFormat="1" ht="24.2" customHeight="1" x14ac:dyDescent="0.25">
      <c r="B221" s="11"/>
      <c r="C221" s="86" t="s">
        <v>431</v>
      </c>
      <c r="D221" s="86" t="s">
        <v>83</v>
      </c>
      <c r="E221" s="87" t="s">
        <v>432</v>
      </c>
      <c r="F221" s="88" t="s">
        <v>433</v>
      </c>
      <c r="G221" s="89" t="s">
        <v>399</v>
      </c>
      <c r="H221" s="90">
        <v>5</v>
      </c>
      <c r="I221" s="91"/>
      <c r="J221" s="91">
        <f t="shared" si="30"/>
        <v>0</v>
      </c>
      <c r="K221" s="92"/>
      <c r="L221" s="11"/>
      <c r="M221" s="93" t="s">
        <v>9</v>
      </c>
      <c r="N221" s="94" t="s">
        <v>26</v>
      </c>
      <c r="O221" s="95">
        <v>0</v>
      </c>
      <c r="P221" s="95">
        <f t="shared" si="31"/>
        <v>0</v>
      </c>
      <c r="Q221" s="95">
        <v>0</v>
      </c>
      <c r="R221" s="95">
        <f t="shared" si="32"/>
        <v>0</v>
      </c>
      <c r="S221" s="95">
        <v>0</v>
      </c>
      <c r="T221" s="96">
        <f t="shared" si="33"/>
        <v>0</v>
      </c>
      <c r="AR221" s="97" t="s">
        <v>121</v>
      </c>
      <c r="AT221" s="97" t="s">
        <v>83</v>
      </c>
      <c r="AU221" s="97" t="s">
        <v>1</v>
      </c>
      <c r="AY221" s="2" t="s">
        <v>80</v>
      </c>
      <c r="BE221" s="98">
        <f t="shared" si="34"/>
        <v>0</v>
      </c>
      <c r="BF221" s="98">
        <f t="shared" si="35"/>
        <v>0</v>
      </c>
      <c r="BG221" s="98">
        <f t="shared" si="36"/>
        <v>0</v>
      </c>
      <c r="BH221" s="98">
        <f t="shared" si="37"/>
        <v>0</v>
      </c>
      <c r="BI221" s="98">
        <f t="shared" si="38"/>
        <v>0</v>
      </c>
      <c r="BJ221" s="2" t="s">
        <v>78</v>
      </c>
      <c r="BK221" s="98">
        <f t="shared" si="39"/>
        <v>0</v>
      </c>
      <c r="BL221" s="2" t="s">
        <v>121</v>
      </c>
      <c r="BM221" s="97" t="s">
        <v>434</v>
      </c>
    </row>
    <row r="222" spans="2:65" s="12" customFormat="1" ht="16.5" customHeight="1" x14ac:dyDescent="0.25">
      <c r="B222" s="11"/>
      <c r="C222" s="86" t="s">
        <v>435</v>
      </c>
      <c r="D222" s="86" t="s">
        <v>83</v>
      </c>
      <c r="E222" s="87" t="s">
        <v>436</v>
      </c>
      <c r="F222" s="88" t="s">
        <v>437</v>
      </c>
      <c r="G222" s="89" t="s">
        <v>399</v>
      </c>
      <c r="H222" s="90">
        <v>5</v>
      </c>
      <c r="I222" s="91"/>
      <c r="J222" s="91">
        <f t="shared" si="30"/>
        <v>0</v>
      </c>
      <c r="K222" s="92"/>
      <c r="L222" s="11"/>
      <c r="M222" s="93" t="s">
        <v>9</v>
      </c>
      <c r="N222" s="94" t="s">
        <v>26</v>
      </c>
      <c r="O222" s="95">
        <v>0</v>
      </c>
      <c r="P222" s="95">
        <f t="shared" si="31"/>
        <v>0</v>
      </c>
      <c r="Q222" s="95">
        <v>0</v>
      </c>
      <c r="R222" s="95">
        <f t="shared" si="32"/>
        <v>0</v>
      </c>
      <c r="S222" s="95">
        <v>0</v>
      </c>
      <c r="T222" s="96">
        <f t="shared" si="33"/>
        <v>0</v>
      </c>
      <c r="AR222" s="97" t="s">
        <v>121</v>
      </c>
      <c r="AT222" s="97" t="s">
        <v>83</v>
      </c>
      <c r="AU222" s="97" t="s">
        <v>1</v>
      </c>
      <c r="AY222" s="2" t="s">
        <v>80</v>
      </c>
      <c r="BE222" s="98">
        <f t="shared" si="34"/>
        <v>0</v>
      </c>
      <c r="BF222" s="98">
        <f t="shared" si="35"/>
        <v>0</v>
      </c>
      <c r="BG222" s="98">
        <f t="shared" si="36"/>
        <v>0</v>
      </c>
      <c r="BH222" s="98">
        <f t="shared" si="37"/>
        <v>0</v>
      </c>
      <c r="BI222" s="98">
        <f t="shared" si="38"/>
        <v>0</v>
      </c>
      <c r="BJ222" s="2" t="s">
        <v>78</v>
      </c>
      <c r="BK222" s="98">
        <f t="shared" si="39"/>
        <v>0</v>
      </c>
      <c r="BL222" s="2" t="s">
        <v>121</v>
      </c>
      <c r="BM222" s="97" t="s">
        <v>438</v>
      </c>
    </row>
    <row r="223" spans="2:65" s="12" customFormat="1" ht="21.75" customHeight="1" x14ac:dyDescent="0.25">
      <c r="B223" s="11"/>
      <c r="C223" s="86" t="s">
        <v>439</v>
      </c>
      <c r="D223" s="86" t="s">
        <v>83</v>
      </c>
      <c r="E223" s="87" t="s">
        <v>440</v>
      </c>
      <c r="F223" s="88" t="s">
        <v>441</v>
      </c>
      <c r="G223" s="89" t="s">
        <v>9</v>
      </c>
      <c r="H223" s="90">
        <v>5</v>
      </c>
      <c r="I223" s="91"/>
      <c r="J223" s="91">
        <f t="shared" si="30"/>
        <v>0</v>
      </c>
      <c r="K223" s="92"/>
      <c r="L223" s="11"/>
      <c r="M223" s="93" t="s">
        <v>9</v>
      </c>
      <c r="N223" s="94" t="s">
        <v>26</v>
      </c>
      <c r="O223" s="95">
        <v>0</v>
      </c>
      <c r="P223" s="95">
        <f t="shared" si="31"/>
        <v>0</v>
      </c>
      <c r="Q223" s="95">
        <v>0</v>
      </c>
      <c r="R223" s="95">
        <f t="shared" si="32"/>
        <v>0</v>
      </c>
      <c r="S223" s="95">
        <v>0</v>
      </c>
      <c r="T223" s="96">
        <f t="shared" si="33"/>
        <v>0</v>
      </c>
      <c r="AR223" s="97" t="s">
        <v>121</v>
      </c>
      <c r="AT223" s="97" t="s">
        <v>83</v>
      </c>
      <c r="AU223" s="97" t="s">
        <v>1</v>
      </c>
      <c r="AY223" s="2" t="s">
        <v>80</v>
      </c>
      <c r="BE223" s="98">
        <f t="shared" si="34"/>
        <v>0</v>
      </c>
      <c r="BF223" s="98">
        <f t="shared" si="35"/>
        <v>0</v>
      </c>
      <c r="BG223" s="98">
        <f t="shared" si="36"/>
        <v>0</v>
      </c>
      <c r="BH223" s="98">
        <f t="shared" si="37"/>
        <v>0</v>
      </c>
      <c r="BI223" s="98">
        <f t="shared" si="38"/>
        <v>0</v>
      </c>
      <c r="BJ223" s="2" t="s">
        <v>78</v>
      </c>
      <c r="BK223" s="98">
        <f t="shared" si="39"/>
        <v>0</v>
      </c>
      <c r="BL223" s="2" t="s">
        <v>121</v>
      </c>
      <c r="BM223" s="97" t="s">
        <v>442</v>
      </c>
    </row>
    <row r="224" spans="2:65" s="12" customFormat="1" ht="24.2" customHeight="1" x14ac:dyDescent="0.25">
      <c r="B224" s="11"/>
      <c r="C224" s="99" t="s">
        <v>443</v>
      </c>
      <c r="D224" s="99" t="s">
        <v>124</v>
      </c>
      <c r="E224" s="100" t="s">
        <v>444</v>
      </c>
      <c r="F224" s="101" t="s">
        <v>445</v>
      </c>
      <c r="G224" s="102" t="s">
        <v>399</v>
      </c>
      <c r="H224" s="103">
        <v>7.2</v>
      </c>
      <c r="I224" s="104"/>
      <c r="J224" s="104">
        <f t="shared" si="30"/>
        <v>0</v>
      </c>
      <c r="K224" s="105"/>
      <c r="L224" s="106"/>
      <c r="M224" s="107" t="s">
        <v>9</v>
      </c>
      <c r="N224" s="108" t="s">
        <v>26</v>
      </c>
      <c r="O224" s="95">
        <v>0</v>
      </c>
      <c r="P224" s="95">
        <f t="shared" si="31"/>
        <v>0</v>
      </c>
      <c r="Q224" s="95">
        <v>0</v>
      </c>
      <c r="R224" s="95">
        <f t="shared" si="32"/>
        <v>0</v>
      </c>
      <c r="S224" s="95">
        <v>0</v>
      </c>
      <c r="T224" s="96">
        <f t="shared" si="33"/>
        <v>0</v>
      </c>
      <c r="AR224" s="97" t="s">
        <v>189</v>
      </c>
      <c r="AT224" s="97" t="s">
        <v>124</v>
      </c>
      <c r="AU224" s="97" t="s">
        <v>1</v>
      </c>
      <c r="AY224" s="2" t="s">
        <v>80</v>
      </c>
      <c r="BE224" s="98">
        <f t="shared" si="34"/>
        <v>0</v>
      </c>
      <c r="BF224" s="98">
        <f t="shared" si="35"/>
        <v>0</v>
      </c>
      <c r="BG224" s="98">
        <f t="shared" si="36"/>
        <v>0</v>
      </c>
      <c r="BH224" s="98">
        <f t="shared" si="37"/>
        <v>0</v>
      </c>
      <c r="BI224" s="98">
        <f t="shared" si="38"/>
        <v>0</v>
      </c>
      <c r="BJ224" s="2" t="s">
        <v>78</v>
      </c>
      <c r="BK224" s="98">
        <f t="shared" si="39"/>
        <v>0</v>
      </c>
      <c r="BL224" s="2" t="s">
        <v>121</v>
      </c>
      <c r="BM224" s="97" t="s">
        <v>446</v>
      </c>
    </row>
    <row r="225" spans="2:65" s="75" customFormat="1" ht="22.9" customHeight="1" x14ac:dyDescent="0.2">
      <c r="B225" s="74"/>
      <c r="D225" s="76" t="s">
        <v>75</v>
      </c>
      <c r="E225" s="84" t="s">
        <v>447</v>
      </c>
      <c r="F225" s="84" t="s">
        <v>448</v>
      </c>
      <c r="J225" s="85">
        <f>BK225</f>
        <v>0</v>
      </c>
      <c r="L225" s="74"/>
      <c r="M225" s="79"/>
      <c r="P225" s="80">
        <f>SUM(P226:P231)</f>
        <v>908.08000000000015</v>
      </c>
      <c r="R225" s="80">
        <f>SUM(R226:R231)</f>
        <v>0</v>
      </c>
      <c r="T225" s="81">
        <f>SUM(T226:T231)</f>
        <v>0</v>
      </c>
      <c r="AR225" s="76" t="s">
        <v>92</v>
      </c>
      <c r="AT225" s="82" t="s">
        <v>75</v>
      </c>
      <c r="AU225" s="82" t="s">
        <v>78</v>
      </c>
      <c r="AY225" s="76" t="s">
        <v>80</v>
      </c>
      <c r="BK225" s="83">
        <f>SUM(BK226:BK231)</f>
        <v>0</v>
      </c>
    </row>
    <row r="226" spans="2:65" s="12" customFormat="1" ht="24.2" customHeight="1" x14ac:dyDescent="0.25">
      <c r="B226" s="11"/>
      <c r="C226" s="86" t="s">
        <v>449</v>
      </c>
      <c r="D226" s="86" t="s">
        <v>83</v>
      </c>
      <c r="E226" s="87" t="s">
        <v>450</v>
      </c>
      <c r="F226" s="88" t="s">
        <v>451</v>
      </c>
      <c r="G226" s="89" t="s">
        <v>140</v>
      </c>
      <c r="H226" s="90">
        <v>194</v>
      </c>
      <c r="I226" s="91"/>
      <c r="J226" s="91">
        <f t="shared" ref="J226:J231" si="40">ROUND(I226*H226,2)</f>
        <v>0</v>
      </c>
      <c r="K226" s="92"/>
      <c r="L226" s="11"/>
      <c r="M226" s="93" t="s">
        <v>9</v>
      </c>
      <c r="N226" s="94" t="s">
        <v>26</v>
      </c>
      <c r="O226" s="95">
        <v>0.19</v>
      </c>
      <c r="P226" s="95">
        <f t="shared" ref="P226:P231" si="41">O226*H226</f>
        <v>36.86</v>
      </c>
      <c r="Q226" s="95">
        <v>0</v>
      </c>
      <c r="R226" s="95">
        <f t="shared" ref="R226:R231" si="42">Q226*H226</f>
        <v>0</v>
      </c>
      <c r="S226" s="95">
        <v>0</v>
      </c>
      <c r="T226" s="96">
        <f t="shared" ref="T226:T231" si="43">S226*H226</f>
        <v>0</v>
      </c>
      <c r="AR226" s="97" t="s">
        <v>121</v>
      </c>
      <c r="AT226" s="97" t="s">
        <v>83</v>
      </c>
      <c r="AU226" s="97" t="s">
        <v>1</v>
      </c>
      <c r="AY226" s="2" t="s">
        <v>80</v>
      </c>
      <c r="BE226" s="98">
        <f t="shared" ref="BE226:BE231" si="44">IF(N226="základní",J226,0)</f>
        <v>0</v>
      </c>
      <c r="BF226" s="98">
        <f t="shared" ref="BF226:BF231" si="45">IF(N226="snížená",J226,0)</f>
        <v>0</v>
      </c>
      <c r="BG226" s="98">
        <f t="shared" ref="BG226:BG231" si="46">IF(N226="zákl. přenesená",J226,0)</f>
        <v>0</v>
      </c>
      <c r="BH226" s="98">
        <f t="shared" ref="BH226:BH231" si="47">IF(N226="sníž. přenesená",J226,0)</f>
        <v>0</v>
      </c>
      <c r="BI226" s="98">
        <f t="shared" ref="BI226:BI231" si="48">IF(N226="nulová",J226,0)</f>
        <v>0</v>
      </c>
      <c r="BJ226" s="2" t="s">
        <v>78</v>
      </c>
      <c r="BK226" s="98">
        <f t="shared" ref="BK226:BK231" si="49">ROUND(I226*H226,2)</f>
        <v>0</v>
      </c>
      <c r="BL226" s="2" t="s">
        <v>121</v>
      </c>
      <c r="BM226" s="97" t="s">
        <v>452</v>
      </c>
    </row>
    <row r="227" spans="2:65" s="12" customFormat="1" ht="37.9" customHeight="1" x14ac:dyDescent="0.25">
      <c r="B227" s="11"/>
      <c r="C227" s="86" t="s">
        <v>453</v>
      </c>
      <c r="D227" s="86" t="s">
        <v>83</v>
      </c>
      <c r="E227" s="87" t="s">
        <v>454</v>
      </c>
      <c r="F227" s="88" t="s">
        <v>455</v>
      </c>
      <c r="G227" s="89" t="s">
        <v>399</v>
      </c>
      <c r="H227" s="90">
        <v>2000</v>
      </c>
      <c r="I227" s="91"/>
      <c r="J227" s="91">
        <f t="shared" si="40"/>
        <v>0</v>
      </c>
      <c r="K227" s="92"/>
      <c r="L227" s="11"/>
      <c r="M227" s="93" t="s">
        <v>9</v>
      </c>
      <c r="N227" s="94" t="s">
        <v>26</v>
      </c>
      <c r="O227" s="95">
        <v>0.22700000000000001</v>
      </c>
      <c r="P227" s="95">
        <f t="shared" si="41"/>
        <v>454</v>
      </c>
      <c r="Q227" s="95">
        <v>0</v>
      </c>
      <c r="R227" s="95">
        <f t="shared" si="42"/>
        <v>0</v>
      </c>
      <c r="S227" s="95">
        <v>0</v>
      </c>
      <c r="T227" s="96">
        <f t="shared" si="43"/>
        <v>0</v>
      </c>
      <c r="AR227" s="97" t="s">
        <v>121</v>
      </c>
      <c r="AT227" s="97" t="s">
        <v>83</v>
      </c>
      <c r="AU227" s="97" t="s">
        <v>1</v>
      </c>
      <c r="AY227" s="2" t="s">
        <v>80</v>
      </c>
      <c r="BE227" s="98">
        <f t="shared" si="44"/>
        <v>0</v>
      </c>
      <c r="BF227" s="98">
        <f t="shared" si="45"/>
        <v>0</v>
      </c>
      <c r="BG227" s="98">
        <f t="shared" si="46"/>
        <v>0</v>
      </c>
      <c r="BH227" s="98">
        <f t="shared" si="47"/>
        <v>0</v>
      </c>
      <c r="BI227" s="98">
        <f t="shared" si="48"/>
        <v>0</v>
      </c>
      <c r="BJ227" s="2" t="s">
        <v>78</v>
      </c>
      <c r="BK227" s="98">
        <f t="shared" si="49"/>
        <v>0</v>
      </c>
      <c r="BL227" s="2" t="s">
        <v>121</v>
      </c>
      <c r="BM227" s="97" t="s">
        <v>456</v>
      </c>
    </row>
    <row r="228" spans="2:65" s="12" customFormat="1" ht="16.5" customHeight="1" x14ac:dyDescent="0.25">
      <c r="B228" s="11"/>
      <c r="C228" s="86" t="s">
        <v>457</v>
      </c>
      <c r="D228" s="86" t="s">
        <v>83</v>
      </c>
      <c r="E228" s="87" t="s">
        <v>458</v>
      </c>
      <c r="F228" s="88" t="s">
        <v>459</v>
      </c>
      <c r="G228" s="89" t="s">
        <v>399</v>
      </c>
      <c r="H228" s="90">
        <v>1100</v>
      </c>
      <c r="I228" s="91"/>
      <c r="J228" s="91">
        <f t="shared" si="40"/>
        <v>0</v>
      </c>
      <c r="K228" s="92"/>
      <c r="L228" s="11"/>
      <c r="M228" s="93" t="s">
        <v>9</v>
      </c>
      <c r="N228" s="94" t="s">
        <v>26</v>
      </c>
      <c r="O228" s="95">
        <v>0.22700000000000001</v>
      </c>
      <c r="P228" s="95">
        <f t="shared" si="41"/>
        <v>249.70000000000002</v>
      </c>
      <c r="Q228" s="95">
        <v>0</v>
      </c>
      <c r="R228" s="95">
        <f t="shared" si="42"/>
        <v>0</v>
      </c>
      <c r="S228" s="95">
        <v>0</v>
      </c>
      <c r="T228" s="96">
        <f t="shared" si="43"/>
        <v>0</v>
      </c>
      <c r="AR228" s="97" t="s">
        <v>121</v>
      </c>
      <c r="AT228" s="97" t="s">
        <v>83</v>
      </c>
      <c r="AU228" s="97" t="s">
        <v>1</v>
      </c>
      <c r="AY228" s="2" t="s">
        <v>80</v>
      </c>
      <c r="BE228" s="98">
        <f t="shared" si="44"/>
        <v>0</v>
      </c>
      <c r="BF228" s="98">
        <f t="shared" si="45"/>
        <v>0</v>
      </c>
      <c r="BG228" s="98">
        <f t="shared" si="46"/>
        <v>0</v>
      </c>
      <c r="BH228" s="98">
        <f t="shared" si="47"/>
        <v>0</v>
      </c>
      <c r="BI228" s="98">
        <f t="shared" si="48"/>
        <v>0</v>
      </c>
      <c r="BJ228" s="2" t="s">
        <v>78</v>
      </c>
      <c r="BK228" s="98">
        <f t="shared" si="49"/>
        <v>0</v>
      </c>
      <c r="BL228" s="2" t="s">
        <v>121</v>
      </c>
      <c r="BM228" s="97" t="s">
        <v>460</v>
      </c>
    </row>
    <row r="229" spans="2:65" s="12" customFormat="1" ht="33" customHeight="1" x14ac:dyDescent="0.25">
      <c r="B229" s="11"/>
      <c r="C229" s="86" t="s">
        <v>461</v>
      </c>
      <c r="D229" s="86" t="s">
        <v>83</v>
      </c>
      <c r="E229" s="87" t="s">
        <v>462</v>
      </c>
      <c r="F229" s="88" t="s">
        <v>463</v>
      </c>
      <c r="G229" s="89" t="s">
        <v>120</v>
      </c>
      <c r="H229" s="90">
        <v>480</v>
      </c>
      <c r="I229" s="91"/>
      <c r="J229" s="91">
        <f t="shared" si="40"/>
        <v>0</v>
      </c>
      <c r="K229" s="92"/>
      <c r="L229" s="11"/>
      <c r="M229" s="93" t="s">
        <v>9</v>
      </c>
      <c r="N229" s="94" t="s">
        <v>26</v>
      </c>
      <c r="O229" s="95">
        <v>0.122</v>
      </c>
      <c r="P229" s="95">
        <f t="shared" si="41"/>
        <v>58.56</v>
      </c>
      <c r="Q229" s="95">
        <v>0</v>
      </c>
      <c r="R229" s="95">
        <f t="shared" si="42"/>
        <v>0</v>
      </c>
      <c r="S229" s="95">
        <v>0</v>
      </c>
      <c r="T229" s="96">
        <f t="shared" si="43"/>
        <v>0</v>
      </c>
      <c r="AR229" s="97" t="s">
        <v>121</v>
      </c>
      <c r="AT229" s="97" t="s">
        <v>83</v>
      </c>
      <c r="AU229" s="97" t="s">
        <v>1</v>
      </c>
      <c r="AY229" s="2" t="s">
        <v>80</v>
      </c>
      <c r="BE229" s="98">
        <f t="shared" si="44"/>
        <v>0</v>
      </c>
      <c r="BF229" s="98">
        <f t="shared" si="45"/>
        <v>0</v>
      </c>
      <c r="BG229" s="98">
        <f t="shared" si="46"/>
        <v>0</v>
      </c>
      <c r="BH229" s="98">
        <f t="shared" si="47"/>
        <v>0</v>
      </c>
      <c r="BI229" s="98">
        <f t="shared" si="48"/>
        <v>0</v>
      </c>
      <c r="BJ229" s="2" t="s">
        <v>78</v>
      </c>
      <c r="BK229" s="98">
        <f t="shared" si="49"/>
        <v>0</v>
      </c>
      <c r="BL229" s="2" t="s">
        <v>121</v>
      </c>
      <c r="BM229" s="97" t="s">
        <v>464</v>
      </c>
    </row>
    <row r="230" spans="2:65" s="12" customFormat="1" ht="33" customHeight="1" x14ac:dyDescent="0.25">
      <c r="B230" s="11"/>
      <c r="C230" s="86" t="s">
        <v>465</v>
      </c>
      <c r="D230" s="86" t="s">
        <v>83</v>
      </c>
      <c r="E230" s="87" t="s">
        <v>466</v>
      </c>
      <c r="F230" s="88" t="s">
        <v>467</v>
      </c>
      <c r="G230" s="89" t="s">
        <v>120</v>
      </c>
      <c r="H230" s="90">
        <v>480</v>
      </c>
      <c r="I230" s="91"/>
      <c r="J230" s="91">
        <f t="shared" si="40"/>
        <v>0</v>
      </c>
      <c r="K230" s="92"/>
      <c r="L230" s="11"/>
      <c r="M230" s="93" t="s">
        <v>9</v>
      </c>
      <c r="N230" s="94" t="s">
        <v>26</v>
      </c>
      <c r="O230" s="95">
        <v>0.22700000000000001</v>
      </c>
      <c r="P230" s="95">
        <f t="shared" si="41"/>
        <v>108.96000000000001</v>
      </c>
      <c r="Q230" s="95">
        <v>0</v>
      </c>
      <c r="R230" s="95">
        <f t="shared" si="42"/>
        <v>0</v>
      </c>
      <c r="S230" s="95">
        <v>0</v>
      </c>
      <c r="T230" s="96">
        <f t="shared" si="43"/>
        <v>0</v>
      </c>
      <c r="AR230" s="97" t="s">
        <v>121</v>
      </c>
      <c r="AT230" s="97" t="s">
        <v>83</v>
      </c>
      <c r="AU230" s="97" t="s">
        <v>1</v>
      </c>
      <c r="AY230" s="2" t="s">
        <v>80</v>
      </c>
      <c r="BE230" s="98">
        <f t="shared" si="44"/>
        <v>0</v>
      </c>
      <c r="BF230" s="98">
        <f t="shared" si="45"/>
        <v>0</v>
      </c>
      <c r="BG230" s="98">
        <f t="shared" si="46"/>
        <v>0</v>
      </c>
      <c r="BH230" s="98">
        <f t="shared" si="47"/>
        <v>0</v>
      </c>
      <c r="BI230" s="98">
        <f t="shared" si="48"/>
        <v>0</v>
      </c>
      <c r="BJ230" s="2" t="s">
        <v>78</v>
      </c>
      <c r="BK230" s="98">
        <f t="shared" si="49"/>
        <v>0</v>
      </c>
      <c r="BL230" s="2" t="s">
        <v>121</v>
      </c>
      <c r="BM230" s="97" t="s">
        <v>468</v>
      </c>
    </row>
    <row r="231" spans="2:65" s="12" customFormat="1" ht="21.75" customHeight="1" x14ac:dyDescent="0.25">
      <c r="B231" s="11"/>
      <c r="C231" s="86" t="s">
        <v>469</v>
      </c>
      <c r="D231" s="86" t="s">
        <v>83</v>
      </c>
      <c r="E231" s="87" t="s">
        <v>470</v>
      </c>
      <c r="F231" s="88" t="s">
        <v>471</v>
      </c>
      <c r="G231" s="89" t="s">
        <v>120</v>
      </c>
      <c r="H231" s="90">
        <v>90</v>
      </c>
      <c r="I231" s="91"/>
      <c r="J231" s="91">
        <f t="shared" si="40"/>
        <v>0</v>
      </c>
      <c r="K231" s="92"/>
      <c r="L231" s="11"/>
      <c r="M231" s="93" t="s">
        <v>9</v>
      </c>
      <c r="N231" s="94" t="s">
        <v>26</v>
      </c>
      <c r="O231" s="95">
        <v>0</v>
      </c>
      <c r="P231" s="95">
        <f t="shared" si="41"/>
        <v>0</v>
      </c>
      <c r="Q231" s="95">
        <v>0</v>
      </c>
      <c r="R231" s="95">
        <f t="shared" si="42"/>
        <v>0</v>
      </c>
      <c r="S231" s="95">
        <v>0</v>
      </c>
      <c r="T231" s="96">
        <f t="shared" si="43"/>
        <v>0</v>
      </c>
      <c r="AR231" s="97" t="s">
        <v>121</v>
      </c>
      <c r="AT231" s="97" t="s">
        <v>83</v>
      </c>
      <c r="AU231" s="97" t="s">
        <v>1</v>
      </c>
      <c r="AY231" s="2" t="s">
        <v>80</v>
      </c>
      <c r="BE231" s="98">
        <f t="shared" si="44"/>
        <v>0</v>
      </c>
      <c r="BF231" s="98">
        <f t="shared" si="45"/>
        <v>0</v>
      </c>
      <c r="BG231" s="98">
        <f t="shared" si="46"/>
        <v>0</v>
      </c>
      <c r="BH231" s="98">
        <f t="shared" si="47"/>
        <v>0</v>
      </c>
      <c r="BI231" s="98">
        <f t="shared" si="48"/>
        <v>0</v>
      </c>
      <c r="BJ231" s="2" t="s">
        <v>78</v>
      </c>
      <c r="BK231" s="98">
        <f t="shared" si="49"/>
        <v>0</v>
      </c>
      <c r="BL231" s="2" t="s">
        <v>121</v>
      </c>
      <c r="BM231" s="97" t="s">
        <v>472</v>
      </c>
    </row>
    <row r="232" spans="2:65" s="75" customFormat="1" ht="22.9" customHeight="1" x14ac:dyDescent="0.2">
      <c r="B232" s="74"/>
      <c r="D232" s="76" t="s">
        <v>75</v>
      </c>
      <c r="E232" s="84" t="s">
        <v>473</v>
      </c>
      <c r="F232" s="84" t="s">
        <v>474</v>
      </c>
      <c r="J232" s="85">
        <f>BK232</f>
        <v>0</v>
      </c>
      <c r="L232" s="74"/>
      <c r="M232" s="79"/>
      <c r="P232" s="80">
        <f>SUM(P233:P240)</f>
        <v>31.104999999999997</v>
      </c>
      <c r="R232" s="80">
        <f>SUM(R233:R240)</f>
        <v>0</v>
      </c>
      <c r="T232" s="81">
        <f>SUM(T233:T240)</f>
        <v>0</v>
      </c>
      <c r="AR232" s="76" t="s">
        <v>92</v>
      </c>
      <c r="AT232" s="82" t="s">
        <v>75</v>
      </c>
      <c r="AU232" s="82" t="s">
        <v>78</v>
      </c>
      <c r="AY232" s="76" t="s">
        <v>80</v>
      </c>
      <c r="BK232" s="83">
        <f>SUM(BK233:BK240)</f>
        <v>0</v>
      </c>
    </row>
    <row r="233" spans="2:65" s="12" customFormat="1" ht="16.5" customHeight="1" x14ac:dyDescent="0.25">
      <c r="B233" s="11"/>
      <c r="C233" s="86" t="s">
        <v>475</v>
      </c>
      <c r="D233" s="86" t="s">
        <v>83</v>
      </c>
      <c r="E233" s="87" t="s">
        <v>476</v>
      </c>
      <c r="F233" s="88" t="s">
        <v>477</v>
      </c>
      <c r="G233" s="89" t="s">
        <v>394</v>
      </c>
      <c r="H233" s="90">
        <v>1</v>
      </c>
      <c r="I233" s="91"/>
      <c r="J233" s="91">
        <f t="shared" ref="J233:J240" si="50">ROUND(I233*H233,2)</f>
        <v>0</v>
      </c>
      <c r="K233" s="92"/>
      <c r="L233" s="11"/>
      <c r="M233" s="93" t="s">
        <v>9</v>
      </c>
      <c r="N233" s="94" t="s">
        <v>26</v>
      </c>
      <c r="O233" s="95">
        <v>23.504999999999999</v>
      </c>
      <c r="P233" s="95">
        <f t="shared" ref="P233:P240" si="51">O233*H233</f>
        <v>23.504999999999999</v>
      </c>
      <c r="Q233" s="95">
        <v>0</v>
      </c>
      <c r="R233" s="95">
        <f t="shared" ref="R233:R240" si="52">Q233*H233</f>
        <v>0</v>
      </c>
      <c r="S233" s="95">
        <v>0</v>
      </c>
      <c r="T233" s="96">
        <f t="shared" ref="T233:T240" si="53">S233*H233</f>
        <v>0</v>
      </c>
      <c r="AR233" s="97" t="s">
        <v>121</v>
      </c>
      <c r="AT233" s="97" t="s">
        <v>83</v>
      </c>
      <c r="AU233" s="97" t="s">
        <v>1</v>
      </c>
      <c r="AY233" s="2" t="s">
        <v>80</v>
      </c>
      <c r="BE233" s="98">
        <f t="shared" ref="BE233:BE240" si="54">IF(N233="základní",J233,0)</f>
        <v>0</v>
      </c>
      <c r="BF233" s="98">
        <f t="shared" ref="BF233:BF240" si="55">IF(N233="snížená",J233,0)</f>
        <v>0</v>
      </c>
      <c r="BG233" s="98">
        <f t="shared" ref="BG233:BG240" si="56">IF(N233="zákl. přenesená",J233,0)</f>
        <v>0</v>
      </c>
      <c r="BH233" s="98">
        <f t="shared" ref="BH233:BH240" si="57">IF(N233="sníž. přenesená",J233,0)</f>
        <v>0</v>
      </c>
      <c r="BI233" s="98">
        <f t="shared" ref="BI233:BI240" si="58">IF(N233="nulová",J233,0)</f>
        <v>0</v>
      </c>
      <c r="BJ233" s="2" t="s">
        <v>78</v>
      </c>
      <c r="BK233" s="98">
        <f t="shared" ref="BK233:BK240" si="59">ROUND(I233*H233,2)</f>
        <v>0</v>
      </c>
      <c r="BL233" s="2" t="s">
        <v>121</v>
      </c>
      <c r="BM233" s="97" t="s">
        <v>478</v>
      </c>
    </row>
    <row r="234" spans="2:65" s="12" customFormat="1" ht="24.2" customHeight="1" x14ac:dyDescent="0.25">
      <c r="B234" s="11"/>
      <c r="C234" s="86" t="s">
        <v>479</v>
      </c>
      <c r="D234" s="86" t="s">
        <v>83</v>
      </c>
      <c r="E234" s="87" t="s">
        <v>480</v>
      </c>
      <c r="F234" s="88" t="s">
        <v>481</v>
      </c>
      <c r="G234" s="89" t="s">
        <v>482</v>
      </c>
      <c r="H234" s="90">
        <v>4</v>
      </c>
      <c r="I234" s="91"/>
      <c r="J234" s="91">
        <f t="shared" si="50"/>
        <v>0</v>
      </c>
      <c r="K234" s="92"/>
      <c r="L234" s="11"/>
      <c r="M234" s="93" t="s">
        <v>9</v>
      </c>
      <c r="N234" s="94" t="s">
        <v>26</v>
      </c>
      <c r="O234" s="95">
        <v>1.05</v>
      </c>
      <c r="P234" s="95">
        <f t="shared" si="51"/>
        <v>4.2</v>
      </c>
      <c r="Q234" s="95">
        <v>0</v>
      </c>
      <c r="R234" s="95">
        <f t="shared" si="52"/>
        <v>0</v>
      </c>
      <c r="S234" s="95">
        <v>0</v>
      </c>
      <c r="T234" s="96">
        <f t="shared" si="53"/>
        <v>0</v>
      </c>
      <c r="AR234" s="97" t="s">
        <v>121</v>
      </c>
      <c r="AT234" s="97" t="s">
        <v>83</v>
      </c>
      <c r="AU234" s="97" t="s">
        <v>1</v>
      </c>
      <c r="AY234" s="2" t="s">
        <v>80</v>
      </c>
      <c r="BE234" s="98">
        <f t="shared" si="54"/>
        <v>0</v>
      </c>
      <c r="BF234" s="98">
        <f t="shared" si="55"/>
        <v>0</v>
      </c>
      <c r="BG234" s="98">
        <f t="shared" si="56"/>
        <v>0</v>
      </c>
      <c r="BH234" s="98">
        <f t="shared" si="57"/>
        <v>0</v>
      </c>
      <c r="BI234" s="98">
        <f t="shared" si="58"/>
        <v>0</v>
      </c>
      <c r="BJ234" s="2" t="s">
        <v>78</v>
      </c>
      <c r="BK234" s="98">
        <f t="shared" si="59"/>
        <v>0</v>
      </c>
      <c r="BL234" s="2" t="s">
        <v>121</v>
      </c>
      <c r="BM234" s="97" t="s">
        <v>483</v>
      </c>
    </row>
    <row r="235" spans="2:65" s="12" customFormat="1" ht="24.2" customHeight="1" x14ac:dyDescent="0.25">
      <c r="B235" s="11"/>
      <c r="C235" s="86" t="s">
        <v>484</v>
      </c>
      <c r="D235" s="86" t="s">
        <v>83</v>
      </c>
      <c r="E235" s="87" t="s">
        <v>485</v>
      </c>
      <c r="F235" s="88" t="s">
        <v>486</v>
      </c>
      <c r="G235" s="89" t="s">
        <v>487</v>
      </c>
      <c r="H235" s="90">
        <v>4</v>
      </c>
      <c r="I235" s="91"/>
      <c r="J235" s="91">
        <f t="shared" si="50"/>
        <v>0</v>
      </c>
      <c r="K235" s="92"/>
      <c r="L235" s="11"/>
      <c r="M235" s="93" t="s">
        <v>9</v>
      </c>
      <c r="N235" s="94" t="s">
        <v>26</v>
      </c>
      <c r="O235" s="95">
        <v>0.4</v>
      </c>
      <c r="P235" s="95">
        <f t="shared" si="51"/>
        <v>1.6</v>
      </c>
      <c r="Q235" s="95">
        <v>0</v>
      </c>
      <c r="R235" s="95">
        <f t="shared" si="52"/>
        <v>0</v>
      </c>
      <c r="S235" s="95">
        <v>0</v>
      </c>
      <c r="T235" s="96">
        <f t="shared" si="53"/>
        <v>0</v>
      </c>
      <c r="AR235" s="97" t="s">
        <v>121</v>
      </c>
      <c r="AT235" s="97" t="s">
        <v>83</v>
      </c>
      <c r="AU235" s="97" t="s">
        <v>1</v>
      </c>
      <c r="AY235" s="2" t="s">
        <v>80</v>
      </c>
      <c r="BE235" s="98">
        <f t="shared" si="54"/>
        <v>0</v>
      </c>
      <c r="BF235" s="98">
        <f t="shared" si="55"/>
        <v>0</v>
      </c>
      <c r="BG235" s="98">
        <f t="shared" si="56"/>
        <v>0</v>
      </c>
      <c r="BH235" s="98">
        <f t="shared" si="57"/>
        <v>0</v>
      </c>
      <c r="BI235" s="98">
        <f t="shared" si="58"/>
        <v>0</v>
      </c>
      <c r="BJ235" s="2" t="s">
        <v>78</v>
      </c>
      <c r="BK235" s="98">
        <f t="shared" si="59"/>
        <v>0</v>
      </c>
      <c r="BL235" s="2" t="s">
        <v>121</v>
      </c>
      <c r="BM235" s="97" t="s">
        <v>488</v>
      </c>
    </row>
    <row r="236" spans="2:65" s="12" customFormat="1" ht="24.2" customHeight="1" x14ac:dyDescent="0.25">
      <c r="B236" s="11"/>
      <c r="C236" s="86" t="s">
        <v>489</v>
      </c>
      <c r="D236" s="86" t="s">
        <v>83</v>
      </c>
      <c r="E236" s="87" t="s">
        <v>490</v>
      </c>
      <c r="F236" s="88" t="s">
        <v>491</v>
      </c>
      <c r="G236" s="89" t="s">
        <v>492</v>
      </c>
      <c r="H236" s="90">
        <v>4</v>
      </c>
      <c r="I236" s="91"/>
      <c r="J236" s="91">
        <f t="shared" si="50"/>
        <v>0</v>
      </c>
      <c r="K236" s="92"/>
      <c r="L236" s="11"/>
      <c r="M236" s="93" t="s">
        <v>9</v>
      </c>
      <c r="N236" s="94" t="s">
        <v>26</v>
      </c>
      <c r="O236" s="95">
        <v>0.09</v>
      </c>
      <c r="P236" s="95">
        <f t="shared" si="51"/>
        <v>0.36</v>
      </c>
      <c r="Q236" s="95">
        <v>0</v>
      </c>
      <c r="R236" s="95">
        <f t="shared" si="52"/>
        <v>0</v>
      </c>
      <c r="S236" s="95">
        <v>0</v>
      </c>
      <c r="T236" s="96">
        <f t="shared" si="53"/>
        <v>0</v>
      </c>
      <c r="AR236" s="97" t="s">
        <v>121</v>
      </c>
      <c r="AT236" s="97" t="s">
        <v>83</v>
      </c>
      <c r="AU236" s="97" t="s">
        <v>1</v>
      </c>
      <c r="AY236" s="2" t="s">
        <v>80</v>
      </c>
      <c r="BE236" s="98">
        <f t="shared" si="54"/>
        <v>0</v>
      </c>
      <c r="BF236" s="98">
        <f t="shared" si="55"/>
        <v>0</v>
      </c>
      <c r="BG236" s="98">
        <f t="shared" si="56"/>
        <v>0</v>
      </c>
      <c r="BH236" s="98">
        <f t="shared" si="57"/>
        <v>0</v>
      </c>
      <c r="BI236" s="98">
        <f t="shared" si="58"/>
        <v>0</v>
      </c>
      <c r="BJ236" s="2" t="s">
        <v>78</v>
      </c>
      <c r="BK236" s="98">
        <f t="shared" si="59"/>
        <v>0</v>
      </c>
      <c r="BL236" s="2" t="s">
        <v>121</v>
      </c>
      <c r="BM236" s="97" t="s">
        <v>493</v>
      </c>
    </row>
    <row r="237" spans="2:65" s="12" customFormat="1" ht="24.2" customHeight="1" x14ac:dyDescent="0.25">
      <c r="B237" s="11"/>
      <c r="C237" s="86" t="s">
        <v>494</v>
      </c>
      <c r="D237" s="86" t="s">
        <v>83</v>
      </c>
      <c r="E237" s="87" t="s">
        <v>495</v>
      </c>
      <c r="F237" s="88" t="s">
        <v>496</v>
      </c>
      <c r="G237" s="89" t="s">
        <v>492</v>
      </c>
      <c r="H237" s="90">
        <v>4</v>
      </c>
      <c r="I237" s="91"/>
      <c r="J237" s="91">
        <f t="shared" si="50"/>
        <v>0</v>
      </c>
      <c r="K237" s="92"/>
      <c r="L237" s="11"/>
      <c r="M237" s="93" t="s">
        <v>9</v>
      </c>
      <c r="N237" s="94" t="s">
        <v>26</v>
      </c>
      <c r="O237" s="95">
        <v>0.14000000000000001</v>
      </c>
      <c r="P237" s="95">
        <f t="shared" si="51"/>
        <v>0.56000000000000005</v>
      </c>
      <c r="Q237" s="95">
        <v>0</v>
      </c>
      <c r="R237" s="95">
        <f t="shared" si="52"/>
        <v>0</v>
      </c>
      <c r="S237" s="95">
        <v>0</v>
      </c>
      <c r="T237" s="96">
        <f t="shared" si="53"/>
        <v>0</v>
      </c>
      <c r="AR237" s="97" t="s">
        <v>121</v>
      </c>
      <c r="AT237" s="97" t="s">
        <v>83</v>
      </c>
      <c r="AU237" s="97" t="s">
        <v>1</v>
      </c>
      <c r="AY237" s="2" t="s">
        <v>80</v>
      </c>
      <c r="BE237" s="98">
        <f t="shared" si="54"/>
        <v>0</v>
      </c>
      <c r="BF237" s="98">
        <f t="shared" si="55"/>
        <v>0</v>
      </c>
      <c r="BG237" s="98">
        <f t="shared" si="56"/>
        <v>0</v>
      </c>
      <c r="BH237" s="98">
        <f t="shared" si="57"/>
        <v>0</v>
      </c>
      <c r="BI237" s="98">
        <f t="shared" si="58"/>
        <v>0</v>
      </c>
      <c r="BJ237" s="2" t="s">
        <v>78</v>
      </c>
      <c r="BK237" s="98">
        <f t="shared" si="59"/>
        <v>0</v>
      </c>
      <c r="BL237" s="2" t="s">
        <v>121</v>
      </c>
      <c r="BM237" s="97" t="s">
        <v>497</v>
      </c>
    </row>
    <row r="238" spans="2:65" s="12" customFormat="1" ht="16.5" customHeight="1" x14ac:dyDescent="0.25">
      <c r="B238" s="11"/>
      <c r="C238" s="86" t="s">
        <v>498</v>
      </c>
      <c r="D238" s="86" t="s">
        <v>83</v>
      </c>
      <c r="E238" s="87" t="s">
        <v>499</v>
      </c>
      <c r="F238" s="88" t="s">
        <v>500</v>
      </c>
      <c r="G238" s="89" t="s">
        <v>492</v>
      </c>
      <c r="H238" s="90">
        <v>4</v>
      </c>
      <c r="I238" s="91"/>
      <c r="J238" s="91">
        <f t="shared" si="50"/>
        <v>0</v>
      </c>
      <c r="K238" s="92"/>
      <c r="L238" s="11"/>
      <c r="M238" s="93" t="s">
        <v>9</v>
      </c>
      <c r="N238" s="94" t="s">
        <v>26</v>
      </c>
      <c r="O238" s="95">
        <v>0.22</v>
      </c>
      <c r="P238" s="95">
        <f t="shared" si="51"/>
        <v>0.88</v>
      </c>
      <c r="Q238" s="95">
        <v>0</v>
      </c>
      <c r="R238" s="95">
        <f t="shared" si="52"/>
        <v>0</v>
      </c>
      <c r="S238" s="95">
        <v>0</v>
      </c>
      <c r="T238" s="96">
        <f t="shared" si="53"/>
        <v>0</v>
      </c>
      <c r="AR238" s="97" t="s">
        <v>121</v>
      </c>
      <c r="AT238" s="97" t="s">
        <v>83</v>
      </c>
      <c r="AU238" s="97" t="s">
        <v>1</v>
      </c>
      <c r="AY238" s="2" t="s">
        <v>80</v>
      </c>
      <c r="BE238" s="98">
        <f t="shared" si="54"/>
        <v>0</v>
      </c>
      <c r="BF238" s="98">
        <f t="shared" si="55"/>
        <v>0</v>
      </c>
      <c r="BG238" s="98">
        <f t="shared" si="56"/>
        <v>0</v>
      </c>
      <c r="BH238" s="98">
        <f t="shared" si="57"/>
        <v>0</v>
      </c>
      <c r="BI238" s="98">
        <f t="shared" si="58"/>
        <v>0</v>
      </c>
      <c r="BJ238" s="2" t="s">
        <v>78</v>
      </c>
      <c r="BK238" s="98">
        <f t="shared" si="59"/>
        <v>0</v>
      </c>
      <c r="BL238" s="2" t="s">
        <v>121</v>
      </c>
      <c r="BM238" s="97" t="s">
        <v>501</v>
      </c>
    </row>
    <row r="239" spans="2:65" s="12" customFormat="1" ht="21.75" customHeight="1" x14ac:dyDescent="0.25">
      <c r="B239" s="11"/>
      <c r="C239" s="86" t="s">
        <v>502</v>
      </c>
      <c r="D239" s="86" t="s">
        <v>83</v>
      </c>
      <c r="E239" s="87" t="s">
        <v>503</v>
      </c>
      <c r="F239" s="88" t="s">
        <v>504</v>
      </c>
      <c r="G239" s="89" t="s">
        <v>394</v>
      </c>
      <c r="H239" s="90">
        <v>1</v>
      </c>
      <c r="I239" s="91"/>
      <c r="J239" s="91">
        <f t="shared" si="50"/>
        <v>0</v>
      </c>
      <c r="K239" s="92"/>
      <c r="L239" s="11"/>
      <c r="M239" s="93" t="s">
        <v>9</v>
      </c>
      <c r="N239" s="94" t="s">
        <v>26</v>
      </c>
      <c r="O239" s="95">
        <v>0</v>
      </c>
      <c r="P239" s="95">
        <f t="shared" si="51"/>
        <v>0</v>
      </c>
      <c r="Q239" s="95">
        <v>0</v>
      </c>
      <c r="R239" s="95">
        <f t="shared" si="52"/>
        <v>0</v>
      </c>
      <c r="S239" s="95">
        <v>0</v>
      </c>
      <c r="T239" s="96">
        <f t="shared" si="53"/>
        <v>0</v>
      </c>
      <c r="AR239" s="97" t="s">
        <v>78</v>
      </c>
      <c r="AT239" s="97" t="s">
        <v>83</v>
      </c>
      <c r="AU239" s="97" t="s">
        <v>1</v>
      </c>
      <c r="AY239" s="2" t="s">
        <v>80</v>
      </c>
      <c r="BE239" s="98">
        <f t="shared" si="54"/>
        <v>0</v>
      </c>
      <c r="BF239" s="98">
        <f t="shared" si="55"/>
        <v>0</v>
      </c>
      <c r="BG239" s="98">
        <f t="shared" si="56"/>
        <v>0</v>
      </c>
      <c r="BH239" s="98">
        <f t="shared" si="57"/>
        <v>0</v>
      </c>
      <c r="BI239" s="98">
        <f t="shared" si="58"/>
        <v>0</v>
      </c>
      <c r="BJ239" s="2" t="s">
        <v>78</v>
      </c>
      <c r="BK239" s="98">
        <f t="shared" si="59"/>
        <v>0</v>
      </c>
      <c r="BL239" s="2" t="s">
        <v>78</v>
      </c>
      <c r="BM239" s="97" t="s">
        <v>505</v>
      </c>
    </row>
    <row r="240" spans="2:65" s="12" customFormat="1" ht="16.5" customHeight="1" x14ac:dyDescent="0.25">
      <c r="B240" s="11"/>
      <c r="C240" s="86" t="s">
        <v>506</v>
      </c>
      <c r="D240" s="86" t="s">
        <v>83</v>
      </c>
      <c r="E240" s="87" t="s">
        <v>507</v>
      </c>
      <c r="F240" s="88" t="s">
        <v>508</v>
      </c>
      <c r="G240" s="89" t="s">
        <v>140</v>
      </c>
      <c r="H240" s="90">
        <v>1</v>
      </c>
      <c r="I240" s="91"/>
      <c r="J240" s="91">
        <f t="shared" si="50"/>
        <v>0</v>
      </c>
      <c r="K240" s="92"/>
      <c r="L240" s="11"/>
      <c r="M240" s="93" t="s">
        <v>9</v>
      </c>
      <c r="N240" s="94" t="s">
        <v>26</v>
      </c>
      <c r="O240" s="95">
        <v>0</v>
      </c>
      <c r="P240" s="95">
        <f t="shared" si="51"/>
        <v>0</v>
      </c>
      <c r="Q240" s="95">
        <v>0</v>
      </c>
      <c r="R240" s="95">
        <f t="shared" si="52"/>
        <v>0</v>
      </c>
      <c r="S240" s="95">
        <v>0</v>
      </c>
      <c r="T240" s="96">
        <f t="shared" si="53"/>
        <v>0</v>
      </c>
      <c r="AR240" s="97" t="s">
        <v>121</v>
      </c>
      <c r="AT240" s="97" t="s">
        <v>83</v>
      </c>
      <c r="AU240" s="97" t="s">
        <v>1</v>
      </c>
      <c r="AY240" s="2" t="s">
        <v>80</v>
      </c>
      <c r="BE240" s="98">
        <f t="shared" si="54"/>
        <v>0</v>
      </c>
      <c r="BF240" s="98">
        <f t="shared" si="55"/>
        <v>0</v>
      </c>
      <c r="BG240" s="98">
        <f t="shared" si="56"/>
        <v>0</v>
      </c>
      <c r="BH240" s="98">
        <f t="shared" si="57"/>
        <v>0</v>
      </c>
      <c r="BI240" s="98">
        <f t="shared" si="58"/>
        <v>0</v>
      </c>
      <c r="BJ240" s="2" t="s">
        <v>78</v>
      </c>
      <c r="BK240" s="98">
        <f t="shared" si="59"/>
        <v>0</v>
      </c>
      <c r="BL240" s="2" t="s">
        <v>121</v>
      </c>
      <c r="BM240" s="97" t="s">
        <v>509</v>
      </c>
    </row>
    <row r="241" spans="2:65" s="75" customFormat="1" ht="22.9" customHeight="1" x14ac:dyDescent="0.2">
      <c r="B241" s="74"/>
      <c r="D241" s="76" t="s">
        <v>75</v>
      </c>
      <c r="E241" s="84" t="s">
        <v>510</v>
      </c>
      <c r="F241" s="84" t="s">
        <v>511</v>
      </c>
      <c r="J241" s="85">
        <f>BK241</f>
        <v>0</v>
      </c>
      <c r="L241" s="74"/>
      <c r="M241" s="79"/>
      <c r="P241" s="80">
        <f>SUM(P242:P247)</f>
        <v>102</v>
      </c>
      <c r="R241" s="80">
        <f>SUM(R242:R247)</f>
        <v>0</v>
      </c>
      <c r="T241" s="81">
        <f>SUM(T242:T247)</f>
        <v>0</v>
      </c>
      <c r="AR241" s="76" t="s">
        <v>87</v>
      </c>
      <c r="AT241" s="82" t="s">
        <v>75</v>
      </c>
      <c r="AU241" s="82" t="s">
        <v>78</v>
      </c>
      <c r="AY241" s="76" t="s">
        <v>80</v>
      </c>
      <c r="BK241" s="83">
        <f>SUM(BK242:BK247)</f>
        <v>0</v>
      </c>
    </row>
    <row r="242" spans="2:65" s="12" customFormat="1" ht="16.5" customHeight="1" x14ac:dyDescent="0.25">
      <c r="B242" s="11"/>
      <c r="C242" s="86" t="s">
        <v>512</v>
      </c>
      <c r="D242" s="86" t="s">
        <v>83</v>
      </c>
      <c r="E242" s="87" t="s">
        <v>513</v>
      </c>
      <c r="F242" s="88" t="s">
        <v>514</v>
      </c>
      <c r="G242" s="89" t="s">
        <v>515</v>
      </c>
      <c r="H242" s="90">
        <v>260</v>
      </c>
      <c r="I242" s="91"/>
      <c r="J242" s="91">
        <f t="shared" ref="J242:J247" si="60">ROUND(I242*H242,2)</f>
        <v>0</v>
      </c>
      <c r="K242" s="92"/>
      <c r="L242" s="11"/>
      <c r="M242" s="93" t="s">
        <v>9</v>
      </c>
      <c r="N242" s="94" t="s">
        <v>26</v>
      </c>
      <c r="O242" s="95">
        <v>0</v>
      </c>
      <c r="P242" s="95">
        <f t="shared" ref="P242:P247" si="61">O242*H242</f>
        <v>0</v>
      </c>
      <c r="Q242" s="95">
        <v>0</v>
      </c>
      <c r="R242" s="95">
        <f t="shared" ref="R242:R247" si="62">Q242*H242</f>
        <v>0</v>
      </c>
      <c r="S242" s="95">
        <v>0</v>
      </c>
      <c r="T242" s="96">
        <f t="shared" ref="T242:T247" si="63">S242*H242</f>
        <v>0</v>
      </c>
      <c r="AR242" s="97" t="s">
        <v>516</v>
      </c>
      <c r="AT242" s="97" t="s">
        <v>83</v>
      </c>
      <c r="AU242" s="97" t="s">
        <v>1</v>
      </c>
      <c r="AY242" s="2" t="s">
        <v>80</v>
      </c>
      <c r="BE242" s="98">
        <f t="shared" ref="BE242:BE247" si="64">IF(N242="základní",J242,0)</f>
        <v>0</v>
      </c>
      <c r="BF242" s="98">
        <f t="shared" ref="BF242:BF247" si="65">IF(N242="snížená",J242,0)</f>
        <v>0</v>
      </c>
      <c r="BG242" s="98">
        <f t="shared" ref="BG242:BG247" si="66">IF(N242="zákl. přenesená",J242,0)</f>
        <v>0</v>
      </c>
      <c r="BH242" s="98">
        <f t="shared" ref="BH242:BH247" si="67">IF(N242="sníž. přenesená",J242,0)</f>
        <v>0</v>
      </c>
      <c r="BI242" s="98">
        <f t="shared" ref="BI242:BI247" si="68">IF(N242="nulová",J242,0)</f>
        <v>0</v>
      </c>
      <c r="BJ242" s="2" t="s">
        <v>78</v>
      </c>
      <c r="BK242" s="98">
        <f t="shared" ref="BK242:BK247" si="69">ROUND(I242*H242,2)</f>
        <v>0</v>
      </c>
      <c r="BL242" s="2" t="s">
        <v>516</v>
      </c>
      <c r="BM242" s="97" t="s">
        <v>517</v>
      </c>
    </row>
    <row r="243" spans="2:65" s="12" customFormat="1" ht="16.5" customHeight="1" x14ac:dyDescent="0.25">
      <c r="B243" s="11"/>
      <c r="C243" s="86" t="s">
        <v>518</v>
      </c>
      <c r="D243" s="86" t="s">
        <v>83</v>
      </c>
      <c r="E243" s="87" t="s">
        <v>519</v>
      </c>
      <c r="F243" s="88" t="s">
        <v>520</v>
      </c>
      <c r="G243" s="89" t="s">
        <v>515</v>
      </c>
      <c r="H243" s="90">
        <v>64</v>
      </c>
      <c r="I243" s="91"/>
      <c r="J243" s="91">
        <f t="shared" si="60"/>
        <v>0</v>
      </c>
      <c r="K243" s="92"/>
      <c r="L243" s="11"/>
      <c r="M243" s="93" t="s">
        <v>9</v>
      </c>
      <c r="N243" s="94" t="s">
        <v>26</v>
      </c>
      <c r="O243" s="95">
        <v>0</v>
      </c>
      <c r="P243" s="95">
        <f t="shared" si="61"/>
        <v>0</v>
      </c>
      <c r="Q243" s="95">
        <v>0</v>
      </c>
      <c r="R243" s="95">
        <f t="shared" si="62"/>
        <v>0</v>
      </c>
      <c r="S243" s="95">
        <v>0</v>
      </c>
      <c r="T243" s="96">
        <f t="shared" si="63"/>
        <v>0</v>
      </c>
      <c r="AR243" s="97" t="s">
        <v>516</v>
      </c>
      <c r="AT243" s="97" t="s">
        <v>83</v>
      </c>
      <c r="AU243" s="97" t="s">
        <v>1</v>
      </c>
      <c r="AY243" s="2" t="s">
        <v>80</v>
      </c>
      <c r="BE243" s="98">
        <f t="shared" si="64"/>
        <v>0</v>
      </c>
      <c r="BF243" s="98">
        <f t="shared" si="65"/>
        <v>0</v>
      </c>
      <c r="BG243" s="98">
        <f t="shared" si="66"/>
        <v>0</v>
      </c>
      <c r="BH243" s="98">
        <f t="shared" si="67"/>
        <v>0</v>
      </c>
      <c r="BI243" s="98">
        <f t="shared" si="68"/>
        <v>0</v>
      </c>
      <c r="BJ243" s="2" t="s">
        <v>78</v>
      </c>
      <c r="BK243" s="98">
        <f t="shared" si="69"/>
        <v>0</v>
      </c>
      <c r="BL243" s="2" t="s">
        <v>516</v>
      </c>
      <c r="BM243" s="97" t="s">
        <v>521</v>
      </c>
    </row>
    <row r="244" spans="2:65" s="12" customFormat="1" ht="16.5" customHeight="1" x14ac:dyDescent="0.25">
      <c r="B244" s="11"/>
      <c r="C244" s="86" t="s">
        <v>522</v>
      </c>
      <c r="D244" s="86" t="s">
        <v>83</v>
      </c>
      <c r="E244" s="87" t="s">
        <v>523</v>
      </c>
      <c r="F244" s="88" t="s">
        <v>524</v>
      </c>
      <c r="G244" s="89" t="s">
        <v>515</v>
      </c>
      <c r="H244" s="90">
        <v>12</v>
      </c>
      <c r="I244" s="91"/>
      <c r="J244" s="91">
        <f t="shared" si="60"/>
        <v>0</v>
      </c>
      <c r="K244" s="92"/>
      <c r="L244" s="11"/>
      <c r="M244" s="93" t="s">
        <v>9</v>
      </c>
      <c r="N244" s="94" t="s">
        <v>26</v>
      </c>
      <c r="O244" s="95">
        <v>0</v>
      </c>
      <c r="P244" s="95">
        <f t="shared" si="61"/>
        <v>0</v>
      </c>
      <c r="Q244" s="95">
        <v>0</v>
      </c>
      <c r="R244" s="95">
        <f t="shared" si="62"/>
        <v>0</v>
      </c>
      <c r="S244" s="95">
        <v>0</v>
      </c>
      <c r="T244" s="96">
        <f t="shared" si="63"/>
        <v>0</v>
      </c>
      <c r="AR244" s="97" t="s">
        <v>516</v>
      </c>
      <c r="AT244" s="97" t="s">
        <v>83</v>
      </c>
      <c r="AU244" s="97" t="s">
        <v>1</v>
      </c>
      <c r="AY244" s="2" t="s">
        <v>80</v>
      </c>
      <c r="BE244" s="98">
        <f t="shared" si="64"/>
        <v>0</v>
      </c>
      <c r="BF244" s="98">
        <f t="shared" si="65"/>
        <v>0</v>
      </c>
      <c r="BG244" s="98">
        <f t="shared" si="66"/>
        <v>0</v>
      </c>
      <c r="BH244" s="98">
        <f t="shared" si="67"/>
        <v>0</v>
      </c>
      <c r="BI244" s="98">
        <f t="shared" si="68"/>
        <v>0</v>
      </c>
      <c r="BJ244" s="2" t="s">
        <v>78</v>
      </c>
      <c r="BK244" s="98">
        <f t="shared" si="69"/>
        <v>0</v>
      </c>
      <c r="BL244" s="2" t="s">
        <v>516</v>
      </c>
      <c r="BM244" s="97" t="s">
        <v>525</v>
      </c>
    </row>
    <row r="245" spans="2:65" s="12" customFormat="1" ht="16.5" customHeight="1" x14ac:dyDescent="0.25">
      <c r="B245" s="11"/>
      <c r="C245" s="86" t="s">
        <v>526</v>
      </c>
      <c r="D245" s="86" t="s">
        <v>83</v>
      </c>
      <c r="E245" s="87" t="s">
        <v>527</v>
      </c>
      <c r="F245" s="88" t="s">
        <v>528</v>
      </c>
      <c r="G245" s="89" t="s">
        <v>515</v>
      </c>
      <c r="H245" s="90">
        <v>52</v>
      </c>
      <c r="I245" s="91"/>
      <c r="J245" s="91">
        <f t="shared" si="60"/>
        <v>0</v>
      </c>
      <c r="K245" s="92"/>
      <c r="L245" s="11"/>
      <c r="M245" s="93" t="s">
        <v>9</v>
      </c>
      <c r="N245" s="94" t="s">
        <v>26</v>
      </c>
      <c r="O245" s="95">
        <v>1</v>
      </c>
      <c r="P245" s="95">
        <f t="shared" si="61"/>
        <v>52</v>
      </c>
      <c r="Q245" s="95">
        <v>0</v>
      </c>
      <c r="R245" s="95">
        <f t="shared" si="62"/>
        <v>0</v>
      </c>
      <c r="S245" s="95">
        <v>0</v>
      </c>
      <c r="T245" s="96">
        <f t="shared" si="63"/>
        <v>0</v>
      </c>
      <c r="AR245" s="97" t="s">
        <v>516</v>
      </c>
      <c r="AT245" s="97" t="s">
        <v>83</v>
      </c>
      <c r="AU245" s="97" t="s">
        <v>1</v>
      </c>
      <c r="AY245" s="2" t="s">
        <v>80</v>
      </c>
      <c r="BE245" s="98">
        <f t="shared" si="64"/>
        <v>0</v>
      </c>
      <c r="BF245" s="98">
        <f t="shared" si="65"/>
        <v>0</v>
      </c>
      <c r="BG245" s="98">
        <f t="shared" si="66"/>
        <v>0</v>
      </c>
      <c r="BH245" s="98">
        <f t="shared" si="67"/>
        <v>0</v>
      </c>
      <c r="BI245" s="98">
        <f t="shared" si="68"/>
        <v>0</v>
      </c>
      <c r="BJ245" s="2" t="s">
        <v>78</v>
      </c>
      <c r="BK245" s="98">
        <f t="shared" si="69"/>
        <v>0</v>
      </c>
      <c r="BL245" s="2" t="s">
        <v>516</v>
      </c>
      <c r="BM245" s="97" t="s">
        <v>529</v>
      </c>
    </row>
    <row r="246" spans="2:65" s="12" customFormat="1" ht="16.5" customHeight="1" x14ac:dyDescent="0.25">
      <c r="B246" s="11"/>
      <c r="C246" s="86" t="s">
        <v>530</v>
      </c>
      <c r="D246" s="86" t="s">
        <v>83</v>
      </c>
      <c r="E246" s="87" t="s">
        <v>531</v>
      </c>
      <c r="F246" s="88" t="s">
        <v>532</v>
      </c>
      <c r="G246" s="89" t="s">
        <v>515</v>
      </c>
      <c r="H246" s="90">
        <v>36</v>
      </c>
      <c r="I246" s="91"/>
      <c r="J246" s="91">
        <f t="shared" si="60"/>
        <v>0</v>
      </c>
      <c r="K246" s="92"/>
      <c r="L246" s="11"/>
      <c r="M246" s="93" t="s">
        <v>9</v>
      </c>
      <c r="N246" s="94" t="s">
        <v>26</v>
      </c>
      <c r="O246" s="95">
        <v>1</v>
      </c>
      <c r="P246" s="95">
        <f t="shared" si="61"/>
        <v>36</v>
      </c>
      <c r="Q246" s="95">
        <v>0</v>
      </c>
      <c r="R246" s="95">
        <f t="shared" si="62"/>
        <v>0</v>
      </c>
      <c r="S246" s="95">
        <v>0</v>
      </c>
      <c r="T246" s="96">
        <f t="shared" si="63"/>
        <v>0</v>
      </c>
      <c r="AR246" s="97" t="s">
        <v>516</v>
      </c>
      <c r="AT246" s="97" t="s">
        <v>83</v>
      </c>
      <c r="AU246" s="97" t="s">
        <v>1</v>
      </c>
      <c r="AY246" s="2" t="s">
        <v>80</v>
      </c>
      <c r="BE246" s="98">
        <f t="shared" si="64"/>
        <v>0</v>
      </c>
      <c r="BF246" s="98">
        <f t="shared" si="65"/>
        <v>0</v>
      </c>
      <c r="BG246" s="98">
        <f t="shared" si="66"/>
        <v>0</v>
      </c>
      <c r="BH246" s="98">
        <f t="shared" si="67"/>
        <v>0</v>
      </c>
      <c r="BI246" s="98">
        <f t="shared" si="68"/>
        <v>0</v>
      </c>
      <c r="BJ246" s="2" t="s">
        <v>78</v>
      </c>
      <c r="BK246" s="98">
        <f t="shared" si="69"/>
        <v>0</v>
      </c>
      <c r="BL246" s="2" t="s">
        <v>516</v>
      </c>
      <c r="BM246" s="97" t="s">
        <v>533</v>
      </c>
    </row>
    <row r="247" spans="2:65" s="12" customFormat="1" ht="16.5" customHeight="1" x14ac:dyDescent="0.25">
      <c r="B247" s="11"/>
      <c r="C247" s="86" t="s">
        <v>534</v>
      </c>
      <c r="D247" s="86" t="s">
        <v>83</v>
      </c>
      <c r="E247" s="87" t="s">
        <v>535</v>
      </c>
      <c r="F247" s="88" t="s">
        <v>536</v>
      </c>
      <c r="G247" s="89" t="s">
        <v>515</v>
      </c>
      <c r="H247" s="90">
        <v>14</v>
      </c>
      <c r="I247" s="91"/>
      <c r="J247" s="91">
        <f t="shared" si="60"/>
        <v>0</v>
      </c>
      <c r="K247" s="92"/>
      <c r="L247" s="11"/>
      <c r="M247" s="93" t="s">
        <v>9</v>
      </c>
      <c r="N247" s="94" t="s">
        <v>26</v>
      </c>
      <c r="O247" s="95">
        <v>1</v>
      </c>
      <c r="P247" s="95">
        <f t="shared" si="61"/>
        <v>14</v>
      </c>
      <c r="Q247" s="95">
        <v>0</v>
      </c>
      <c r="R247" s="95">
        <f t="shared" si="62"/>
        <v>0</v>
      </c>
      <c r="S247" s="95">
        <v>0</v>
      </c>
      <c r="T247" s="96">
        <f t="shared" si="63"/>
        <v>0</v>
      </c>
      <c r="AR247" s="97" t="s">
        <v>516</v>
      </c>
      <c r="AT247" s="97" t="s">
        <v>83</v>
      </c>
      <c r="AU247" s="97" t="s">
        <v>1</v>
      </c>
      <c r="AY247" s="2" t="s">
        <v>80</v>
      </c>
      <c r="BE247" s="98">
        <f t="shared" si="64"/>
        <v>0</v>
      </c>
      <c r="BF247" s="98">
        <f t="shared" si="65"/>
        <v>0</v>
      </c>
      <c r="BG247" s="98">
        <f t="shared" si="66"/>
        <v>0</v>
      </c>
      <c r="BH247" s="98">
        <f t="shared" si="67"/>
        <v>0</v>
      </c>
      <c r="BI247" s="98">
        <f t="shared" si="68"/>
        <v>0</v>
      </c>
      <c r="BJ247" s="2" t="s">
        <v>78</v>
      </c>
      <c r="BK247" s="98">
        <f t="shared" si="69"/>
        <v>0</v>
      </c>
      <c r="BL247" s="2" t="s">
        <v>516</v>
      </c>
      <c r="BM247" s="97" t="s">
        <v>537</v>
      </c>
    </row>
    <row r="248" spans="2:65" s="75" customFormat="1" ht="22.9" customHeight="1" x14ac:dyDescent="0.2">
      <c r="B248" s="74"/>
      <c r="D248" s="76" t="s">
        <v>75</v>
      </c>
      <c r="E248" s="84" t="s">
        <v>538</v>
      </c>
      <c r="F248" s="84" t="s">
        <v>539</v>
      </c>
      <c r="J248" s="85">
        <f>BK248</f>
        <v>0</v>
      </c>
      <c r="L248" s="74"/>
      <c r="M248" s="79"/>
      <c r="P248" s="80">
        <f>P249</f>
        <v>0</v>
      </c>
      <c r="R248" s="80">
        <f>R249</f>
        <v>0</v>
      </c>
      <c r="T248" s="81">
        <f>T249</f>
        <v>0</v>
      </c>
      <c r="AR248" s="76" t="s">
        <v>87</v>
      </c>
      <c r="AT248" s="82" t="s">
        <v>75</v>
      </c>
      <c r="AU248" s="82" t="s">
        <v>78</v>
      </c>
      <c r="AY248" s="76" t="s">
        <v>80</v>
      </c>
      <c r="BK248" s="83">
        <f>BK249</f>
        <v>0</v>
      </c>
    </row>
    <row r="249" spans="2:65" s="12" customFormat="1" ht="16.5" customHeight="1" x14ac:dyDescent="0.25">
      <c r="B249" s="11"/>
      <c r="C249" s="99" t="s">
        <v>540</v>
      </c>
      <c r="D249" s="99" t="s">
        <v>124</v>
      </c>
      <c r="E249" s="100" t="s">
        <v>541</v>
      </c>
      <c r="F249" s="101" t="s">
        <v>542</v>
      </c>
      <c r="G249" s="102" t="s">
        <v>394</v>
      </c>
      <c r="H249" s="103">
        <v>1</v>
      </c>
      <c r="I249" s="104"/>
      <c r="J249" s="104">
        <f>ROUND(I249*H249,2)</f>
        <v>0</v>
      </c>
      <c r="K249" s="105"/>
      <c r="L249" s="106"/>
      <c r="M249" s="107" t="s">
        <v>9</v>
      </c>
      <c r="N249" s="108" t="s">
        <v>26</v>
      </c>
      <c r="O249" s="95">
        <v>0</v>
      </c>
      <c r="P249" s="95">
        <f>O249*H249</f>
        <v>0</v>
      </c>
      <c r="Q249" s="95">
        <v>0</v>
      </c>
      <c r="R249" s="95">
        <f>Q249*H249</f>
        <v>0</v>
      </c>
      <c r="S249" s="95">
        <v>0</v>
      </c>
      <c r="T249" s="96">
        <f>S249*H249</f>
        <v>0</v>
      </c>
      <c r="AR249" s="97" t="s">
        <v>516</v>
      </c>
      <c r="AT249" s="97" t="s">
        <v>124</v>
      </c>
      <c r="AU249" s="97" t="s">
        <v>1</v>
      </c>
      <c r="AY249" s="2" t="s">
        <v>80</v>
      </c>
      <c r="BE249" s="98">
        <f>IF(N249="základní",J249,0)</f>
        <v>0</v>
      </c>
      <c r="BF249" s="98">
        <f>IF(N249="snížená",J249,0)</f>
        <v>0</v>
      </c>
      <c r="BG249" s="98">
        <f>IF(N249="zákl. přenesená",J249,0)</f>
        <v>0</v>
      </c>
      <c r="BH249" s="98">
        <f>IF(N249="sníž. přenesená",J249,0)</f>
        <v>0</v>
      </c>
      <c r="BI249" s="98">
        <f>IF(N249="nulová",J249,0)</f>
        <v>0</v>
      </c>
      <c r="BJ249" s="2" t="s">
        <v>78</v>
      </c>
      <c r="BK249" s="98">
        <f>ROUND(I249*H249,2)</f>
        <v>0</v>
      </c>
      <c r="BL249" s="2" t="s">
        <v>516</v>
      </c>
      <c r="BM249" s="97" t="s">
        <v>543</v>
      </c>
    </row>
    <row r="250" spans="2:65" s="75" customFormat="1" ht="25.9" customHeight="1" x14ac:dyDescent="0.2">
      <c r="B250" s="74"/>
      <c r="D250" s="76" t="s">
        <v>75</v>
      </c>
      <c r="E250" s="77" t="s">
        <v>544</v>
      </c>
      <c r="F250" s="77" t="s">
        <v>545</v>
      </c>
      <c r="J250" s="78">
        <f>BK250</f>
        <v>0</v>
      </c>
      <c r="L250" s="74"/>
      <c r="M250" s="79"/>
      <c r="P250" s="80">
        <f>P251</f>
        <v>0</v>
      </c>
      <c r="R250" s="80">
        <f>R251</f>
        <v>0</v>
      </c>
      <c r="T250" s="81">
        <f>T251</f>
        <v>0</v>
      </c>
      <c r="AR250" s="76" t="s">
        <v>99</v>
      </c>
      <c r="AT250" s="82" t="s">
        <v>75</v>
      </c>
      <c r="AU250" s="82" t="s">
        <v>79</v>
      </c>
      <c r="AY250" s="76" t="s">
        <v>80</v>
      </c>
      <c r="BK250" s="83">
        <f>BK251</f>
        <v>0</v>
      </c>
    </row>
    <row r="251" spans="2:65" s="75" customFormat="1" ht="22.9" customHeight="1" x14ac:dyDescent="0.2">
      <c r="B251" s="74"/>
      <c r="D251" s="76" t="s">
        <v>75</v>
      </c>
      <c r="E251" s="84" t="s">
        <v>546</v>
      </c>
      <c r="F251" s="84" t="s">
        <v>547</v>
      </c>
      <c r="J251" s="85">
        <f>BK251</f>
        <v>0</v>
      </c>
      <c r="L251" s="74"/>
      <c r="M251" s="79"/>
      <c r="P251" s="80">
        <f>SUM(P252:P257)</f>
        <v>0</v>
      </c>
      <c r="R251" s="80">
        <f>SUM(R252:R257)</f>
        <v>0</v>
      </c>
      <c r="T251" s="81">
        <f>SUM(T252:T257)</f>
        <v>0</v>
      </c>
      <c r="AR251" s="76" t="s">
        <v>99</v>
      </c>
      <c r="AT251" s="82" t="s">
        <v>75</v>
      </c>
      <c r="AU251" s="82" t="s">
        <v>78</v>
      </c>
      <c r="AY251" s="76" t="s">
        <v>80</v>
      </c>
      <c r="BK251" s="83">
        <f>SUM(BK252:BK257)</f>
        <v>0</v>
      </c>
    </row>
    <row r="252" spans="2:65" s="12" customFormat="1" ht="24.2" customHeight="1" x14ac:dyDescent="0.25">
      <c r="B252" s="11"/>
      <c r="C252" s="86" t="s">
        <v>548</v>
      </c>
      <c r="D252" s="86" t="s">
        <v>83</v>
      </c>
      <c r="E252" s="87" t="s">
        <v>549</v>
      </c>
      <c r="F252" s="88" t="s">
        <v>550</v>
      </c>
      <c r="G252" s="89" t="s">
        <v>140</v>
      </c>
      <c r="H252" s="90">
        <v>4</v>
      </c>
      <c r="I252" s="91"/>
      <c r="J252" s="91">
        <f t="shared" ref="J252:J257" si="70">ROUND(I252*H252,2)</f>
        <v>0</v>
      </c>
      <c r="K252" s="92"/>
      <c r="L252" s="11"/>
      <c r="M252" s="93" t="s">
        <v>9</v>
      </c>
      <c r="N252" s="94" t="s">
        <v>26</v>
      </c>
      <c r="O252" s="95">
        <v>0</v>
      </c>
      <c r="P252" s="95">
        <f t="shared" ref="P252:P257" si="71">O252*H252</f>
        <v>0</v>
      </c>
      <c r="Q252" s="95">
        <v>0</v>
      </c>
      <c r="R252" s="95">
        <f t="shared" ref="R252:R257" si="72">Q252*H252</f>
        <v>0</v>
      </c>
      <c r="S252" s="95">
        <v>0</v>
      </c>
      <c r="T252" s="96">
        <f t="shared" ref="T252:T257" si="73">S252*H252</f>
        <v>0</v>
      </c>
      <c r="AR252" s="97" t="s">
        <v>551</v>
      </c>
      <c r="AT252" s="97" t="s">
        <v>83</v>
      </c>
      <c r="AU252" s="97" t="s">
        <v>1</v>
      </c>
      <c r="AY252" s="2" t="s">
        <v>80</v>
      </c>
      <c r="BE252" s="98">
        <f t="shared" ref="BE252:BE257" si="74">IF(N252="základní",J252,0)</f>
        <v>0</v>
      </c>
      <c r="BF252" s="98">
        <f t="shared" ref="BF252:BF257" si="75">IF(N252="snížená",J252,0)</f>
        <v>0</v>
      </c>
      <c r="BG252" s="98">
        <f t="shared" ref="BG252:BG257" si="76">IF(N252="zákl. přenesená",J252,0)</f>
        <v>0</v>
      </c>
      <c r="BH252" s="98">
        <f t="shared" ref="BH252:BH257" si="77">IF(N252="sníž. přenesená",J252,0)</f>
        <v>0</v>
      </c>
      <c r="BI252" s="98">
        <f t="shared" ref="BI252:BI257" si="78">IF(N252="nulová",J252,0)</f>
        <v>0</v>
      </c>
      <c r="BJ252" s="2" t="s">
        <v>78</v>
      </c>
      <c r="BK252" s="98">
        <f t="shared" ref="BK252:BK257" si="79">ROUND(I252*H252,2)</f>
        <v>0</v>
      </c>
      <c r="BL252" s="2" t="s">
        <v>551</v>
      </c>
      <c r="BM252" s="97" t="s">
        <v>552</v>
      </c>
    </row>
    <row r="253" spans="2:65" s="12" customFormat="1" ht="16.5" customHeight="1" x14ac:dyDescent="0.25">
      <c r="B253" s="11"/>
      <c r="C253" s="86" t="s">
        <v>553</v>
      </c>
      <c r="D253" s="86" t="s">
        <v>83</v>
      </c>
      <c r="E253" s="87" t="s">
        <v>554</v>
      </c>
      <c r="F253" s="88" t="s">
        <v>555</v>
      </c>
      <c r="G253" s="89" t="s">
        <v>140</v>
      </c>
      <c r="H253" s="90">
        <v>1</v>
      </c>
      <c r="I253" s="91"/>
      <c r="J253" s="91">
        <f t="shared" si="70"/>
        <v>0</v>
      </c>
      <c r="K253" s="92"/>
      <c r="L253" s="11"/>
      <c r="M253" s="93" t="s">
        <v>9</v>
      </c>
      <c r="N253" s="94" t="s">
        <v>26</v>
      </c>
      <c r="O253" s="95">
        <v>0</v>
      </c>
      <c r="P253" s="95">
        <f t="shared" si="71"/>
        <v>0</v>
      </c>
      <c r="Q253" s="95">
        <v>0</v>
      </c>
      <c r="R253" s="95">
        <f t="shared" si="72"/>
        <v>0</v>
      </c>
      <c r="S253" s="95">
        <v>0</v>
      </c>
      <c r="T253" s="96">
        <f t="shared" si="73"/>
        <v>0</v>
      </c>
      <c r="AR253" s="97" t="s">
        <v>551</v>
      </c>
      <c r="AT253" s="97" t="s">
        <v>83</v>
      </c>
      <c r="AU253" s="97" t="s">
        <v>1</v>
      </c>
      <c r="AY253" s="2" t="s">
        <v>80</v>
      </c>
      <c r="BE253" s="98">
        <f t="shared" si="74"/>
        <v>0</v>
      </c>
      <c r="BF253" s="98">
        <f t="shared" si="75"/>
        <v>0</v>
      </c>
      <c r="BG253" s="98">
        <f t="shared" si="76"/>
        <v>0</v>
      </c>
      <c r="BH253" s="98">
        <f t="shared" si="77"/>
        <v>0</v>
      </c>
      <c r="BI253" s="98">
        <f t="shared" si="78"/>
        <v>0</v>
      </c>
      <c r="BJ253" s="2" t="s">
        <v>78</v>
      </c>
      <c r="BK253" s="98">
        <f t="shared" si="79"/>
        <v>0</v>
      </c>
      <c r="BL253" s="2" t="s">
        <v>551</v>
      </c>
      <c r="BM253" s="97" t="s">
        <v>556</v>
      </c>
    </row>
    <row r="254" spans="2:65" s="12" customFormat="1" ht="16.5" customHeight="1" x14ac:dyDescent="0.25">
      <c r="B254" s="11"/>
      <c r="C254" s="86" t="s">
        <v>557</v>
      </c>
      <c r="D254" s="86" t="s">
        <v>83</v>
      </c>
      <c r="E254" s="87" t="s">
        <v>558</v>
      </c>
      <c r="F254" s="88" t="s">
        <v>559</v>
      </c>
      <c r="G254" s="89" t="s">
        <v>140</v>
      </c>
      <c r="H254" s="90">
        <v>1</v>
      </c>
      <c r="I254" s="91"/>
      <c r="J254" s="91">
        <f t="shared" si="70"/>
        <v>0</v>
      </c>
      <c r="K254" s="92"/>
      <c r="L254" s="11"/>
      <c r="M254" s="93" t="s">
        <v>9</v>
      </c>
      <c r="N254" s="94" t="s">
        <v>26</v>
      </c>
      <c r="O254" s="95">
        <v>0</v>
      </c>
      <c r="P254" s="95">
        <f t="shared" si="71"/>
        <v>0</v>
      </c>
      <c r="Q254" s="95">
        <v>0</v>
      </c>
      <c r="R254" s="95">
        <f t="shared" si="72"/>
        <v>0</v>
      </c>
      <c r="S254" s="95">
        <v>0</v>
      </c>
      <c r="T254" s="96">
        <f t="shared" si="73"/>
        <v>0</v>
      </c>
      <c r="AR254" s="97" t="s">
        <v>551</v>
      </c>
      <c r="AT254" s="97" t="s">
        <v>83</v>
      </c>
      <c r="AU254" s="97" t="s">
        <v>1</v>
      </c>
      <c r="AY254" s="2" t="s">
        <v>80</v>
      </c>
      <c r="BE254" s="98">
        <f t="shared" si="74"/>
        <v>0</v>
      </c>
      <c r="BF254" s="98">
        <f t="shared" si="75"/>
        <v>0</v>
      </c>
      <c r="BG254" s="98">
        <f t="shared" si="76"/>
        <v>0</v>
      </c>
      <c r="BH254" s="98">
        <f t="shared" si="77"/>
        <v>0</v>
      </c>
      <c r="BI254" s="98">
        <f t="shared" si="78"/>
        <v>0</v>
      </c>
      <c r="BJ254" s="2" t="s">
        <v>78</v>
      </c>
      <c r="BK254" s="98">
        <f t="shared" si="79"/>
        <v>0</v>
      </c>
      <c r="BL254" s="2" t="s">
        <v>551</v>
      </c>
      <c r="BM254" s="97" t="s">
        <v>560</v>
      </c>
    </row>
    <row r="255" spans="2:65" s="12" customFormat="1" ht="16.5" customHeight="1" x14ac:dyDescent="0.25">
      <c r="B255" s="11"/>
      <c r="C255" s="86" t="s">
        <v>561</v>
      </c>
      <c r="D255" s="86" t="s">
        <v>83</v>
      </c>
      <c r="E255" s="87" t="s">
        <v>562</v>
      </c>
      <c r="F255" s="88" t="s">
        <v>563</v>
      </c>
      <c r="G255" s="89" t="s">
        <v>140</v>
      </c>
      <c r="H255" s="90">
        <v>1</v>
      </c>
      <c r="I255" s="91"/>
      <c r="J255" s="91">
        <f t="shared" si="70"/>
        <v>0</v>
      </c>
      <c r="K255" s="92"/>
      <c r="L255" s="11"/>
      <c r="M255" s="93" t="s">
        <v>9</v>
      </c>
      <c r="N255" s="94" t="s">
        <v>26</v>
      </c>
      <c r="O255" s="95">
        <v>0</v>
      </c>
      <c r="P255" s="95">
        <f t="shared" si="71"/>
        <v>0</v>
      </c>
      <c r="Q255" s="95">
        <v>0</v>
      </c>
      <c r="R255" s="95">
        <f t="shared" si="72"/>
        <v>0</v>
      </c>
      <c r="S255" s="95">
        <v>0</v>
      </c>
      <c r="T255" s="96">
        <f t="shared" si="73"/>
        <v>0</v>
      </c>
      <c r="AR255" s="97" t="s">
        <v>551</v>
      </c>
      <c r="AT255" s="97" t="s">
        <v>83</v>
      </c>
      <c r="AU255" s="97" t="s">
        <v>1</v>
      </c>
      <c r="AY255" s="2" t="s">
        <v>80</v>
      </c>
      <c r="BE255" s="98">
        <f t="shared" si="74"/>
        <v>0</v>
      </c>
      <c r="BF255" s="98">
        <f t="shared" si="75"/>
        <v>0</v>
      </c>
      <c r="BG255" s="98">
        <f t="shared" si="76"/>
        <v>0</v>
      </c>
      <c r="BH255" s="98">
        <f t="shared" si="77"/>
        <v>0</v>
      </c>
      <c r="BI255" s="98">
        <f t="shared" si="78"/>
        <v>0</v>
      </c>
      <c r="BJ255" s="2" t="s">
        <v>78</v>
      </c>
      <c r="BK255" s="98">
        <f t="shared" si="79"/>
        <v>0</v>
      </c>
      <c r="BL255" s="2" t="s">
        <v>551</v>
      </c>
      <c r="BM255" s="97" t="s">
        <v>564</v>
      </c>
    </row>
    <row r="256" spans="2:65" s="12" customFormat="1" ht="16.5" customHeight="1" x14ac:dyDescent="0.25">
      <c r="B256" s="11"/>
      <c r="C256" s="86" t="s">
        <v>565</v>
      </c>
      <c r="D256" s="86" t="s">
        <v>83</v>
      </c>
      <c r="E256" s="87" t="s">
        <v>566</v>
      </c>
      <c r="F256" s="88" t="s">
        <v>567</v>
      </c>
      <c r="G256" s="89" t="s">
        <v>140</v>
      </c>
      <c r="H256" s="90">
        <v>1</v>
      </c>
      <c r="I256" s="91"/>
      <c r="J256" s="91">
        <f t="shared" si="70"/>
        <v>0</v>
      </c>
      <c r="K256" s="92"/>
      <c r="L256" s="11"/>
      <c r="M256" s="93" t="s">
        <v>9</v>
      </c>
      <c r="N256" s="94" t="s">
        <v>26</v>
      </c>
      <c r="O256" s="95">
        <v>0</v>
      </c>
      <c r="P256" s="95">
        <f t="shared" si="71"/>
        <v>0</v>
      </c>
      <c r="Q256" s="95">
        <v>0</v>
      </c>
      <c r="R256" s="95">
        <f t="shared" si="72"/>
        <v>0</v>
      </c>
      <c r="S256" s="95">
        <v>0</v>
      </c>
      <c r="T256" s="96">
        <f t="shared" si="73"/>
        <v>0</v>
      </c>
      <c r="AR256" s="97" t="s">
        <v>551</v>
      </c>
      <c r="AT256" s="97" t="s">
        <v>83</v>
      </c>
      <c r="AU256" s="97" t="s">
        <v>1</v>
      </c>
      <c r="AY256" s="2" t="s">
        <v>80</v>
      </c>
      <c r="BE256" s="98">
        <f t="shared" si="74"/>
        <v>0</v>
      </c>
      <c r="BF256" s="98">
        <f t="shared" si="75"/>
        <v>0</v>
      </c>
      <c r="BG256" s="98">
        <f t="shared" si="76"/>
        <v>0</v>
      </c>
      <c r="BH256" s="98">
        <f t="shared" si="77"/>
        <v>0</v>
      </c>
      <c r="BI256" s="98">
        <f t="shared" si="78"/>
        <v>0</v>
      </c>
      <c r="BJ256" s="2" t="s">
        <v>78</v>
      </c>
      <c r="BK256" s="98">
        <f t="shared" si="79"/>
        <v>0</v>
      </c>
      <c r="BL256" s="2" t="s">
        <v>551</v>
      </c>
      <c r="BM256" s="97" t="s">
        <v>568</v>
      </c>
    </row>
    <row r="257" spans="2:65" s="12" customFormat="1" ht="16.5" customHeight="1" x14ac:dyDescent="0.25">
      <c r="B257" s="11"/>
      <c r="C257" s="86" t="s">
        <v>569</v>
      </c>
      <c r="D257" s="86" t="s">
        <v>83</v>
      </c>
      <c r="E257" s="87" t="s">
        <v>570</v>
      </c>
      <c r="F257" s="88" t="s">
        <v>571</v>
      </c>
      <c r="G257" s="89" t="s">
        <v>140</v>
      </c>
      <c r="H257" s="90">
        <v>1</v>
      </c>
      <c r="I257" s="91"/>
      <c r="J257" s="91">
        <f t="shared" si="70"/>
        <v>0</v>
      </c>
      <c r="K257" s="92"/>
      <c r="L257" s="11"/>
      <c r="M257" s="109" t="s">
        <v>9</v>
      </c>
      <c r="N257" s="110" t="s">
        <v>26</v>
      </c>
      <c r="O257" s="111">
        <v>0</v>
      </c>
      <c r="P257" s="111">
        <f t="shared" si="71"/>
        <v>0</v>
      </c>
      <c r="Q257" s="111">
        <v>0</v>
      </c>
      <c r="R257" s="111">
        <f t="shared" si="72"/>
        <v>0</v>
      </c>
      <c r="S257" s="111">
        <v>0</v>
      </c>
      <c r="T257" s="112">
        <f t="shared" si="73"/>
        <v>0</v>
      </c>
      <c r="AR257" s="97" t="s">
        <v>551</v>
      </c>
      <c r="AT257" s="97" t="s">
        <v>83</v>
      </c>
      <c r="AU257" s="97" t="s">
        <v>1</v>
      </c>
      <c r="AY257" s="2" t="s">
        <v>80</v>
      </c>
      <c r="BE257" s="98">
        <f t="shared" si="74"/>
        <v>0</v>
      </c>
      <c r="BF257" s="98">
        <f t="shared" si="75"/>
        <v>0</v>
      </c>
      <c r="BG257" s="98">
        <f t="shared" si="76"/>
        <v>0</v>
      </c>
      <c r="BH257" s="98">
        <f t="shared" si="77"/>
        <v>0</v>
      </c>
      <c r="BI257" s="98">
        <f t="shared" si="78"/>
        <v>0</v>
      </c>
      <c r="BJ257" s="2" t="s">
        <v>78</v>
      </c>
      <c r="BK257" s="98">
        <f t="shared" si="79"/>
        <v>0</v>
      </c>
      <c r="BL257" s="2" t="s">
        <v>551</v>
      </c>
      <c r="BM257" s="97" t="s">
        <v>572</v>
      </c>
    </row>
    <row r="258" spans="2:65" s="12" customFormat="1" ht="6.95" customHeight="1" x14ac:dyDescent="0.25">
      <c r="B258" s="41"/>
      <c r="C258" s="42"/>
      <c r="D258" s="42"/>
      <c r="E258" s="42"/>
      <c r="F258" s="42"/>
      <c r="G258" s="42"/>
      <c r="H258" s="42"/>
      <c r="I258" s="42"/>
      <c r="J258" s="42"/>
      <c r="K258" s="42"/>
      <c r="L258" s="11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870A-44D1-450F-A1E0-CE839C39968F}">
  <dimension ref="B2:BM256"/>
  <sheetViews>
    <sheetView topLeftCell="A2" workbookViewId="0">
      <selection activeCell="J12" sqref="J12:J24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574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5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5">
      <c r="B5" s="5"/>
      <c r="L5" s="5"/>
    </row>
    <row r="6" spans="2:46" ht="12" customHeight="1" x14ac:dyDescent="0.25">
      <c r="B6" s="5"/>
      <c r="D6" s="8" t="s">
        <v>5</v>
      </c>
      <c r="L6" s="5"/>
    </row>
    <row r="7" spans="2:46" ht="26.25" customHeight="1" x14ac:dyDescent="0.25">
      <c r="B7" s="5"/>
      <c r="E7" s="9"/>
      <c r="F7" s="10"/>
      <c r="G7" s="10"/>
      <c r="H7" s="10"/>
      <c r="L7" s="5"/>
    </row>
    <row r="8" spans="2:46" s="12" customFormat="1" ht="12" customHeight="1" x14ac:dyDescent="0.25">
      <c r="B8" s="11"/>
      <c r="D8" s="8" t="s">
        <v>6</v>
      </c>
      <c r="L8" s="11"/>
    </row>
    <row r="9" spans="2:46" s="12" customFormat="1" ht="16.5" customHeight="1" x14ac:dyDescent="0.25">
      <c r="B9" s="11"/>
      <c r="E9" s="13" t="s">
        <v>575</v>
      </c>
      <c r="F9" s="14"/>
      <c r="G9" s="14"/>
      <c r="H9" s="14"/>
      <c r="L9" s="11"/>
    </row>
    <row r="10" spans="2:46" s="12" customFormat="1" x14ac:dyDescent="0.25">
      <c r="B10" s="11"/>
      <c r="L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L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/>
      <c r="L12" s="11"/>
    </row>
    <row r="13" spans="2:46" s="12" customFormat="1" ht="10.9" customHeight="1" x14ac:dyDescent="0.25">
      <c r="B13" s="11"/>
      <c r="L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/>
      <c r="L14" s="11"/>
    </row>
    <row r="15" spans="2:46" s="12" customFormat="1" ht="18" customHeight="1" x14ac:dyDescent="0.25">
      <c r="B15" s="11"/>
      <c r="E15" s="15"/>
      <c r="I15" s="8" t="s">
        <v>16</v>
      </c>
      <c r="J15" s="15"/>
      <c r="L15" s="11"/>
    </row>
    <row r="16" spans="2:46" s="12" customFormat="1" ht="6.95" customHeight="1" x14ac:dyDescent="0.25">
      <c r="B16" s="11"/>
      <c r="L16" s="11"/>
    </row>
    <row r="17" spans="2:12" s="12" customFormat="1" ht="12" customHeight="1" x14ac:dyDescent="0.25">
      <c r="B17" s="11"/>
      <c r="D17" s="8" t="s">
        <v>17</v>
      </c>
      <c r="I17" s="8" t="s">
        <v>15</v>
      </c>
      <c r="J17" s="15"/>
      <c r="L17" s="11"/>
    </row>
    <row r="18" spans="2:12" s="12" customFormat="1" ht="18" customHeight="1" x14ac:dyDescent="0.25">
      <c r="B18" s="11"/>
      <c r="E18" s="17"/>
      <c r="F18" s="17"/>
      <c r="G18" s="17"/>
      <c r="H18" s="17"/>
      <c r="I18" s="8" t="s">
        <v>16</v>
      </c>
      <c r="J18" s="15"/>
      <c r="L18" s="11"/>
    </row>
    <row r="19" spans="2:12" s="12" customFormat="1" ht="6.95" customHeight="1" x14ac:dyDescent="0.25">
      <c r="B19" s="11"/>
      <c r="L19" s="11"/>
    </row>
    <row r="20" spans="2:12" s="12" customFormat="1" ht="12" customHeight="1" x14ac:dyDescent="0.25">
      <c r="B20" s="11"/>
      <c r="D20" s="8" t="s">
        <v>18</v>
      </c>
      <c r="I20" s="8" t="s">
        <v>15</v>
      </c>
      <c r="J20" s="15"/>
      <c r="L20" s="11"/>
    </row>
    <row r="21" spans="2:12" s="12" customFormat="1" ht="18" customHeight="1" x14ac:dyDescent="0.25">
      <c r="B21" s="11"/>
      <c r="E21" s="15"/>
      <c r="I21" s="8" t="s">
        <v>16</v>
      </c>
      <c r="J21" s="15"/>
      <c r="L21" s="11"/>
    </row>
    <row r="22" spans="2:12" s="12" customFormat="1" ht="6.95" customHeight="1" x14ac:dyDescent="0.25">
      <c r="B22" s="11"/>
      <c r="L22" s="11"/>
    </row>
    <row r="23" spans="2:12" s="12" customFormat="1" ht="12" customHeight="1" x14ac:dyDescent="0.25">
      <c r="B23" s="11"/>
      <c r="D23" s="8" t="s">
        <v>19</v>
      </c>
      <c r="I23" s="8" t="s">
        <v>15</v>
      </c>
      <c r="J23" s="15"/>
      <c r="L23" s="11"/>
    </row>
    <row r="24" spans="2:12" s="12" customFormat="1" ht="18" customHeight="1" x14ac:dyDescent="0.25">
      <c r="B24" s="11"/>
      <c r="E24" s="15"/>
      <c r="I24" s="8" t="s">
        <v>16</v>
      </c>
      <c r="J24" s="15"/>
      <c r="L24" s="11"/>
    </row>
    <row r="25" spans="2:12" s="12" customFormat="1" ht="6.95" customHeight="1" x14ac:dyDescent="0.25">
      <c r="B25" s="11"/>
      <c r="L25" s="11"/>
    </row>
    <row r="26" spans="2:12" s="12" customFormat="1" ht="12" customHeight="1" x14ac:dyDescent="0.25">
      <c r="B26" s="11"/>
      <c r="D26" s="8" t="s">
        <v>20</v>
      </c>
      <c r="L26" s="11"/>
    </row>
    <row r="27" spans="2:12" s="19" customFormat="1" ht="16.5" customHeight="1" x14ac:dyDescent="0.25">
      <c r="B27" s="18"/>
      <c r="E27" s="20" t="s">
        <v>9</v>
      </c>
      <c r="F27" s="20"/>
      <c r="G27" s="20"/>
      <c r="H27" s="20"/>
      <c r="L27" s="18"/>
    </row>
    <row r="28" spans="2:12" s="12" customFormat="1" ht="6.95" customHeight="1" x14ac:dyDescent="0.25">
      <c r="B28" s="11"/>
      <c r="L28" s="11"/>
    </row>
    <row r="29" spans="2:12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11"/>
    </row>
    <row r="30" spans="2:12" s="12" customFormat="1" ht="25.35" customHeight="1" x14ac:dyDescent="0.25">
      <c r="B30" s="11"/>
      <c r="D30" s="22" t="s">
        <v>21</v>
      </c>
      <c r="J30" s="23">
        <f>ROUND(J130, 2)</f>
        <v>0</v>
      </c>
      <c r="L30" s="11"/>
    </row>
    <row r="31" spans="2:12" s="12" customFormat="1" ht="6.95" customHeight="1" x14ac:dyDescent="0.25">
      <c r="B31" s="11"/>
      <c r="D31" s="21"/>
      <c r="E31" s="21"/>
      <c r="F31" s="21"/>
      <c r="G31" s="21"/>
      <c r="H31" s="21"/>
      <c r="I31" s="21"/>
      <c r="J31" s="21"/>
      <c r="K31" s="21"/>
      <c r="L31" s="11"/>
    </row>
    <row r="32" spans="2:12" s="12" customFormat="1" ht="14.45" customHeight="1" x14ac:dyDescent="0.25">
      <c r="B32" s="11"/>
      <c r="F32" s="24" t="s">
        <v>22</v>
      </c>
      <c r="I32" s="24" t="s">
        <v>23</v>
      </c>
      <c r="J32" s="24" t="s">
        <v>24</v>
      </c>
      <c r="L32" s="11"/>
    </row>
    <row r="33" spans="2:12" s="12" customFormat="1" ht="14.45" customHeight="1" x14ac:dyDescent="0.25">
      <c r="B33" s="11"/>
      <c r="D33" s="25" t="s">
        <v>25</v>
      </c>
      <c r="E33" s="8" t="s">
        <v>26</v>
      </c>
      <c r="F33" s="26">
        <f>ROUND((SUM(BE130:BE255)),  2)</f>
        <v>0</v>
      </c>
      <c r="I33" s="27">
        <v>0.21</v>
      </c>
      <c r="J33" s="26">
        <f>ROUND(((SUM(BE130:BE255))*I33),  2)</f>
        <v>0</v>
      </c>
      <c r="L33" s="11"/>
    </row>
    <row r="34" spans="2:12" s="12" customFormat="1" ht="14.45" customHeight="1" x14ac:dyDescent="0.25">
      <c r="B34" s="11"/>
      <c r="E34" s="8" t="s">
        <v>27</v>
      </c>
      <c r="F34" s="26">
        <f>ROUND((SUM(BF130:BF255)),  2)</f>
        <v>0</v>
      </c>
      <c r="I34" s="27">
        <v>0.15</v>
      </c>
      <c r="J34" s="26">
        <f>ROUND(((SUM(BF130:BF255))*I34),  2)</f>
        <v>0</v>
      </c>
      <c r="L34" s="11"/>
    </row>
    <row r="35" spans="2:12" s="12" customFormat="1" ht="14.45" hidden="1" customHeight="1" x14ac:dyDescent="0.25">
      <c r="B35" s="11"/>
      <c r="E35" s="8" t="s">
        <v>28</v>
      </c>
      <c r="F35" s="26">
        <f>ROUND((SUM(BG130:BG255)),  2)</f>
        <v>0</v>
      </c>
      <c r="I35" s="27">
        <v>0.21</v>
      </c>
      <c r="J35" s="26">
        <f>0</f>
        <v>0</v>
      </c>
      <c r="L35" s="11"/>
    </row>
    <row r="36" spans="2:12" s="12" customFormat="1" ht="14.45" hidden="1" customHeight="1" x14ac:dyDescent="0.25">
      <c r="B36" s="11"/>
      <c r="E36" s="8" t="s">
        <v>29</v>
      </c>
      <c r="F36" s="26">
        <f>ROUND((SUM(BH130:BH255)),  2)</f>
        <v>0</v>
      </c>
      <c r="I36" s="27">
        <v>0.15</v>
      </c>
      <c r="J36" s="26">
        <f>0</f>
        <v>0</v>
      </c>
      <c r="L36" s="11"/>
    </row>
    <row r="37" spans="2:12" s="12" customFormat="1" ht="14.45" hidden="1" customHeight="1" x14ac:dyDescent="0.25">
      <c r="B37" s="11"/>
      <c r="E37" s="8" t="s">
        <v>30</v>
      </c>
      <c r="F37" s="26">
        <f>ROUND((SUM(BI130:BI255)),  2)</f>
        <v>0</v>
      </c>
      <c r="I37" s="27">
        <v>0</v>
      </c>
      <c r="J37" s="26">
        <f>0</f>
        <v>0</v>
      </c>
      <c r="L37" s="11"/>
    </row>
    <row r="38" spans="2:12" s="12" customFormat="1" ht="6.95" customHeight="1" x14ac:dyDescent="0.25">
      <c r="B38" s="11"/>
      <c r="L38" s="11"/>
    </row>
    <row r="39" spans="2:12" s="12" customFormat="1" ht="25.35" customHeight="1" x14ac:dyDescent="0.25">
      <c r="B39" s="11"/>
      <c r="C39" s="28"/>
      <c r="D39" s="29" t="s">
        <v>31</v>
      </c>
      <c r="E39" s="30"/>
      <c r="F39" s="30"/>
      <c r="G39" s="31" t="s">
        <v>32</v>
      </c>
      <c r="H39" s="32" t="s">
        <v>33</v>
      </c>
      <c r="I39" s="30"/>
      <c r="J39" s="33">
        <f>SUM(J30:J37)</f>
        <v>0</v>
      </c>
      <c r="K39" s="34"/>
      <c r="L39" s="11"/>
    </row>
    <row r="40" spans="2:12" s="12" customFormat="1" ht="14.45" customHeight="1" x14ac:dyDescent="0.25">
      <c r="B40" s="11"/>
      <c r="L40" s="11"/>
    </row>
    <row r="41" spans="2:12" ht="14.45" customHeight="1" x14ac:dyDescent="0.25">
      <c r="B41" s="5"/>
      <c r="L41" s="5"/>
    </row>
    <row r="42" spans="2:12" ht="14.45" customHeight="1" x14ac:dyDescent="0.25">
      <c r="B42" s="5"/>
      <c r="L42" s="5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2" customFormat="1" ht="14.45" customHeight="1" x14ac:dyDescent="0.25">
      <c r="B50" s="11"/>
      <c r="D50" s="35" t="s">
        <v>34</v>
      </c>
      <c r="E50" s="36"/>
      <c r="F50" s="36"/>
      <c r="G50" s="35" t="s">
        <v>35</v>
      </c>
      <c r="H50" s="36"/>
      <c r="I50" s="36"/>
      <c r="J50" s="36"/>
      <c r="K50" s="36"/>
      <c r="L50" s="11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2" customFormat="1" x14ac:dyDescent="0.25">
      <c r="B61" s="11"/>
      <c r="D61" s="37" t="s">
        <v>36</v>
      </c>
      <c r="E61" s="38"/>
      <c r="F61" s="39" t="s">
        <v>37</v>
      </c>
      <c r="G61" s="37" t="s">
        <v>36</v>
      </c>
      <c r="H61" s="38"/>
      <c r="I61" s="38"/>
      <c r="J61" s="40" t="s">
        <v>37</v>
      </c>
      <c r="K61" s="38"/>
      <c r="L61" s="11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2" customFormat="1" x14ac:dyDescent="0.25">
      <c r="B65" s="11"/>
      <c r="D65" s="35" t="s">
        <v>38</v>
      </c>
      <c r="E65" s="36"/>
      <c r="F65" s="36"/>
      <c r="G65" s="35" t="s">
        <v>39</v>
      </c>
      <c r="H65" s="36"/>
      <c r="I65" s="36"/>
      <c r="J65" s="36"/>
      <c r="K65" s="36"/>
      <c r="L65" s="11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2" customFormat="1" x14ac:dyDescent="0.25">
      <c r="B76" s="11"/>
      <c r="D76" s="37" t="s">
        <v>36</v>
      </c>
      <c r="E76" s="38"/>
      <c r="F76" s="39" t="s">
        <v>37</v>
      </c>
      <c r="G76" s="37" t="s">
        <v>36</v>
      </c>
      <c r="H76" s="38"/>
      <c r="I76" s="38"/>
      <c r="J76" s="40" t="s">
        <v>37</v>
      </c>
      <c r="K76" s="38"/>
      <c r="L76" s="11"/>
    </row>
    <row r="77" spans="2:12" s="12" customFormat="1" ht="14.45" customHeight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1"/>
    </row>
    <row r="81" spans="2:47" s="12" customFormat="1" ht="6.95" hidden="1" customHeight="1" x14ac:dyDescent="0.2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1"/>
    </row>
    <row r="82" spans="2:47" s="12" customFormat="1" ht="24.95" hidden="1" customHeight="1" x14ac:dyDescent="0.25">
      <c r="B82" s="11"/>
      <c r="C82" s="6" t="s">
        <v>40</v>
      </c>
      <c r="L82" s="11"/>
    </row>
    <row r="83" spans="2:47" s="12" customFormat="1" ht="6.95" hidden="1" customHeight="1" x14ac:dyDescent="0.25">
      <c r="B83" s="11"/>
      <c r="L83" s="11"/>
    </row>
    <row r="84" spans="2:47" s="12" customFormat="1" ht="12" hidden="1" customHeight="1" x14ac:dyDescent="0.25">
      <c r="B84" s="11"/>
      <c r="C84" s="8" t="s">
        <v>5</v>
      </c>
      <c r="L84" s="11"/>
    </row>
    <row r="85" spans="2:47" s="12" customFormat="1" ht="26.25" hidden="1" customHeight="1" x14ac:dyDescent="0.25">
      <c r="B85" s="11"/>
      <c r="E85" s="9">
        <f>E7</f>
        <v>0</v>
      </c>
      <c r="F85" s="10"/>
      <c r="G85" s="10"/>
      <c r="H85" s="10"/>
      <c r="L85" s="11"/>
    </row>
    <row r="86" spans="2:47" s="12" customFormat="1" ht="12" hidden="1" customHeight="1" x14ac:dyDescent="0.25">
      <c r="B86" s="11"/>
      <c r="C86" s="8" t="s">
        <v>6</v>
      </c>
      <c r="L86" s="11"/>
    </row>
    <row r="87" spans="2:47" s="12" customFormat="1" ht="16.5" hidden="1" customHeight="1" x14ac:dyDescent="0.25">
      <c r="B87" s="11"/>
      <c r="E87" s="13" t="str">
        <f>E9</f>
        <v>02 - rekonstrukce A3 - 2.NP</v>
      </c>
      <c r="F87" s="14"/>
      <c r="G87" s="14"/>
      <c r="H87" s="14"/>
      <c r="L87" s="11"/>
    </row>
    <row r="88" spans="2:47" s="12" customFormat="1" ht="6.95" hidden="1" customHeight="1" x14ac:dyDescent="0.25">
      <c r="B88" s="11"/>
      <c r="L88" s="11"/>
    </row>
    <row r="89" spans="2:47" s="12" customFormat="1" ht="12" hidden="1" customHeight="1" x14ac:dyDescent="0.25">
      <c r="B89" s="11"/>
      <c r="C89" s="8" t="s">
        <v>11</v>
      </c>
      <c r="F89" s="15" t="str">
        <f>F12</f>
        <v xml:space="preserve"> </v>
      </c>
      <c r="I89" s="8" t="s">
        <v>13</v>
      </c>
      <c r="J89" s="16" t="str">
        <f>IF(J12="","",J12)</f>
        <v/>
      </c>
      <c r="L89" s="11"/>
    </row>
    <row r="90" spans="2:47" s="12" customFormat="1" ht="6.95" hidden="1" customHeight="1" x14ac:dyDescent="0.25">
      <c r="B90" s="11"/>
      <c r="L90" s="11"/>
    </row>
    <row r="91" spans="2:47" s="12" customFormat="1" ht="15.2" hidden="1" customHeight="1" x14ac:dyDescent="0.25">
      <c r="B91" s="11"/>
      <c r="C91" s="8" t="s">
        <v>14</v>
      </c>
      <c r="F91" s="15">
        <f>E15</f>
        <v>0</v>
      </c>
      <c r="I91" s="8" t="s">
        <v>18</v>
      </c>
      <c r="J91" s="45">
        <f>E21</f>
        <v>0</v>
      </c>
      <c r="L91" s="11"/>
    </row>
    <row r="92" spans="2:47" s="12" customFormat="1" ht="15.2" hidden="1" customHeight="1" x14ac:dyDescent="0.25">
      <c r="B92" s="11"/>
      <c r="C92" s="8" t="s">
        <v>17</v>
      </c>
      <c r="F92" s="15" t="str">
        <f>IF(E18="","",E18)</f>
        <v/>
      </c>
      <c r="I92" s="8" t="s">
        <v>19</v>
      </c>
      <c r="J92" s="45">
        <f>E24</f>
        <v>0</v>
      </c>
      <c r="L92" s="11"/>
    </row>
    <row r="93" spans="2:47" s="12" customFormat="1" ht="10.35" hidden="1" customHeight="1" x14ac:dyDescent="0.25">
      <c r="B93" s="11"/>
      <c r="L93" s="11"/>
    </row>
    <row r="94" spans="2:47" s="12" customFormat="1" ht="29.25" hidden="1" customHeight="1" x14ac:dyDescent="0.25">
      <c r="B94" s="11"/>
      <c r="C94" s="46" t="s">
        <v>41</v>
      </c>
      <c r="D94" s="28"/>
      <c r="E94" s="28"/>
      <c r="F94" s="28"/>
      <c r="G94" s="28"/>
      <c r="H94" s="28"/>
      <c r="I94" s="28"/>
      <c r="J94" s="47" t="s">
        <v>42</v>
      </c>
      <c r="K94" s="28"/>
      <c r="L94" s="11"/>
    </row>
    <row r="95" spans="2:47" s="12" customFormat="1" ht="10.35" hidden="1" customHeight="1" x14ac:dyDescent="0.25">
      <c r="B95" s="11"/>
      <c r="L95" s="11"/>
    </row>
    <row r="96" spans="2:47" s="12" customFormat="1" ht="22.9" hidden="1" customHeight="1" x14ac:dyDescent="0.25">
      <c r="B96" s="11"/>
      <c r="C96" s="48" t="s">
        <v>43</v>
      </c>
      <c r="J96" s="23">
        <f>J130</f>
        <v>0</v>
      </c>
      <c r="L96" s="11"/>
      <c r="AU96" s="2" t="s">
        <v>44</v>
      </c>
    </row>
    <row r="97" spans="2:12" s="50" customFormat="1" ht="24.95" hidden="1" customHeight="1" x14ac:dyDescent="0.25">
      <c r="B97" s="49"/>
      <c r="D97" s="51" t="s">
        <v>45</v>
      </c>
      <c r="E97" s="52"/>
      <c r="F97" s="52"/>
      <c r="G97" s="52"/>
      <c r="H97" s="52"/>
      <c r="I97" s="52"/>
      <c r="J97" s="53">
        <f>J131</f>
        <v>0</v>
      </c>
      <c r="L97" s="49"/>
    </row>
    <row r="98" spans="2:12" s="55" customFormat="1" ht="19.899999999999999" hidden="1" customHeight="1" x14ac:dyDescent="0.25">
      <c r="B98" s="54"/>
      <c r="D98" s="56" t="s">
        <v>46</v>
      </c>
      <c r="E98" s="57"/>
      <c r="F98" s="57"/>
      <c r="G98" s="57"/>
      <c r="H98" s="57"/>
      <c r="I98" s="57"/>
      <c r="J98" s="58">
        <f>J132</f>
        <v>0</v>
      </c>
      <c r="L98" s="54"/>
    </row>
    <row r="99" spans="2:12" s="50" customFormat="1" ht="24.95" hidden="1" customHeight="1" x14ac:dyDescent="0.25">
      <c r="B99" s="49"/>
      <c r="D99" s="51" t="s">
        <v>47</v>
      </c>
      <c r="E99" s="52"/>
      <c r="F99" s="52"/>
      <c r="G99" s="52"/>
      <c r="H99" s="52"/>
      <c r="I99" s="52"/>
      <c r="J99" s="53">
        <f>J141</f>
        <v>0</v>
      </c>
      <c r="L99" s="49"/>
    </row>
    <row r="100" spans="2:12" s="50" customFormat="1" ht="24.95" hidden="1" customHeight="1" x14ac:dyDescent="0.25">
      <c r="B100" s="49"/>
      <c r="D100" s="51" t="s">
        <v>48</v>
      </c>
      <c r="E100" s="52"/>
      <c r="F100" s="52"/>
      <c r="G100" s="52"/>
      <c r="H100" s="52"/>
      <c r="I100" s="52"/>
      <c r="J100" s="53">
        <f>J147</f>
        <v>0</v>
      </c>
      <c r="L100" s="49"/>
    </row>
    <row r="101" spans="2:12" s="55" customFormat="1" ht="19.899999999999999" hidden="1" customHeight="1" x14ac:dyDescent="0.25">
      <c r="B101" s="54"/>
      <c r="D101" s="56" t="s">
        <v>49</v>
      </c>
      <c r="E101" s="57"/>
      <c r="F101" s="57"/>
      <c r="G101" s="57"/>
      <c r="H101" s="57"/>
      <c r="I101" s="57"/>
      <c r="J101" s="58">
        <f>J148</f>
        <v>0</v>
      </c>
      <c r="L101" s="54"/>
    </row>
    <row r="102" spans="2:12" s="50" customFormat="1" ht="24.95" hidden="1" customHeight="1" x14ac:dyDescent="0.25">
      <c r="B102" s="49"/>
      <c r="D102" s="51" t="s">
        <v>50</v>
      </c>
      <c r="E102" s="52"/>
      <c r="F102" s="52"/>
      <c r="G102" s="52"/>
      <c r="H102" s="52"/>
      <c r="I102" s="52"/>
      <c r="J102" s="53">
        <f>J156</f>
        <v>0</v>
      </c>
      <c r="L102" s="49"/>
    </row>
    <row r="103" spans="2:12" s="55" customFormat="1" ht="19.899999999999999" hidden="1" customHeight="1" x14ac:dyDescent="0.25">
      <c r="B103" s="54"/>
      <c r="D103" s="56" t="s">
        <v>51</v>
      </c>
      <c r="E103" s="57"/>
      <c r="F103" s="57"/>
      <c r="G103" s="57"/>
      <c r="H103" s="57"/>
      <c r="I103" s="57"/>
      <c r="J103" s="58">
        <f>J157</f>
        <v>0</v>
      </c>
      <c r="L103" s="54"/>
    </row>
    <row r="104" spans="2:12" s="55" customFormat="1" ht="19.899999999999999" hidden="1" customHeight="1" x14ac:dyDescent="0.25">
      <c r="B104" s="54"/>
      <c r="D104" s="56" t="s">
        <v>52</v>
      </c>
      <c r="E104" s="57"/>
      <c r="F104" s="57"/>
      <c r="G104" s="57"/>
      <c r="H104" s="57"/>
      <c r="I104" s="57"/>
      <c r="J104" s="58">
        <f>J213</f>
        <v>0</v>
      </c>
      <c r="L104" s="54"/>
    </row>
    <row r="105" spans="2:12" s="55" customFormat="1" ht="19.899999999999999" hidden="1" customHeight="1" x14ac:dyDescent="0.25">
      <c r="B105" s="54"/>
      <c r="D105" s="56" t="s">
        <v>53</v>
      </c>
      <c r="E105" s="57"/>
      <c r="F105" s="57"/>
      <c r="G105" s="57"/>
      <c r="H105" s="57"/>
      <c r="I105" s="57"/>
      <c r="J105" s="58">
        <f>J223</f>
        <v>0</v>
      </c>
      <c r="L105" s="54"/>
    </row>
    <row r="106" spans="2:12" s="55" customFormat="1" ht="19.899999999999999" hidden="1" customHeight="1" x14ac:dyDescent="0.25">
      <c r="B106" s="54"/>
      <c r="D106" s="56" t="s">
        <v>54</v>
      </c>
      <c r="E106" s="57"/>
      <c r="F106" s="57"/>
      <c r="G106" s="57"/>
      <c r="H106" s="57"/>
      <c r="I106" s="57"/>
      <c r="J106" s="58">
        <f>J230</f>
        <v>0</v>
      </c>
      <c r="L106" s="54"/>
    </row>
    <row r="107" spans="2:12" s="55" customFormat="1" ht="19.899999999999999" hidden="1" customHeight="1" x14ac:dyDescent="0.25">
      <c r="B107" s="54"/>
      <c r="D107" s="56" t="s">
        <v>55</v>
      </c>
      <c r="E107" s="57"/>
      <c r="F107" s="57"/>
      <c r="G107" s="57"/>
      <c r="H107" s="57"/>
      <c r="I107" s="57"/>
      <c r="J107" s="58">
        <f>J239</f>
        <v>0</v>
      </c>
      <c r="L107" s="54"/>
    </row>
    <row r="108" spans="2:12" s="55" customFormat="1" ht="19.899999999999999" hidden="1" customHeight="1" x14ac:dyDescent="0.25">
      <c r="B108" s="54"/>
      <c r="D108" s="56" t="s">
        <v>56</v>
      </c>
      <c r="E108" s="57"/>
      <c r="F108" s="57"/>
      <c r="G108" s="57"/>
      <c r="H108" s="57"/>
      <c r="I108" s="57"/>
      <c r="J108" s="58">
        <f>J246</f>
        <v>0</v>
      </c>
      <c r="L108" s="54"/>
    </row>
    <row r="109" spans="2:12" s="50" customFormat="1" ht="24.95" hidden="1" customHeight="1" x14ac:dyDescent="0.25">
      <c r="B109" s="49"/>
      <c r="D109" s="51" t="s">
        <v>57</v>
      </c>
      <c r="E109" s="52"/>
      <c r="F109" s="52"/>
      <c r="G109" s="52"/>
      <c r="H109" s="52"/>
      <c r="I109" s="52"/>
      <c r="J109" s="53">
        <f>J248</f>
        <v>0</v>
      </c>
      <c r="L109" s="49"/>
    </row>
    <row r="110" spans="2:12" s="55" customFormat="1" ht="19.899999999999999" hidden="1" customHeight="1" x14ac:dyDescent="0.25">
      <c r="B110" s="54"/>
      <c r="D110" s="56" t="s">
        <v>58</v>
      </c>
      <c r="E110" s="57"/>
      <c r="F110" s="57"/>
      <c r="G110" s="57"/>
      <c r="H110" s="57"/>
      <c r="I110" s="57"/>
      <c r="J110" s="58">
        <f>J249</f>
        <v>0</v>
      </c>
      <c r="L110" s="54"/>
    </row>
    <row r="111" spans="2:12" s="12" customFormat="1" ht="21.75" hidden="1" customHeight="1" x14ac:dyDescent="0.25">
      <c r="B111" s="11"/>
      <c r="L111" s="11"/>
    </row>
    <row r="112" spans="2:12" s="12" customFormat="1" ht="6.95" hidden="1" customHeight="1" x14ac:dyDescent="0.25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1"/>
    </row>
    <row r="113" spans="2:12" hidden="1" x14ac:dyDescent="0.25"/>
    <row r="114" spans="2:12" hidden="1" x14ac:dyDescent="0.25"/>
    <row r="115" spans="2:12" hidden="1" x14ac:dyDescent="0.25"/>
    <row r="116" spans="2:12" s="12" customFormat="1" ht="6.95" customHeight="1" x14ac:dyDescent="0.25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1"/>
    </row>
    <row r="117" spans="2:12" s="12" customFormat="1" ht="24.95" customHeight="1" x14ac:dyDescent="0.25">
      <c r="B117" s="11"/>
      <c r="C117" s="6" t="s">
        <v>59</v>
      </c>
      <c r="L117" s="11"/>
    </row>
    <row r="118" spans="2:12" s="12" customFormat="1" ht="6.95" customHeight="1" x14ac:dyDescent="0.25">
      <c r="B118" s="11"/>
      <c r="L118" s="11"/>
    </row>
    <row r="119" spans="2:12" s="12" customFormat="1" ht="12" customHeight="1" x14ac:dyDescent="0.25">
      <c r="B119" s="11"/>
      <c r="C119" s="8" t="s">
        <v>5</v>
      </c>
      <c r="L119" s="11"/>
    </row>
    <row r="120" spans="2:12" s="12" customFormat="1" ht="26.25" customHeight="1" x14ac:dyDescent="0.25">
      <c r="B120" s="11"/>
      <c r="E120" s="9">
        <f>E7</f>
        <v>0</v>
      </c>
      <c r="F120" s="10"/>
      <c r="G120" s="10"/>
      <c r="H120" s="10"/>
      <c r="L120" s="11"/>
    </row>
    <row r="121" spans="2:12" s="12" customFormat="1" ht="12" customHeight="1" x14ac:dyDescent="0.25">
      <c r="B121" s="11"/>
      <c r="C121" s="8" t="s">
        <v>6</v>
      </c>
      <c r="L121" s="11"/>
    </row>
    <row r="122" spans="2:12" s="12" customFormat="1" ht="16.5" customHeight="1" x14ac:dyDescent="0.25">
      <c r="B122" s="11"/>
      <c r="E122" s="13" t="str">
        <f>E9</f>
        <v>02 - rekonstrukce A3 - 2.NP</v>
      </c>
      <c r="F122" s="14"/>
      <c r="G122" s="14"/>
      <c r="H122" s="14"/>
      <c r="L122" s="11"/>
    </row>
    <row r="123" spans="2:12" s="12" customFormat="1" ht="6.95" customHeight="1" x14ac:dyDescent="0.25">
      <c r="B123" s="11"/>
      <c r="L123" s="11"/>
    </row>
    <row r="124" spans="2:12" s="12" customFormat="1" ht="12" customHeight="1" x14ac:dyDescent="0.25">
      <c r="B124" s="11"/>
      <c r="C124" s="8" t="s">
        <v>11</v>
      </c>
      <c r="F124" s="15" t="str">
        <f>F12</f>
        <v xml:space="preserve"> </v>
      </c>
      <c r="I124" s="8" t="s">
        <v>13</v>
      </c>
      <c r="J124" s="16" t="str">
        <f>IF(J12="","",J12)</f>
        <v/>
      </c>
      <c r="L124" s="11"/>
    </row>
    <row r="125" spans="2:12" s="12" customFormat="1" ht="6.95" customHeight="1" x14ac:dyDescent="0.25">
      <c r="B125" s="11"/>
      <c r="L125" s="11"/>
    </row>
    <row r="126" spans="2:12" s="12" customFormat="1" ht="15.2" customHeight="1" x14ac:dyDescent="0.25">
      <c r="B126" s="11"/>
      <c r="C126" s="8" t="s">
        <v>14</v>
      </c>
      <c r="F126" s="15">
        <f>E15</f>
        <v>0</v>
      </c>
      <c r="I126" s="8" t="s">
        <v>18</v>
      </c>
      <c r="J126" s="45">
        <f>E21</f>
        <v>0</v>
      </c>
      <c r="L126" s="11"/>
    </row>
    <row r="127" spans="2:12" s="12" customFormat="1" ht="15.2" customHeight="1" x14ac:dyDescent="0.25">
      <c r="B127" s="11"/>
      <c r="C127" s="8" t="s">
        <v>17</v>
      </c>
      <c r="F127" s="15" t="str">
        <f>IF(E18="","",E18)</f>
        <v/>
      </c>
      <c r="I127" s="8" t="s">
        <v>19</v>
      </c>
      <c r="J127" s="45">
        <f>E24</f>
        <v>0</v>
      </c>
      <c r="L127" s="11"/>
    </row>
    <row r="128" spans="2:12" s="12" customFormat="1" ht="10.35" customHeight="1" x14ac:dyDescent="0.25">
      <c r="B128" s="11"/>
      <c r="L128" s="11"/>
    </row>
    <row r="129" spans="2:65" s="67" customFormat="1" ht="29.25" customHeight="1" x14ac:dyDescent="0.25">
      <c r="B129" s="59"/>
      <c r="C129" s="60" t="s">
        <v>60</v>
      </c>
      <c r="D129" s="61" t="s">
        <v>61</v>
      </c>
      <c r="E129" s="61" t="s">
        <v>62</v>
      </c>
      <c r="F129" s="61" t="s">
        <v>63</v>
      </c>
      <c r="G129" s="61" t="s">
        <v>64</v>
      </c>
      <c r="H129" s="61" t="s">
        <v>65</v>
      </c>
      <c r="I129" s="61" t="s">
        <v>66</v>
      </c>
      <c r="J129" s="62" t="s">
        <v>42</v>
      </c>
      <c r="K129" s="63" t="s">
        <v>67</v>
      </c>
      <c r="L129" s="59"/>
      <c r="M129" s="64" t="s">
        <v>9</v>
      </c>
      <c r="N129" s="65" t="s">
        <v>25</v>
      </c>
      <c r="O129" s="65" t="s">
        <v>68</v>
      </c>
      <c r="P129" s="65" t="s">
        <v>69</v>
      </c>
      <c r="Q129" s="65" t="s">
        <v>70</v>
      </c>
      <c r="R129" s="65" t="s">
        <v>71</v>
      </c>
      <c r="S129" s="65" t="s">
        <v>72</v>
      </c>
      <c r="T129" s="66" t="s">
        <v>73</v>
      </c>
    </row>
    <row r="130" spans="2:65" s="12" customFormat="1" ht="22.9" customHeight="1" x14ac:dyDescent="0.25">
      <c r="B130" s="11"/>
      <c r="C130" s="68" t="s">
        <v>74</v>
      </c>
      <c r="J130" s="69">
        <f>BK130</f>
        <v>0</v>
      </c>
      <c r="L130" s="11"/>
      <c r="M130" s="70"/>
      <c r="N130" s="21"/>
      <c r="O130" s="21"/>
      <c r="P130" s="71">
        <f>P131+P141+P147+P156+P248</f>
        <v>1894.3091999999999</v>
      </c>
      <c r="Q130" s="21"/>
      <c r="R130" s="71">
        <f>R131+R141+R147+R156+R248</f>
        <v>0.70713799999999993</v>
      </c>
      <c r="S130" s="21"/>
      <c r="T130" s="72">
        <f>T131+T141+T147+T156+T248</f>
        <v>0</v>
      </c>
      <c r="AT130" s="2" t="s">
        <v>75</v>
      </c>
      <c r="AU130" s="2" t="s">
        <v>44</v>
      </c>
      <c r="BK130" s="73">
        <f>BK131+BK141+BK147+BK156+BK248</f>
        <v>0</v>
      </c>
    </row>
    <row r="131" spans="2:65" s="75" customFormat="1" ht="25.9" customHeight="1" x14ac:dyDescent="0.2">
      <c r="B131" s="74"/>
      <c r="D131" s="76" t="s">
        <v>75</v>
      </c>
      <c r="E131" s="77" t="s">
        <v>76</v>
      </c>
      <c r="F131" s="77" t="s">
        <v>77</v>
      </c>
      <c r="J131" s="78">
        <f>BK131</f>
        <v>0</v>
      </c>
      <c r="L131" s="74"/>
      <c r="M131" s="79"/>
      <c r="P131" s="80">
        <f>P132</f>
        <v>5.8192000000000013</v>
      </c>
      <c r="R131" s="80">
        <f>R132</f>
        <v>0</v>
      </c>
      <c r="T131" s="81">
        <f>T132</f>
        <v>0</v>
      </c>
      <c r="AR131" s="76" t="s">
        <v>78</v>
      </c>
      <c r="AT131" s="82" t="s">
        <v>75</v>
      </c>
      <c r="AU131" s="82" t="s">
        <v>79</v>
      </c>
      <c r="AY131" s="76" t="s">
        <v>80</v>
      </c>
      <c r="BK131" s="83">
        <f>BK132</f>
        <v>0</v>
      </c>
    </row>
    <row r="132" spans="2:65" s="75" customFormat="1" ht="22.9" customHeight="1" x14ac:dyDescent="0.2">
      <c r="B132" s="74"/>
      <c r="D132" s="76" t="s">
        <v>75</v>
      </c>
      <c r="E132" s="84" t="s">
        <v>81</v>
      </c>
      <c r="F132" s="84" t="s">
        <v>82</v>
      </c>
      <c r="J132" s="85">
        <f>BK132</f>
        <v>0</v>
      </c>
      <c r="L132" s="74"/>
      <c r="M132" s="79"/>
      <c r="P132" s="80">
        <f>SUM(P133:P140)</f>
        <v>5.8192000000000013</v>
      </c>
      <c r="R132" s="80">
        <f>SUM(R133:R140)</f>
        <v>0</v>
      </c>
      <c r="T132" s="81">
        <f>SUM(T133:T140)</f>
        <v>0</v>
      </c>
      <c r="AR132" s="76" t="s">
        <v>78</v>
      </c>
      <c r="AT132" s="82" t="s">
        <v>75</v>
      </c>
      <c r="AU132" s="82" t="s">
        <v>78</v>
      </c>
      <c r="AY132" s="76" t="s">
        <v>80</v>
      </c>
      <c r="BK132" s="83">
        <f>SUM(BK133:BK140)</f>
        <v>0</v>
      </c>
    </row>
    <row r="133" spans="2:65" s="12" customFormat="1" ht="16.5" customHeight="1" x14ac:dyDescent="0.25">
      <c r="B133" s="11"/>
      <c r="C133" s="86" t="s">
        <v>78</v>
      </c>
      <c r="D133" s="86" t="s">
        <v>83</v>
      </c>
      <c r="E133" s="87" t="s">
        <v>84</v>
      </c>
      <c r="F133" s="88" t="s">
        <v>85</v>
      </c>
      <c r="G133" s="89" t="s">
        <v>86</v>
      </c>
      <c r="H133" s="90">
        <v>4</v>
      </c>
      <c r="I133" s="91"/>
      <c r="J133" s="91">
        <f t="shared" ref="J133:J140" si="0">ROUND(I133*H133,2)</f>
        <v>0</v>
      </c>
      <c r="K133" s="92"/>
      <c r="L133" s="11"/>
      <c r="M133" s="93" t="s">
        <v>9</v>
      </c>
      <c r="N133" s="94" t="s">
        <v>26</v>
      </c>
      <c r="O133" s="95">
        <v>0.77200000000000002</v>
      </c>
      <c r="P133" s="95">
        <f t="shared" ref="P133:P140" si="1">O133*H133</f>
        <v>3.0880000000000001</v>
      </c>
      <c r="Q133" s="95">
        <v>0</v>
      </c>
      <c r="R133" s="95">
        <f t="shared" ref="R133:R140" si="2">Q133*H133</f>
        <v>0</v>
      </c>
      <c r="S133" s="95">
        <v>0</v>
      </c>
      <c r="T133" s="96">
        <f t="shared" ref="T133:T140" si="3">S133*H133</f>
        <v>0</v>
      </c>
      <c r="AR133" s="97" t="s">
        <v>87</v>
      </c>
      <c r="AT133" s="97" t="s">
        <v>83</v>
      </c>
      <c r="AU133" s="97" t="s">
        <v>1</v>
      </c>
      <c r="AY133" s="2" t="s">
        <v>80</v>
      </c>
      <c r="BE133" s="98">
        <f t="shared" ref="BE133:BE140" si="4">IF(N133="základní",J133,0)</f>
        <v>0</v>
      </c>
      <c r="BF133" s="98">
        <f t="shared" ref="BF133:BF140" si="5">IF(N133="snížená",J133,0)</f>
        <v>0</v>
      </c>
      <c r="BG133" s="98">
        <f t="shared" ref="BG133:BG140" si="6">IF(N133="zákl. přenesená",J133,0)</f>
        <v>0</v>
      </c>
      <c r="BH133" s="98">
        <f t="shared" ref="BH133:BH140" si="7">IF(N133="sníž. přenesená",J133,0)</f>
        <v>0</v>
      </c>
      <c r="BI133" s="98">
        <f t="shared" ref="BI133:BI140" si="8">IF(N133="nulová",J133,0)</f>
        <v>0</v>
      </c>
      <c r="BJ133" s="2" t="s">
        <v>78</v>
      </c>
      <c r="BK133" s="98">
        <f t="shared" ref="BK133:BK140" si="9">ROUND(I133*H133,2)</f>
        <v>0</v>
      </c>
      <c r="BL133" s="2" t="s">
        <v>87</v>
      </c>
      <c r="BM133" s="97" t="s">
        <v>88</v>
      </c>
    </row>
    <row r="134" spans="2:65" s="12" customFormat="1" ht="24.2" customHeight="1" x14ac:dyDescent="0.25">
      <c r="B134" s="11"/>
      <c r="C134" s="86" t="s">
        <v>1</v>
      </c>
      <c r="D134" s="86" t="s">
        <v>83</v>
      </c>
      <c r="E134" s="87" t="s">
        <v>89</v>
      </c>
      <c r="F134" s="88" t="s">
        <v>90</v>
      </c>
      <c r="G134" s="89" t="s">
        <v>86</v>
      </c>
      <c r="H134" s="90">
        <v>24</v>
      </c>
      <c r="I134" s="91"/>
      <c r="J134" s="91">
        <f t="shared" si="0"/>
        <v>0</v>
      </c>
      <c r="K134" s="92"/>
      <c r="L134" s="11"/>
      <c r="M134" s="93" t="s">
        <v>9</v>
      </c>
      <c r="N134" s="94" t="s">
        <v>26</v>
      </c>
      <c r="O134" s="95">
        <v>8.0000000000000002E-3</v>
      </c>
      <c r="P134" s="95">
        <f t="shared" si="1"/>
        <v>0.192</v>
      </c>
      <c r="Q134" s="95">
        <v>0</v>
      </c>
      <c r="R134" s="95">
        <f t="shared" si="2"/>
        <v>0</v>
      </c>
      <c r="S134" s="95">
        <v>0</v>
      </c>
      <c r="T134" s="96">
        <f t="shared" si="3"/>
        <v>0</v>
      </c>
      <c r="AR134" s="97" t="s">
        <v>87</v>
      </c>
      <c r="AT134" s="97" t="s">
        <v>83</v>
      </c>
      <c r="AU134" s="97" t="s">
        <v>1</v>
      </c>
      <c r="AY134" s="2" t="s">
        <v>80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2" t="s">
        <v>78</v>
      </c>
      <c r="BK134" s="98">
        <f t="shared" si="9"/>
        <v>0</v>
      </c>
      <c r="BL134" s="2" t="s">
        <v>87</v>
      </c>
      <c r="BM134" s="97" t="s">
        <v>91</v>
      </c>
    </row>
    <row r="135" spans="2:65" s="12" customFormat="1" ht="24.2" customHeight="1" x14ac:dyDescent="0.25">
      <c r="B135" s="11"/>
      <c r="C135" s="86" t="s">
        <v>92</v>
      </c>
      <c r="D135" s="86" t="s">
        <v>83</v>
      </c>
      <c r="E135" s="87" t="s">
        <v>93</v>
      </c>
      <c r="F135" s="88" t="s">
        <v>94</v>
      </c>
      <c r="G135" s="89" t="s">
        <v>86</v>
      </c>
      <c r="H135" s="90">
        <v>0.8</v>
      </c>
      <c r="I135" s="91"/>
      <c r="J135" s="91">
        <f t="shared" si="0"/>
        <v>0</v>
      </c>
      <c r="K135" s="92"/>
      <c r="L135" s="11"/>
      <c r="M135" s="93" t="s">
        <v>9</v>
      </c>
      <c r="N135" s="94" t="s">
        <v>26</v>
      </c>
      <c r="O135" s="95">
        <v>0.83699999999999997</v>
      </c>
      <c r="P135" s="95">
        <f t="shared" si="1"/>
        <v>0.66959999999999997</v>
      </c>
      <c r="Q135" s="95">
        <v>0</v>
      </c>
      <c r="R135" s="95">
        <f t="shared" si="2"/>
        <v>0</v>
      </c>
      <c r="S135" s="95">
        <v>0</v>
      </c>
      <c r="T135" s="96">
        <f t="shared" si="3"/>
        <v>0</v>
      </c>
      <c r="AR135" s="97" t="s">
        <v>87</v>
      </c>
      <c r="AT135" s="97" t="s">
        <v>83</v>
      </c>
      <c r="AU135" s="97" t="s">
        <v>1</v>
      </c>
      <c r="AY135" s="2" t="s">
        <v>80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2" t="s">
        <v>78</v>
      </c>
      <c r="BK135" s="98">
        <f t="shared" si="9"/>
        <v>0</v>
      </c>
      <c r="BL135" s="2" t="s">
        <v>87</v>
      </c>
      <c r="BM135" s="97" t="s">
        <v>95</v>
      </c>
    </row>
    <row r="136" spans="2:65" s="12" customFormat="1" ht="24.2" customHeight="1" x14ac:dyDescent="0.25">
      <c r="B136" s="11"/>
      <c r="C136" s="86" t="s">
        <v>87</v>
      </c>
      <c r="D136" s="86" t="s">
        <v>83</v>
      </c>
      <c r="E136" s="87" t="s">
        <v>96</v>
      </c>
      <c r="F136" s="88" t="s">
        <v>97</v>
      </c>
      <c r="G136" s="89" t="s">
        <v>86</v>
      </c>
      <c r="H136" s="90">
        <v>4</v>
      </c>
      <c r="I136" s="91"/>
      <c r="J136" s="91">
        <f t="shared" si="0"/>
        <v>0</v>
      </c>
      <c r="K136" s="92"/>
      <c r="L136" s="11"/>
      <c r="M136" s="93" t="s">
        <v>9</v>
      </c>
      <c r="N136" s="94" t="s">
        <v>26</v>
      </c>
      <c r="O136" s="95">
        <v>0.14499999999999999</v>
      </c>
      <c r="P136" s="95">
        <f t="shared" si="1"/>
        <v>0.57999999999999996</v>
      </c>
      <c r="Q136" s="95">
        <v>0</v>
      </c>
      <c r="R136" s="95">
        <f t="shared" si="2"/>
        <v>0</v>
      </c>
      <c r="S136" s="95">
        <v>0</v>
      </c>
      <c r="T136" s="96">
        <f t="shared" si="3"/>
        <v>0</v>
      </c>
      <c r="AR136" s="97" t="s">
        <v>87</v>
      </c>
      <c r="AT136" s="97" t="s">
        <v>83</v>
      </c>
      <c r="AU136" s="97" t="s">
        <v>1</v>
      </c>
      <c r="AY136" s="2" t="s">
        <v>80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2" t="s">
        <v>78</v>
      </c>
      <c r="BK136" s="98">
        <f t="shared" si="9"/>
        <v>0</v>
      </c>
      <c r="BL136" s="2" t="s">
        <v>87</v>
      </c>
      <c r="BM136" s="97" t="s">
        <v>98</v>
      </c>
    </row>
    <row r="137" spans="2:65" s="12" customFormat="1" ht="24.2" customHeight="1" x14ac:dyDescent="0.25">
      <c r="B137" s="11"/>
      <c r="C137" s="86" t="s">
        <v>99</v>
      </c>
      <c r="D137" s="86" t="s">
        <v>83</v>
      </c>
      <c r="E137" s="87" t="s">
        <v>100</v>
      </c>
      <c r="F137" s="88" t="s">
        <v>101</v>
      </c>
      <c r="G137" s="89" t="s">
        <v>86</v>
      </c>
      <c r="H137" s="90">
        <v>0.8</v>
      </c>
      <c r="I137" s="91"/>
      <c r="J137" s="91">
        <f t="shared" si="0"/>
        <v>0</v>
      </c>
      <c r="K137" s="92"/>
      <c r="L137" s="11"/>
      <c r="M137" s="93" t="s">
        <v>9</v>
      </c>
      <c r="N137" s="94" t="s">
        <v>26</v>
      </c>
      <c r="O137" s="95">
        <v>0.46</v>
      </c>
      <c r="P137" s="95">
        <f t="shared" si="1"/>
        <v>0.36800000000000005</v>
      </c>
      <c r="Q137" s="95">
        <v>0</v>
      </c>
      <c r="R137" s="95">
        <f t="shared" si="2"/>
        <v>0</v>
      </c>
      <c r="S137" s="95">
        <v>0</v>
      </c>
      <c r="T137" s="96">
        <f t="shared" si="3"/>
        <v>0</v>
      </c>
      <c r="AR137" s="97" t="s">
        <v>87</v>
      </c>
      <c r="AT137" s="97" t="s">
        <v>83</v>
      </c>
      <c r="AU137" s="97" t="s">
        <v>1</v>
      </c>
      <c r="AY137" s="2" t="s">
        <v>80</v>
      </c>
      <c r="BE137" s="98">
        <f t="shared" si="4"/>
        <v>0</v>
      </c>
      <c r="BF137" s="98">
        <f t="shared" si="5"/>
        <v>0</v>
      </c>
      <c r="BG137" s="98">
        <f t="shared" si="6"/>
        <v>0</v>
      </c>
      <c r="BH137" s="98">
        <f t="shared" si="7"/>
        <v>0</v>
      </c>
      <c r="BI137" s="98">
        <f t="shared" si="8"/>
        <v>0</v>
      </c>
      <c r="BJ137" s="2" t="s">
        <v>78</v>
      </c>
      <c r="BK137" s="98">
        <f t="shared" si="9"/>
        <v>0</v>
      </c>
      <c r="BL137" s="2" t="s">
        <v>87</v>
      </c>
      <c r="BM137" s="97" t="s">
        <v>102</v>
      </c>
    </row>
    <row r="138" spans="2:65" s="12" customFormat="1" ht="24.2" customHeight="1" x14ac:dyDescent="0.25">
      <c r="B138" s="11"/>
      <c r="C138" s="86" t="s">
        <v>103</v>
      </c>
      <c r="D138" s="86" t="s">
        <v>83</v>
      </c>
      <c r="E138" s="87" t="s">
        <v>104</v>
      </c>
      <c r="F138" s="88" t="s">
        <v>105</v>
      </c>
      <c r="G138" s="89" t="s">
        <v>86</v>
      </c>
      <c r="H138" s="90">
        <v>4</v>
      </c>
      <c r="I138" s="91"/>
      <c r="J138" s="91">
        <f t="shared" si="0"/>
        <v>0</v>
      </c>
      <c r="K138" s="92"/>
      <c r="L138" s="11"/>
      <c r="M138" s="93" t="s">
        <v>9</v>
      </c>
      <c r="N138" s="94" t="s">
        <v>26</v>
      </c>
      <c r="O138" s="95">
        <v>0.08</v>
      </c>
      <c r="P138" s="95">
        <f t="shared" si="1"/>
        <v>0.32</v>
      </c>
      <c r="Q138" s="95">
        <v>0</v>
      </c>
      <c r="R138" s="95">
        <f t="shared" si="2"/>
        <v>0</v>
      </c>
      <c r="S138" s="95">
        <v>0</v>
      </c>
      <c r="T138" s="96">
        <f t="shared" si="3"/>
        <v>0</v>
      </c>
      <c r="AR138" s="97" t="s">
        <v>87</v>
      </c>
      <c r="AT138" s="97" t="s">
        <v>83</v>
      </c>
      <c r="AU138" s="97" t="s">
        <v>1</v>
      </c>
      <c r="AY138" s="2" t="s">
        <v>80</v>
      </c>
      <c r="BE138" s="98">
        <f t="shared" si="4"/>
        <v>0</v>
      </c>
      <c r="BF138" s="98">
        <f t="shared" si="5"/>
        <v>0</v>
      </c>
      <c r="BG138" s="98">
        <f t="shared" si="6"/>
        <v>0</v>
      </c>
      <c r="BH138" s="98">
        <f t="shared" si="7"/>
        <v>0</v>
      </c>
      <c r="BI138" s="98">
        <f t="shared" si="8"/>
        <v>0</v>
      </c>
      <c r="BJ138" s="2" t="s">
        <v>78</v>
      </c>
      <c r="BK138" s="98">
        <f t="shared" si="9"/>
        <v>0</v>
      </c>
      <c r="BL138" s="2" t="s">
        <v>87</v>
      </c>
      <c r="BM138" s="97" t="s">
        <v>106</v>
      </c>
    </row>
    <row r="139" spans="2:65" s="12" customFormat="1" ht="24.2" customHeight="1" x14ac:dyDescent="0.25">
      <c r="B139" s="11"/>
      <c r="C139" s="86" t="s">
        <v>107</v>
      </c>
      <c r="D139" s="86" t="s">
        <v>83</v>
      </c>
      <c r="E139" s="87" t="s">
        <v>108</v>
      </c>
      <c r="F139" s="88" t="s">
        <v>109</v>
      </c>
      <c r="G139" s="89" t="s">
        <v>86</v>
      </c>
      <c r="H139" s="90">
        <v>1.6</v>
      </c>
      <c r="I139" s="91"/>
      <c r="J139" s="91">
        <f t="shared" si="0"/>
        <v>0</v>
      </c>
      <c r="K139" s="92"/>
      <c r="L139" s="11"/>
      <c r="M139" s="93" t="s">
        <v>9</v>
      </c>
      <c r="N139" s="94" t="s">
        <v>26</v>
      </c>
      <c r="O139" s="95">
        <v>0.376</v>
      </c>
      <c r="P139" s="95">
        <f t="shared" si="1"/>
        <v>0.60160000000000002</v>
      </c>
      <c r="Q139" s="95">
        <v>0</v>
      </c>
      <c r="R139" s="95">
        <f t="shared" si="2"/>
        <v>0</v>
      </c>
      <c r="S139" s="95">
        <v>0</v>
      </c>
      <c r="T139" s="96">
        <f t="shared" si="3"/>
        <v>0</v>
      </c>
      <c r="AR139" s="97" t="s">
        <v>87</v>
      </c>
      <c r="AT139" s="97" t="s">
        <v>83</v>
      </c>
      <c r="AU139" s="97" t="s">
        <v>1</v>
      </c>
      <c r="AY139" s="2" t="s">
        <v>80</v>
      </c>
      <c r="BE139" s="98">
        <f t="shared" si="4"/>
        <v>0</v>
      </c>
      <c r="BF139" s="98">
        <f t="shared" si="5"/>
        <v>0</v>
      </c>
      <c r="BG139" s="98">
        <f t="shared" si="6"/>
        <v>0</v>
      </c>
      <c r="BH139" s="98">
        <f t="shared" si="7"/>
        <v>0</v>
      </c>
      <c r="BI139" s="98">
        <f t="shared" si="8"/>
        <v>0</v>
      </c>
      <c r="BJ139" s="2" t="s">
        <v>78</v>
      </c>
      <c r="BK139" s="98">
        <f t="shared" si="9"/>
        <v>0</v>
      </c>
      <c r="BL139" s="2" t="s">
        <v>87</v>
      </c>
      <c r="BM139" s="97" t="s">
        <v>110</v>
      </c>
    </row>
    <row r="140" spans="2:65" s="12" customFormat="1" ht="24.2" customHeight="1" x14ac:dyDescent="0.25">
      <c r="B140" s="11"/>
      <c r="C140" s="86" t="s">
        <v>111</v>
      </c>
      <c r="D140" s="86" t="s">
        <v>83</v>
      </c>
      <c r="E140" s="87" t="s">
        <v>112</v>
      </c>
      <c r="F140" s="88" t="s">
        <v>113</v>
      </c>
      <c r="G140" s="89" t="s">
        <v>86</v>
      </c>
      <c r="H140" s="90">
        <v>1.6</v>
      </c>
      <c r="I140" s="91"/>
      <c r="J140" s="91">
        <f t="shared" si="0"/>
        <v>0</v>
      </c>
      <c r="K140" s="92"/>
      <c r="L140" s="11"/>
      <c r="M140" s="93" t="s">
        <v>9</v>
      </c>
      <c r="N140" s="94" t="s">
        <v>26</v>
      </c>
      <c r="O140" s="95">
        <v>0</v>
      </c>
      <c r="P140" s="95">
        <f t="shared" si="1"/>
        <v>0</v>
      </c>
      <c r="Q140" s="95">
        <v>0</v>
      </c>
      <c r="R140" s="95">
        <f t="shared" si="2"/>
        <v>0</v>
      </c>
      <c r="S140" s="95">
        <v>0</v>
      </c>
      <c r="T140" s="96">
        <f t="shared" si="3"/>
        <v>0</v>
      </c>
      <c r="AR140" s="97" t="s">
        <v>87</v>
      </c>
      <c r="AT140" s="97" t="s">
        <v>83</v>
      </c>
      <c r="AU140" s="97" t="s">
        <v>1</v>
      </c>
      <c r="AY140" s="2" t="s">
        <v>80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2" t="s">
        <v>78</v>
      </c>
      <c r="BK140" s="98">
        <f t="shared" si="9"/>
        <v>0</v>
      </c>
      <c r="BL140" s="2" t="s">
        <v>87</v>
      </c>
      <c r="BM140" s="97" t="s">
        <v>114</v>
      </c>
    </row>
    <row r="141" spans="2:65" s="75" customFormat="1" ht="25.9" customHeight="1" x14ac:dyDescent="0.2">
      <c r="B141" s="74"/>
      <c r="D141" s="76" t="s">
        <v>75</v>
      </c>
      <c r="E141" s="77" t="s">
        <v>115</v>
      </c>
      <c r="F141" s="77" t="s">
        <v>116</v>
      </c>
      <c r="J141" s="78">
        <f>BK141</f>
        <v>0</v>
      </c>
      <c r="L141" s="74"/>
      <c r="M141" s="79"/>
      <c r="P141" s="80">
        <f>SUM(P142:P146)</f>
        <v>44.935000000000002</v>
      </c>
      <c r="R141" s="80">
        <f>SUM(R142:R146)</f>
        <v>0.16874999999999998</v>
      </c>
      <c r="T141" s="81">
        <f>SUM(T142:T146)</f>
        <v>0</v>
      </c>
      <c r="AR141" s="76" t="s">
        <v>1</v>
      </c>
      <c r="AT141" s="82" t="s">
        <v>75</v>
      </c>
      <c r="AU141" s="82" t="s">
        <v>79</v>
      </c>
      <c r="AY141" s="76" t="s">
        <v>80</v>
      </c>
      <c r="BK141" s="83">
        <f>SUM(BK142:BK146)</f>
        <v>0</v>
      </c>
    </row>
    <row r="142" spans="2:65" s="12" customFormat="1" ht="21.75" customHeight="1" x14ac:dyDescent="0.25">
      <c r="B142" s="11"/>
      <c r="C142" s="86" t="s">
        <v>117</v>
      </c>
      <c r="D142" s="86" t="s">
        <v>83</v>
      </c>
      <c r="E142" s="87" t="s">
        <v>118</v>
      </c>
      <c r="F142" s="88" t="s">
        <v>119</v>
      </c>
      <c r="G142" s="89" t="s">
        <v>120</v>
      </c>
      <c r="H142" s="90">
        <v>15</v>
      </c>
      <c r="I142" s="91"/>
      <c r="J142" s="91">
        <f>ROUND(I142*H142,2)</f>
        <v>0</v>
      </c>
      <c r="K142" s="92"/>
      <c r="L142" s="11"/>
      <c r="M142" s="93" t="s">
        <v>9</v>
      </c>
      <c r="N142" s="94" t="s">
        <v>26</v>
      </c>
      <c r="O142" s="95">
        <v>0.313</v>
      </c>
      <c r="P142" s="95">
        <f>O142*H142</f>
        <v>4.6950000000000003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121</v>
      </c>
      <c r="AT142" s="97" t="s">
        <v>83</v>
      </c>
      <c r="AU142" s="97" t="s">
        <v>78</v>
      </c>
      <c r="AY142" s="2" t="s">
        <v>80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2" t="s">
        <v>78</v>
      </c>
      <c r="BK142" s="98">
        <f>ROUND(I142*H142,2)</f>
        <v>0</v>
      </c>
      <c r="BL142" s="2" t="s">
        <v>121</v>
      </c>
      <c r="BM142" s="97" t="s">
        <v>122</v>
      </c>
    </row>
    <row r="143" spans="2:65" s="12" customFormat="1" ht="37.9" customHeight="1" x14ac:dyDescent="0.25">
      <c r="B143" s="11"/>
      <c r="C143" s="99" t="s">
        <v>123</v>
      </c>
      <c r="D143" s="99" t="s">
        <v>124</v>
      </c>
      <c r="E143" s="100" t="s">
        <v>125</v>
      </c>
      <c r="F143" s="101" t="s">
        <v>126</v>
      </c>
      <c r="G143" s="102" t="s">
        <v>120</v>
      </c>
      <c r="H143" s="103">
        <v>15</v>
      </c>
      <c r="I143" s="104"/>
      <c r="J143" s="104">
        <f>ROUND(I143*H143,2)</f>
        <v>0</v>
      </c>
      <c r="K143" s="105"/>
      <c r="L143" s="106"/>
      <c r="M143" s="107" t="s">
        <v>9</v>
      </c>
      <c r="N143" s="108" t="s">
        <v>26</v>
      </c>
      <c r="O143" s="95">
        <v>0</v>
      </c>
      <c r="P143" s="95">
        <f>O143*H143</f>
        <v>0</v>
      </c>
      <c r="Q143" s="95">
        <v>2.2499999999999998E-3</v>
      </c>
      <c r="R143" s="95">
        <f>Q143*H143</f>
        <v>3.3749999999999995E-2</v>
      </c>
      <c r="S143" s="95">
        <v>0</v>
      </c>
      <c r="T143" s="96">
        <f>S143*H143</f>
        <v>0</v>
      </c>
      <c r="AR143" s="97" t="s">
        <v>127</v>
      </c>
      <c r="AT143" s="97" t="s">
        <v>124</v>
      </c>
      <c r="AU143" s="97" t="s">
        <v>78</v>
      </c>
      <c r="AY143" s="2" t="s">
        <v>80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2" t="s">
        <v>78</v>
      </c>
      <c r="BK143" s="98">
        <f>ROUND(I143*H143,2)</f>
        <v>0</v>
      </c>
      <c r="BL143" s="2" t="s">
        <v>127</v>
      </c>
      <c r="BM143" s="97" t="s">
        <v>128</v>
      </c>
    </row>
    <row r="144" spans="2:65" s="12" customFormat="1" ht="21.75" customHeight="1" x14ac:dyDescent="0.25">
      <c r="B144" s="11"/>
      <c r="C144" s="86" t="s">
        <v>129</v>
      </c>
      <c r="D144" s="86" t="s">
        <v>83</v>
      </c>
      <c r="E144" s="87" t="s">
        <v>130</v>
      </c>
      <c r="F144" s="88" t="s">
        <v>131</v>
      </c>
      <c r="G144" s="89" t="s">
        <v>120</v>
      </c>
      <c r="H144" s="90">
        <v>30</v>
      </c>
      <c r="I144" s="91"/>
      <c r="J144" s="91">
        <f>ROUND(I144*H144,2)</f>
        <v>0</v>
      </c>
      <c r="K144" s="92"/>
      <c r="L144" s="11"/>
      <c r="M144" s="93" t="s">
        <v>9</v>
      </c>
      <c r="N144" s="94" t="s">
        <v>26</v>
      </c>
      <c r="O144" s="95">
        <v>0.54700000000000004</v>
      </c>
      <c r="P144" s="95">
        <f>O144*H144</f>
        <v>16.41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AR144" s="97" t="s">
        <v>121</v>
      </c>
      <c r="AT144" s="97" t="s">
        <v>83</v>
      </c>
      <c r="AU144" s="97" t="s">
        <v>78</v>
      </c>
      <c r="AY144" s="2" t="s">
        <v>80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2" t="s">
        <v>78</v>
      </c>
      <c r="BK144" s="98">
        <f>ROUND(I144*H144,2)</f>
        <v>0</v>
      </c>
      <c r="BL144" s="2" t="s">
        <v>121</v>
      </c>
      <c r="BM144" s="97" t="s">
        <v>132</v>
      </c>
    </row>
    <row r="145" spans="2:65" s="12" customFormat="1" ht="37.9" customHeight="1" x14ac:dyDescent="0.25">
      <c r="B145" s="11"/>
      <c r="C145" s="99" t="s">
        <v>133</v>
      </c>
      <c r="D145" s="99" t="s">
        <v>124</v>
      </c>
      <c r="E145" s="100" t="s">
        <v>134</v>
      </c>
      <c r="F145" s="101" t="s">
        <v>135</v>
      </c>
      <c r="G145" s="102" t="s">
        <v>120</v>
      </c>
      <c r="H145" s="103">
        <v>30</v>
      </c>
      <c r="I145" s="104"/>
      <c r="J145" s="104">
        <f>ROUND(I145*H145,2)</f>
        <v>0</v>
      </c>
      <c r="K145" s="105"/>
      <c r="L145" s="106"/>
      <c r="M145" s="107" t="s">
        <v>9</v>
      </c>
      <c r="N145" s="108" t="s">
        <v>26</v>
      </c>
      <c r="O145" s="95">
        <v>0</v>
      </c>
      <c r="P145" s="95">
        <f>O145*H145</f>
        <v>0</v>
      </c>
      <c r="Q145" s="95">
        <v>4.4999999999999997E-3</v>
      </c>
      <c r="R145" s="95">
        <f>Q145*H145</f>
        <v>0.13499999999999998</v>
      </c>
      <c r="S145" s="95">
        <v>0</v>
      </c>
      <c r="T145" s="96">
        <f>S145*H145</f>
        <v>0</v>
      </c>
      <c r="AR145" s="97" t="s">
        <v>127</v>
      </c>
      <c r="AT145" s="97" t="s">
        <v>124</v>
      </c>
      <c r="AU145" s="97" t="s">
        <v>78</v>
      </c>
      <c r="AY145" s="2" t="s">
        <v>80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78</v>
      </c>
      <c r="BK145" s="98">
        <f>ROUND(I145*H145,2)</f>
        <v>0</v>
      </c>
      <c r="BL145" s="2" t="s">
        <v>127</v>
      </c>
      <c r="BM145" s="97" t="s">
        <v>136</v>
      </c>
    </row>
    <row r="146" spans="2:65" s="12" customFormat="1" ht="24.2" customHeight="1" x14ac:dyDescent="0.25">
      <c r="B146" s="11"/>
      <c r="C146" s="86" t="s">
        <v>137</v>
      </c>
      <c r="D146" s="86" t="s">
        <v>83</v>
      </c>
      <c r="E146" s="87" t="s">
        <v>138</v>
      </c>
      <c r="F146" s="88" t="s">
        <v>139</v>
      </c>
      <c r="G146" s="89" t="s">
        <v>140</v>
      </c>
      <c r="H146" s="90">
        <v>10</v>
      </c>
      <c r="I146" s="91"/>
      <c r="J146" s="91">
        <f>ROUND(I146*H146,2)</f>
        <v>0</v>
      </c>
      <c r="K146" s="92"/>
      <c r="L146" s="11"/>
      <c r="M146" s="93" t="s">
        <v>9</v>
      </c>
      <c r="N146" s="94" t="s">
        <v>26</v>
      </c>
      <c r="O146" s="95">
        <v>2.383</v>
      </c>
      <c r="P146" s="95">
        <f>O146*H146</f>
        <v>23.83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AR146" s="97" t="s">
        <v>87</v>
      </c>
      <c r="AT146" s="97" t="s">
        <v>83</v>
      </c>
      <c r="AU146" s="97" t="s">
        <v>78</v>
      </c>
      <c r="AY146" s="2" t="s">
        <v>80</v>
      </c>
      <c r="BE146" s="98">
        <f>IF(N146="základní",J146,0)</f>
        <v>0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2" t="s">
        <v>78</v>
      </c>
      <c r="BK146" s="98">
        <f>ROUND(I146*H146,2)</f>
        <v>0</v>
      </c>
      <c r="BL146" s="2" t="s">
        <v>87</v>
      </c>
      <c r="BM146" s="97" t="s">
        <v>141</v>
      </c>
    </row>
    <row r="147" spans="2:65" s="75" customFormat="1" ht="25.9" customHeight="1" x14ac:dyDescent="0.2">
      <c r="B147" s="74"/>
      <c r="D147" s="76" t="s">
        <v>75</v>
      </c>
      <c r="E147" s="77" t="s">
        <v>142</v>
      </c>
      <c r="F147" s="77" t="s">
        <v>143</v>
      </c>
      <c r="J147" s="78">
        <f>BK147</f>
        <v>0</v>
      </c>
      <c r="L147" s="74"/>
      <c r="M147" s="79"/>
      <c r="P147" s="80">
        <f>P148</f>
        <v>63.936</v>
      </c>
      <c r="R147" s="80">
        <f>R148</f>
        <v>0</v>
      </c>
      <c r="T147" s="81">
        <f>T148</f>
        <v>0</v>
      </c>
      <c r="AR147" s="76" t="s">
        <v>1</v>
      </c>
      <c r="AT147" s="82" t="s">
        <v>75</v>
      </c>
      <c r="AU147" s="82" t="s">
        <v>79</v>
      </c>
      <c r="AY147" s="76" t="s">
        <v>80</v>
      </c>
      <c r="BK147" s="83">
        <f>BK148</f>
        <v>0</v>
      </c>
    </row>
    <row r="148" spans="2:65" s="75" customFormat="1" ht="22.9" customHeight="1" x14ac:dyDescent="0.2">
      <c r="B148" s="74"/>
      <c r="D148" s="76" t="s">
        <v>75</v>
      </c>
      <c r="E148" s="84" t="s">
        <v>144</v>
      </c>
      <c r="F148" s="84" t="s">
        <v>145</v>
      </c>
      <c r="J148" s="85">
        <f>BK148</f>
        <v>0</v>
      </c>
      <c r="L148" s="74"/>
      <c r="M148" s="79"/>
      <c r="P148" s="80">
        <f>SUM(P149:P155)</f>
        <v>63.936</v>
      </c>
      <c r="R148" s="80">
        <f>SUM(R149:R155)</f>
        <v>0</v>
      </c>
      <c r="T148" s="81">
        <f>SUM(T149:T155)</f>
        <v>0</v>
      </c>
      <c r="AR148" s="76" t="s">
        <v>1</v>
      </c>
      <c r="AT148" s="82" t="s">
        <v>75</v>
      </c>
      <c r="AU148" s="82" t="s">
        <v>78</v>
      </c>
      <c r="AY148" s="76" t="s">
        <v>80</v>
      </c>
      <c r="BK148" s="83">
        <f>SUM(BK149:BK155)</f>
        <v>0</v>
      </c>
    </row>
    <row r="149" spans="2:65" s="12" customFormat="1" ht="24.2" customHeight="1" x14ac:dyDescent="0.25">
      <c r="B149" s="11"/>
      <c r="C149" s="86" t="s">
        <v>146</v>
      </c>
      <c r="D149" s="86" t="s">
        <v>83</v>
      </c>
      <c r="E149" s="87" t="s">
        <v>147</v>
      </c>
      <c r="F149" s="88" t="s">
        <v>148</v>
      </c>
      <c r="G149" s="89" t="s">
        <v>149</v>
      </c>
      <c r="H149" s="90">
        <v>74</v>
      </c>
      <c r="I149" s="91"/>
      <c r="J149" s="91">
        <f t="shared" ref="J149:J155" si="10">ROUND(I149*H149,2)</f>
        <v>0</v>
      </c>
      <c r="K149" s="92"/>
      <c r="L149" s="11"/>
      <c r="M149" s="93" t="s">
        <v>9</v>
      </c>
      <c r="N149" s="94" t="s">
        <v>26</v>
      </c>
      <c r="O149" s="95">
        <v>0.86399999999999999</v>
      </c>
      <c r="P149" s="95">
        <f t="shared" ref="P149:P155" si="11">O149*H149</f>
        <v>63.936</v>
      </c>
      <c r="Q149" s="95">
        <v>0</v>
      </c>
      <c r="R149" s="95">
        <f t="shared" ref="R149:R155" si="12">Q149*H149</f>
        <v>0</v>
      </c>
      <c r="S149" s="95">
        <v>0</v>
      </c>
      <c r="T149" s="96">
        <f t="shared" ref="T149:T155" si="13">S149*H149</f>
        <v>0</v>
      </c>
      <c r="AR149" s="97" t="s">
        <v>87</v>
      </c>
      <c r="AT149" s="97" t="s">
        <v>83</v>
      </c>
      <c r="AU149" s="97" t="s">
        <v>1</v>
      </c>
      <c r="AY149" s="2" t="s">
        <v>80</v>
      </c>
      <c r="BE149" s="98">
        <f t="shared" ref="BE149:BE155" si="14">IF(N149="základní",J149,0)</f>
        <v>0</v>
      </c>
      <c r="BF149" s="98">
        <f t="shared" ref="BF149:BF155" si="15">IF(N149="snížená",J149,0)</f>
        <v>0</v>
      </c>
      <c r="BG149" s="98">
        <f t="shared" ref="BG149:BG155" si="16">IF(N149="zákl. přenesená",J149,0)</f>
        <v>0</v>
      </c>
      <c r="BH149" s="98">
        <f t="shared" ref="BH149:BH155" si="17">IF(N149="sníž. přenesená",J149,0)</f>
        <v>0</v>
      </c>
      <c r="BI149" s="98">
        <f t="shared" ref="BI149:BI155" si="18">IF(N149="nulová",J149,0)</f>
        <v>0</v>
      </c>
      <c r="BJ149" s="2" t="s">
        <v>78</v>
      </c>
      <c r="BK149" s="98">
        <f t="shared" ref="BK149:BK155" si="19">ROUND(I149*H149,2)</f>
        <v>0</v>
      </c>
      <c r="BL149" s="2" t="s">
        <v>87</v>
      </c>
      <c r="BM149" s="97" t="s">
        <v>150</v>
      </c>
    </row>
    <row r="150" spans="2:65" s="12" customFormat="1" ht="24.2" customHeight="1" x14ac:dyDescent="0.25">
      <c r="B150" s="11"/>
      <c r="C150" s="99" t="s">
        <v>151</v>
      </c>
      <c r="D150" s="99" t="s">
        <v>124</v>
      </c>
      <c r="E150" s="100" t="s">
        <v>576</v>
      </c>
      <c r="F150" s="101" t="s">
        <v>577</v>
      </c>
      <c r="G150" s="102" t="s">
        <v>149</v>
      </c>
      <c r="H150" s="103">
        <v>30</v>
      </c>
      <c r="I150" s="104"/>
      <c r="J150" s="104">
        <f t="shared" si="10"/>
        <v>0</v>
      </c>
      <c r="K150" s="105"/>
      <c r="L150" s="106"/>
      <c r="M150" s="107" t="s">
        <v>9</v>
      </c>
      <c r="N150" s="108" t="s">
        <v>26</v>
      </c>
      <c r="O150" s="95">
        <v>0</v>
      </c>
      <c r="P150" s="95">
        <f t="shared" si="11"/>
        <v>0</v>
      </c>
      <c r="Q150" s="95">
        <v>0</v>
      </c>
      <c r="R150" s="95">
        <f t="shared" si="12"/>
        <v>0</v>
      </c>
      <c r="S150" s="95">
        <v>0</v>
      </c>
      <c r="T150" s="96">
        <f t="shared" si="13"/>
        <v>0</v>
      </c>
      <c r="AR150" s="97" t="s">
        <v>111</v>
      </c>
      <c r="AT150" s="97" t="s">
        <v>124</v>
      </c>
      <c r="AU150" s="97" t="s">
        <v>1</v>
      </c>
      <c r="AY150" s="2" t="s">
        <v>80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2" t="s">
        <v>78</v>
      </c>
      <c r="BK150" s="98">
        <f t="shared" si="19"/>
        <v>0</v>
      </c>
      <c r="BL150" s="2" t="s">
        <v>87</v>
      </c>
      <c r="BM150" s="97" t="s">
        <v>154</v>
      </c>
    </row>
    <row r="151" spans="2:65" s="12" customFormat="1" ht="24.2" customHeight="1" x14ac:dyDescent="0.25">
      <c r="B151" s="11"/>
      <c r="C151" s="99" t="s">
        <v>159</v>
      </c>
      <c r="D151" s="99" t="s">
        <v>124</v>
      </c>
      <c r="E151" s="100" t="s">
        <v>160</v>
      </c>
      <c r="F151" s="101" t="s">
        <v>161</v>
      </c>
      <c r="G151" s="102" t="s">
        <v>149</v>
      </c>
      <c r="H151" s="103">
        <v>5</v>
      </c>
      <c r="I151" s="104"/>
      <c r="J151" s="104">
        <f t="shared" si="10"/>
        <v>0</v>
      </c>
      <c r="K151" s="105"/>
      <c r="L151" s="106"/>
      <c r="M151" s="107" t="s">
        <v>9</v>
      </c>
      <c r="N151" s="108" t="s">
        <v>26</v>
      </c>
      <c r="O151" s="95">
        <v>0</v>
      </c>
      <c r="P151" s="95">
        <f t="shared" si="11"/>
        <v>0</v>
      </c>
      <c r="Q151" s="95">
        <v>0</v>
      </c>
      <c r="R151" s="95">
        <f t="shared" si="12"/>
        <v>0</v>
      </c>
      <c r="S151" s="95">
        <v>0</v>
      </c>
      <c r="T151" s="96">
        <f t="shared" si="13"/>
        <v>0</v>
      </c>
      <c r="AR151" s="97" t="s">
        <v>111</v>
      </c>
      <c r="AT151" s="97" t="s">
        <v>124</v>
      </c>
      <c r="AU151" s="97" t="s">
        <v>1</v>
      </c>
      <c r="AY151" s="2" t="s">
        <v>80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2" t="s">
        <v>78</v>
      </c>
      <c r="BK151" s="98">
        <f t="shared" si="19"/>
        <v>0</v>
      </c>
      <c r="BL151" s="2" t="s">
        <v>87</v>
      </c>
      <c r="BM151" s="97" t="s">
        <v>162</v>
      </c>
    </row>
    <row r="152" spans="2:65" s="12" customFormat="1" ht="24.2" customHeight="1" x14ac:dyDescent="0.25">
      <c r="B152" s="11"/>
      <c r="C152" s="99" t="s">
        <v>163</v>
      </c>
      <c r="D152" s="99" t="s">
        <v>124</v>
      </c>
      <c r="E152" s="100" t="s">
        <v>164</v>
      </c>
      <c r="F152" s="101" t="s">
        <v>165</v>
      </c>
      <c r="G152" s="102" t="s">
        <v>149</v>
      </c>
      <c r="H152" s="103">
        <v>31</v>
      </c>
      <c r="I152" s="104"/>
      <c r="J152" s="104">
        <f t="shared" si="10"/>
        <v>0</v>
      </c>
      <c r="K152" s="105"/>
      <c r="L152" s="106"/>
      <c r="M152" s="107" t="s">
        <v>9</v>
      </c>
      <c r="N152" s="108" t="s">
        <v>26</v>
      </c>
      <c r="O152" s="95">
        <v>0</v>
      </c>
      <c r="P152" s="95">
        <f t="shared" si="11"/>
        <v>0</v>
      </c>
      <c r="Q152" s="95">
        <v>0</v>
      </c>
      <c r="R152" s="95">
        <f t="shared" si="12"/>
        <v>0</v>
      </c>
      <c r="S152" s="95">
        <v>0</v>
      </c>
      <c r="T152" s="96">
        <f t="shared" si="13"/>
        <v>0</v>
      </c>
      <c r="AR152" s="97" t="s">
        <v>111</v>
      </c>
      <c r="AT152" s="97" t="s">
        <v>124</v>
      </c>
      <c r="AU152" s="97" t="s">
        <v>1</v>
      </c>
      <c r="AY152" s="2" t="s">
        <v>80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2" t="s">
        <v>78</v>
      </c>
      <c r="BK152" s="98">
        <f t="shared" si="19"/>
        <v>0</v>
      </c>
      <c r="BL152" s="2" t="s">
        <v>87</v>
      </c>
      <c r="BM152" s="97" t="s">
        <v>166</v>
      </c>
    </row>
    <row r="153" spans="2:65" s="12" customFormat="1" ht="24.2" customHeight="1" x14ac:dyDescent="0.25">
      <c r="B153" s="11"/>
      <c r="C153" s="99" t="s">
        <v>167</v>
      </c>
      <c r="D153" s="99" t="s">
        <v>124</v>
      </c>
      <c r="E153" s="100" t="s">
        <v>168</v>
      </c>
      <c r="F153" s="101" t="s">
        <v>169</v>
      </c>
      <c r="G153" s="102" t="s">
        <v>149</v>
      </c>
      <c r="H153" s="103">
        <v>3</v>
      </c>
      <c r="I153" s="104"/>
      <c r="J153" s="104">
        <f t="shared" si="10"/>
        <v>0</v>
      </c>
      <c r="K153" s="105"/>
      <c r="L153" s="106"/>
      <c r="M153" s="107" t="s">
        <v>9</v>
      </c>
      <c r="N153" s="108" t="s">
        <v>26</v>
      </c>
      <c r="O153" s="95">
        <v>0</v>
      </c>
      <c r="P153" s="95">
        <f t="shared" si="11"/>
        <v>0</v>
      </c>
      <c r="Q153" s="95">
        <v>0</v>
      </c>
      <c r="R153" s="95">
        <f t="shared" si="12"/>
        <v>0</v>
      </c>
      <c r="S153" s="95">
        <v>0</v>
      </c>
      <c r="T153" s="96">
        <f t="shared" si="13"/>
        <v>0</v>
      </c>
      <c r="AR153" s="97" t="s">
        <v>111</v>
      </c>
      <c r="AT153" s="97" t="s">
        <v>124</v>
      </c>
      <c r="AU153" s="97" t="s">
        <v>1</v>
      </c>
      <c r="AY153" s="2" t="s">
        <v>80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2" t="s">
        <v>78</v>
      </c>
      <c r="BK153" s="98">
        <f t="shared" si="19"/>
        <v>0</v>
      </c>
      <c r="BL153" s="2" t="s">
        <v>87</v>
      </c>
      <c r="BM153" s="97" t="s">
        <v>170</v>
      </c>
    </row>
    <row r="154" spans="2:65" s="12" customFormat="1" ht="33" customHeight="1" x14ac:dyDescent="0.25">
      <c r="B154" s="11"/>
      <c r="C154" s="99" t="s">
        <v>171</v>
      </c>
      <c r="D154" s="99" t="s">
        <v>124</v>
      </c>
      <c r="E154" s="100" t="s">
        <v>172</v>
      </c>
      <c r="F154" s="101" t="s">
        <v>173</v>
      </c>
      <c r="G154" s="102" t="s">
        <v>149</v>
      </c>
      <c r="H154" s="103">
        <v>3</v>
      </c>
      <c r="I154" s="104"/>
      <c r="J154" s="104">
        <f t="shared" si="10"/>
        <v>0</v>
      </c>
      <c r="K154" s="105"/>
      <c r="L154" s="106"/>
      <c r="M154" s="107" t="s">
        <v>9</v>
      </c>
      <c r="N154" s="108" t="s">
        <v>26</v>
      </c>
      <c r="O154" s="95">
        <v>0</v>
      </c>
      <c r="P154" s="95">
        <f t="shared" si="11"/>
        <v>0</v>
      </c>
      <c r="Q154" s="95">
        <v>0</v>
      </c>
      <c r="R154" s="95">
        <f t="shared" si="12"/>
        <v>0</v>
      </c>
      <c r="S154" s="95">
        <v>0</v>
      </c>
      <c r="T154" s="96">
        <f t="shared" si="13"/>
        <v>0</v>
      </c>
      <c r="AR154" s="97" t="s">
        <v>111</v>
      </c>
      <c r="AT154" s="97" t="s">
        <v>124</v>
      </c>
      <c r="AU154" s="97" t="s">
        <v>1</v>
      </c>
      <c r="AY154" s="2" t="s">
        <v>80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2" t="s">
        <v>78</v>
      </c>
      <c r="BK154" s="98">
        <f t="shared" si="19"/>
        <v>0</v>
      </c>
      <c r="BL154" s="2" t="s">
        <v>87</v>
      </c>
      <c r="BM154" s="97" t="s">
        <v>174</v>
      </c>
    </row>
    <row r="155" spans="2:65" s="12" customFormat="1" ht="24.2" customHeight="1" x14ac:dyDescent="0.25">
      <c r="B155" s="11"/>
      <c r="C155" s="99" t="s">
        <v>175</v>
      </c>
      <c r="D155" s="99" t="s">
        <v>124</v>
      </c>
      <c r="E155" s="100" t="s">
        <v>176</v>
      </c>
      <c r="F155" s="101" t="s">
        <v>177</v>
      </c>
      <c r="G155" s="102" t="s">
        <v>149</v>
      </c>
      <c r="H155" s="103">
        <v>3</v>
      </c>
      <c r="I155" s="104"/>
      <c r="J155" s="104">
        <f t="shared" si="10"/>
        <v>0</v>
      </c>
      <c r="K155" s="105"/>
      <c r="L155" s="106"/>
      <c r="M155" s="107" t="s">
        <v>9</v>
      </c>
      <c r="N155" s="108" t="s">
        <v>26</v>
      </c>
      <c r="O155" s="95">
        <v>0</v>
      </c>
      <c r="P155" s="95">
        <f t="shared" si="11"/>
        <v>0</v>
      </c>
      <c r="Q155" s="95">
        <v>0</v>
      </c>
      <c r="R155" s="95">
        <f t="shared" si="12"/>
        <v>0</v>
      </c>
      <c r="S155" s="95">
        <v>0</v>
      </c>
      <c r="T155" s="96">
        <f t="shared" si="13"/>
        <v>0</v>
      </c>
      <c r="AR155" s="97" t="s">
        <v>111</v>
      </c>
      <c r="AT155" s="97" t="s">
        <v>124</v>
      </c>
      <c r="AU155" s="97" t="s">
        <v>1</v>
      </c>
      <c r="AY155" s="2" t="s">
        <v>80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2" t="s">
        <v>78</v>
      </c>
      <c r="BK155" s="98">
        <f t="shared" si="19"/>
        <v>0</v>
      </c>
      <c r="BL155" s="2" t="s">
        <v>87</v>
      </c>
      <c r="BM155" s="97" t="s">
        <v>178</v>
      </c>
    </row>
    <row r="156" spans="2:65" s="75" customFormat="1" ht="25.9" customHeight="1" x14ac:dyDescent="0.2">
      <c r="B156" s="74"/>
      <c r="D156" s="76" t="s">
        <v>75</v>
      </c>
      <c r="E156" s="77" t="s">
        <v>124</v>
      </c>
      <c r="F156" s="77" t="s">
        <v>179</v>
      </c>
      <c r="J156" s="78">
        <f>BK156</f>
        <v>0</v>
      </c>
      <c r="L156" s="74"/>
      <c r="M156" s="79"/>
      <c r="P156" s="80">
        <f>P157+P213+P223+P230+P239+P246</f>
        <v>1779.6189999999999</v>
      </c>
      <c r="R156" s="80">
        <f>R157+R213+R223+R230+R239+R246</f>
        <v>0.53838799999999998</v>
      </c>
      <c r="T156" s="81">
        <f>T157+T213+T223+T230+T239+T246</f>
        <v>0</v>
      </c>
      <c r="AR156" s="76" t="s">
        <v>92</v>
      </c>
      <c r="AT156" s="82" t="s">
        <v>75</v>
      </c>
      <c r="AU156" s="82" t="s">
        <v>79</v>
      </c>
      <c r="AY156" s="76" t="s">
        <v>80</v>
      </c>
      <c r="BK156" s="83">
        <f>BK157+BK213+BK223+BK230+BK239+BK246</f>
        <v>0</v>
      </c>
    </row>
    <row r="157" spans="2:65" s="75" customFormat="1" ht="22.9" customHeight="1" x14ac:dyDescent="0.2">
      <c r="B157" s="74"/>
      <c r="D157" s="76" t="s">
        <v>75</v>
      </c>
      <c r="E157" s="84" t="s">
        <v>180</v>
      </c>
      <c r="F157" s="84" t="s">
        <v>181</v>
      </c>
      <c r="J157" s="85">
        <f>BK157</f>
        <v>0</v>
      </c>
      <c r="L157" s="74"/>
      <c r="M157" s="79"/>
      <c r="P157" s="80">
        <f>SUM(P158:P212)</f>
        <v>796.56399999999996</v>
      </c>
      <c r="R157" s="80">
        <f>SUM(R158:R212)</f>
        <v>0.52078800000000003</v>
      </c>
      <c r="T157" s="81">
        <f>SUM(T158:T212)</f>
        <v>0</v>
      </c>
      <c r="AR157" s="76" t="s">
        <v>92</v>
      </c>
      <c r="AT157" s="82" t="s">
        <v>75</v>
      </c>
      <c r="AU157" s="82" t="s">
        <v>78</v>
      </c>
      <c r="AY157" s="76" t="s">
        <v>80</v>
      </c>
      <c r="BK157" s="83">
        <f>SUM(BK158:BK212)</f>
        <v>0</v>
      </c>
    </row>
    <row r="158" spans="2:65" s="12" customFormat="1" ht="24.2" customHeight="1" x14ac:dyDescent="0.25">
      <c r="B158" s="11"/>
      <c r="C158" s="86" t="s">
        <v>195</v>
      </c>
      <c r="D158" s="86" t="s">
        <v>83</v>
      </c>
      <c r="E158" s="87" t="s">
        <v>196</v>
      </c>
      <c r="F158" s="88" t="s">
        <v>197</v>
      </c>
      <c r="G158" s="89" t="s">
        <v>140</v>
      </c>
      <c r="H158" s="90">
        <v>11</v>
      </c>
      <c r="I158" s="91"/>
      <c r="J158" s="91">
        <f t="shared" ref="J158:J212" si="20">ROUND(I158*H158,2)</f>
        <v>0</v>
      </c>
      <c r="K158" s="92"/>
      <c r="L158" s="11"/>
      <c r="M158" s="93" t="s">
        <v>9</v>
      </c>
      <c r="N158" s="94" t="s">
        <v>26</v>
      </c>
      <c r="O158" s="95">
        <v>0.50600000000000001</v>
      </c>
      <c r="P158" s="95">
        <f t="shared" ref="P158:P212" si="21">O158*H158</f>
        <v>5.5659999999999998</v>
      </c>
      <c r="Q158" s="95">
        <v>0</v>
      </c>
      <c r="R158" s="95">
        <f t="shared" ref="R158:R212" si="22">Q158*H158</f>
        <v>0</v>
      </c>
      <c r="S158" s="95">
        <v>0</v>
      </c>
      <c r="T158" s="96">
        <f t="shared" ref="T158:T212" si="23">S158*H158</f>
        <v>0</v>
      </c>
      <c r="AR158" s="97" t="s">
        <v>121</v>
      </c>
      <c r="AT158" s="97" t="s">
        <v>83</v>
      </c>
      <c r="AU158" s="97" t="s">
        <v>1</v>
      </c>
      <c r="AY158" s="2" t="s">
        <v>80</v>
      </c>
      <c r="BE158" s="98">
        <f t="shared" ref="BE158:BE212" si="24">IF(N158="základní",J158,0)</f>
        <v>0</v>
      </c>
      <c r="BF158" s="98">
        <f t="shared" ref="BF158:BF212" si="25">IF(N158="snížená",J158,0)</f>
        <v>0</v>
      </c>
      <c r="BG158" s="98">
        <f t="shared" ref="BG158:BG212" si="26">IF(N158="zákl. přenesená",J158,0)</f>
        <v>0</v>
      </c>
      <c r="BH158" s="98">
        <f t="shared" ref="BH158:BH212" si="27">IF(N158="sníž. přenesená",J158,0)</f>
        <v>0</v>
      </c>
      <c r="BI158" s="98">
        <f t="shared" ref="BI158:BI212" si="28">IF(N158="nulová",J158,0)</f>
        <v>0</v>
      </c>
      <c r="BJ158" s="2" t="s">
        <v>78</v>
      </c>
      <c r="BK158" s="98">
        <f t="shared" ref="BK158:BK212" si="29">ROUND(I158*H158,2)</f>
        <v>0</v>
      </c>
      <c r="BL158" s="2" t="s">
        <v>121</v>
      </c>
      <c r="BM158" s="97" t="s">
        <v>198</v>
      </c>
    </row>
    <row r="159" spans="2:65" s="12" customFormat="1" ht="24.2" customHeight="1" x14ac:dyDescent="0.25">
      <c r="B159" s="11"/>
      <c r="C159" s="99" t="s">
        <v>199</v>
      </c>
      <c r="D159" s="99" t="s">
        <v>124</v>
      </c>
      <c r="E159" s="100" t="s">
        <v>200</v>
      </c>
      <c r="F159" s="101" t="s">
        <v>578</v>
      </c>
      <c r="G159" s="102" t="s">
        <v>140</v>
      </c>
      <c r="H159" s="103">
        <v>8</v>
      </c>
      <c r="I159" s="104"/>
      <c r="J159" s="104">
        <f t="shared" si="20"/>
        <v>0</v>
      </c>
      <c r="K159" s="105"/>
      <c r="L159" s="106"/>
      <c r="M159" s="107" t="s">
        <v>9</v>
      </c>
      <c r="N159" s="108" t="s">
        <v>26</v>
      </c>
      <c r="O159" s="95">
        <v>0</v>
      </c>
      <c r="P159" s="95">
        <f t="shared" si="21"/>
        <v>0</v>
      </c>
      <c r="Q159" s="95">
        <v>3.0100000000000001E-3</v>
      </c>
      <c r="R159" s="95">
        <f t="shared" si="22"/>
        <v>2.4080000000000001E-2</v>
      </c>
      <c r="S159" s="95">
        <v>0</v>
      </c>
      <c r="T159" s="96">
        <f t="shared" si="23"/>
        <v>0</v>
      </c>
      <c r="AR159" s="97" t="s">
        <v>189</v>
      </c>
      <c r="AT159" s="97" t="s">
        <v>124</v>
      </c>
      <c r="AU159" s="97" t="s">
        <v>1</v>
      </c>
      <c r="AY159" s="2" t="s">
        <v>80</v>
      </c>
      <c r="BE159" s="98">
        <f t="shared" si="24"/>
        <v>0</v>
      </c>
      <c r="BF159" s="98">
        <f t="shared" si="25"/>
        <v>0</v>
      </c>
      <c r="BG159" s="98">
        <f t="shared" si="26"/>
        <v>0</v>
      </c>
      <c r="BH159" s="98">
        <f t="shared" si="27"/>
        <v>0</v>
      </c>
      <c r="BI159" s="98">
        <f t="shared" si="28"/>
        <v>0</v>
      </c>
      <c r="BJ159" s="2" t="s">
        <v>78</v>
      </c>
      <c r="BK159" s="98">
        <f t="shared" si="29"/>
        <v>0</v>
      </c>
      <c r="BL159" s="2" t="s">
        <v>121</v>
      </c>
      <c r="BM159" s="97" t="s">
        <v>202</v>
      </c>
    </row>
    <row r="160" spans="2:65" s="12" customFormat="1" ht="24.2" customHeight="1" x14ac:dyDescent="0.25">
      <c r="B160" s="11"/>
      <c r="C160" s="99" t="s">
        <v>423</v>
      </c>
      <c r="D160" s="99" t="s">
        <v>124</v>
      </c>
      <c r="E160" s="100" t="s">
        <v>579</v>
      </c>
      <c r="F160" s="101" t="s">
        <v>580</v>
      </c>
      <c r="G160" s="102" t="s">
        <v>140</v>
      </c>
      <c r="H160" s="103">
        <v>1</v>
      </c>
      <c r="I160" s="104"/>
      <c r="J160" s="104">
        <f t="shared" si="20"/>
        <v>0</v>
      </c>
      <c r="K160" s="105"/>
      <c r="L160" s="106"/>
      <c r="M160" s="107" t="s">
        <v>9</v>
      </c>
      <c r="N160" s="108" t="s">
        <v>26</v>
      </c>
      <c r="O160" s="95">
        <v>0</v>
      </c>
      <c r="P160" s="95">
        <f t="shared" si="21"/>
        <v>0</v>
      </c>
      <c r="Q160" s="95">
        <v>3.0100000000000001E-3</v>
      </c>
      <c r="R160" s="95">
        <f t="shared" si="22"/>
        <v>3.0100000000000001E-3</v>
      </c>
      <c r="S160" s="95">
        <v>0</v>
      </c>
      <c r="T160" s="96">
        <f t="shared" si="23"/>
        <v>0</v>
      </c>
      <c r="AR160" s="97" t="s">
        <v>189</v>
      </c>
      <c r="AT160" s="97" t="s">
        <v>124</v>
      </c>
      <c r="AU160" s="97" t="s">
        <v>1</v>
      </c>
      <c r="AY160" s="2" t="s">
        <v>80</v>
      </c>
      <c r="BE160" s="98">
        <f t="shared" si="24"/>
        <v>0</v>
      </c>
      <c r="BF160" s="98">
        <f t="shared" si="25"/>
        <v>0</v>
      </c>
      <c r="BG160" s="98">
        <f t="shared" si="26"/>
        <v>0</v>
      </c>
      <c r="BH160" s="98">
        <f t="shared" si="27"/>
        <v>0</v>
      </c>
      <c r="BI160" s="98">
        <f t="shared" si="28"/>
        <v>0</v>
      </c>
      <c r="BJ160" s="2" t="s">
        <v>78</v>
      </c>
      <c r="BK160" s="98">
        <f t="shared" si="29"/>
        <v>0</v>
      </c>
      <c r="BL160" s="2" t="s">
        <v>121</v>
      </c>
      <c r="BM160" s="97" t="s">
        <v>581</v>
      </c>
    </row>
    <row r="161" spans="2:65" s="12" customFormat="1" ht="24.2" customHeight="1" x14ac:dyDescent="0.25">
      <c r="B161" s="11"/>
      <c r="C161" s="99" t="s">
        <v>203</v>
      </c>
      <c r="D161" s="99" t="s">
        <v>124</v>
      </c>
      <c r="E161" s="100" t="s">
        <v>204</v>
      </c>
      <c r="F161" s="101" t="s">
        <v>582</v>
      </c>
      <c r="G161" s="102" t="s">
        <v>140</v>
      </c>
      <c r="H161" s="103">
        <v>2</v>
      </c>
      <c r="I161" s="104"/>
      <c r="J161" s="104">
        <f t="shared" si="20"/>
        <v>0</v>
      </c>
      <c r="K161" s="105"/>
      <c r="L161" s="106"/>
      <c r="M161" s="107" t="s">
        <v>9</v>
      </c>
      <c r="N161" s="108" t="s">
        <v>26</v>
      </c>
      <c r="O161" s="95">
        <v>0</v>
      </c>
      <c r="P161" s="95">
        <f t="shared" si="21"/>
        <v>0</v>
      </c>
      <c r="Q161" s="95">
        <v>3.0100000000000001E-3</v>
      </c>
      <c r="R161" s="95">
        <f t="shared" si="22"/>
        <v>6.0200000000000002E-3</v>
      </c>
      <c r="S161" s="95">
        <v>0</v>
      </c>
      <c r="T161" s="96">
        <f t="shared" si="23"/>
        <v>0</v>
      </c>
      <c r="AR161" s="97" t="s">
        <v>189</v>
      </c>
      <c r="AT161" s="97" t="s">
        <v>124</v>
      </c>
      <c r="AU161" s="97" t="s">
        <v>1</v>
      </c>
      <c r="AY161" s="2" t="s">
        <v>80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2" t="s">
        <v>78</v>
      </c>
      <c r="BK161" s="98">
        <f t="shared" si="29"/>
        <v>0</v>
      </c>
      <c r="BL161" s="2" t="s">
        <v>121</v>
      </c>
      <c r="BM161" s="97" t="s">
        <v>206</v>
      </c>
    </row>
    <row r="162" spans="2:65" s="12" customFormat="1" ht="24.2" customHeight="1" x14ac:dyDescent="0.25">
      <c r="B162" s="11"/>
      <c r="C162" s="86" t="s">
        <v>207</v>
      </c>
      <c r="D162" s="86" t="s">
        <v>83</v>
      </c>
      <c r="E162" s="87" t="s">
        <v>208</v>
      </c>
      <c r="F162" s="88" t="s">
        <v>209</v>
      </c>
      <c r="G162" s="89" t="s">
        <v>120</v>
      </c>
      <c r="H162" s="90">
        <v>200</v>
      </c>
      <c r="I162" s="91"/>
      <c r="J162" s="91">
        <f t="shared" si="20"/>
        <v>0</v>
      </c>
      <c r="K162" s="92"/>
      <c r="L162" s="11"/>
      <c r="M162" s="93" t="s">
        <v>9</v>
      </c>
      <c r="N162" s="94" t="s">
        <v>26</v>
      </c>
      <c r="O162" s="95">
        <v>8.2000000000000003E-2</v>
      </c>
      <c r="P162" s="95">
        <f t="shared" si="21"/>
        <v>16.400000000000002</v>
      </c>
      <c r="Q162" s="95">
        <v>0</v>
      </c>
      <c r="R162" s="95">
        <f t="shared" si="22"/>
        <v>0</v>
      </c>
      <c r="S162" s="95">
        <v>0</v>
      </c>
      <c r="T162" s="96">
        <f t="shared" si="23"/>
        <v>0</v>
      </c>
      <c r="AR162" s="97" t="s">
        <v>121</v>
      </c>
      <c r="AT162" s="97" t="s">
        <v>83</v>
      </c>
      <c r="AU162" s="97" t="s">
        <v>1</v>
      </c>
      <c r="AY162" s="2" t="s">
        <v>80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2" t="s">
        <v>78</v>
      </c>
      <c r="BK162" s="98">
        <f t="shared" si="29"/>
        <v>0</v>
      </c>
      <c r="BL162" s="2" t="s">
        <v>121</v>
      </c>
      <c r="BM162" s="97" t="s">
        <v>210</v>
      </c>
    </row>
    <row r="163" spans="2:65" s="12" customFormat="1" ht="24.2" customHeight="1" x14ac:dyDescent="0.25">
      <c r="B163" s="11"/>
      <c r="C163" s="99" t="s">
        <v>211</v>
      </c>
      <c r="D163" s="99" t="s">
        <v>124</v>
      </c>
      <c r="E163" s="100" t="s">
        <v>212</v>
      </c>
      <c r="F163" s="101" t="s">
        <v>213</v>
      </c>
      <c r="G163" s="102" t="s">
        <v>120</v>
      </c>
      <c r="H163" s="103">
        <v>200</v>
      </c>
      <c r="I163" s="104"/>
      <c r="J163" s="104">
        <f t="shared" si="20"/>
        <v>0</v>
      </c>
      <c r="K163" s="105"/>
      <c r="L163" s="106"/>
      <c r="M163" s="107" t="s">
        <v>9</v>
      </c>
      <c r="N163" s="108" t="s">
        <v>26</v>
      </c>
      <c r="O163" s="95">
        <v>0</v>
      </c>
      <c r="P163" s="95">
        <f t="shared" si="21"/>
        <v>0</v>
      </c>
      <c r="Q163" s="95">
        <v>6.6000000000000005E-5</v>
      </c>
      <c r="R163" s="95">
        <f t="shared" si="22"/>
        <v>1.3200000000000002E-2</v>
      </c>
      <c r="S163" s="95">
        <v>0</v>
      </c>
      <c r="T163" s="96">
        <f t="shared" si="23"/>
        <v>0</v>
      </c>
      <c r="AR163" s="97" t="s">
        <v>127</v>
      </c>
      <c r="AT163" s="97" t="s">
        <v>124</v>
      </c>
      <c r="AU163" s="97" t="s">
        <v>1</v>
      </c>
      <c r="AY163" s="2" t="s">
        <v>80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2" t="s">
        <v>78</v>
      </c>
      <c r="BK163" s="98">
        <f t="shared" si="29"/>
        <v>0</v>
      </c>
      <c r="BL163" s="2" t="s">
        <v>127</v>
      </c>
      <c r="BM163" s="97" t="s">
        <v>214</v>
      </c>
    </row>
    <row r="164" spans="2:65" s="12" customFormat="1" ht="24.2" customHeight="1" x14ac:dyDescent="0.25">
      <c r="B164" s="11"/>
      <c r="C164" s="86" t="s">
        <v>215</v>
      </c>
      <c r="D164" s="86" t="s">
        <v>83</v>
      </c>
      <c r="E164" s="87" t="s">
        <v>216</v>
      </c>
      <c r="F164" s="88" t="s">
        <v>217</v>
      </c>
      <c r="G164" s="89" t="s">
        <v>140</v>
      </c>
      <c r="H164" s="90">
        <v>213</v>
      </c>
      <c r="I164" s="91"/>
      <c r="J164" s="91">
        <f t="shared" si="20"/>
        <v>0</v>
      </c>
      <c r="K164" s="92"/>
      <c r="L164" s="11"/>
      <c r="M164" s="93" t="s">
        <v>9</v>
      </c>
      <c r="N164" s="94" t="s">
        <v>26</v>
      </c>
      <c r="O164" s="95">
        <v>9.0999999999999998E-2</v>
      </c>
      <c r="P164" s="95">
        <f t="shared" si="21"/>
        <v>19.382999999999999</v>
      </c>
      <c r="Q164" s="95">
        <v>0</v>
      </c>
      <c r="R164" s="95">
        <f t="shared" si="22"/>
        <v>0</v>
      </c>
      <c r="S164" s="95">
        <v>0</v>
      </c>
      <c r="T164" s="96">
        <f t="shared" si="23"/>
        <v>0</v>
      </c>
      <c r="AR164" s="97" t="s">
        <v>121</v>
      </c>
      <c r="AT164" s="97" t="s">
        <v>83</v>
      </c>
      <c r="AU164" s="97" t="s">
        <v>1</v>
      </c>
      <c r="AY164" s="2" t="s">
        <v>80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2" t="s">
        <v>78</v>
      </c>
      <c r="BK164" s="98">
        <f t="shared" si="29"/>
        <v>0</v>
      </c>
      <c r="BL164" s="2" t="s">
        <v>121</v>
      </c>
      <c r="BM164" s="97" t="s">
        <v>218</v>
      </c>
    </row>
    <row r="165" spans="2:65" s="12" customFormat="1" ht="24.2" customHeight="1" x14ac:dyDescent="0.25">
      <c r="B165" s="11"/>
      <c r="C165" s="99" t="s">
        <v>219</v>
      </c>
      <c r="D165" s="99" t="s">
        <v>124</v>
      </c>
      <c r="E165" s="100" t="s">
        <v>220</v>
      </c>
      <c r="F165" s="101" t="s">
        <v>221</v>
      </c>
      <c r="G165" s="102" t="s">
        <v>140</v>
      </c>
      <c r="H165" s="103">
        <v>44</v>
      </c>
      <c r="I165" s="104"/>
      <c r="J165" s="104">
        <f t="shared" si="20"/>
        <v>0</v>
      </c>
      <c r="K165" s="105"/>
      <c r="L165" s="106"/>
      <c r="M165" s="107" t="s">
        <v>9</v>
      </c>
      <c r="N165" s="108" t="s">
        <v>26</v>
      </c>
      <c r="O165" s="95">
        <v>0</v>
      </c>
      <c r="P165" s="95">
        <f t="shared" si="21"/>
        <v>0</v>
      </c>
      <c r="Q165" s="95">
        <v>4.0000000000000003E-5</v>
      </c>
      <c r="R165" s="95">
        <f t="shared" si="22"/>
        <v>1.7600000000000001E-3</v>
      </c>
      <c r="S165" s="95">
        <v>0</v>
      </c>
      <c r="T165" s="96">
        <f t="shared" si="23"/>
        <v>0</v>
      </c>
      <c r="AR165" s="97" t="s">
        <v>189</v>
      </c>
      <c r="AT165" s="97" t="s">
        <v>124</v>
      </c>
      <c r="AU165" s="97" t="s">
        <v>1</v>
      </c>
      <c r="AY165" s="2" t="s">
        <v>80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2" t="s">
        <v>78</v>
      </c>
      <c r="BK165" s="98">
        <f t="shared" si="29"/>
        <v>0</v>
      </c>
      <c r="BL165" s="2" t="s">
        <v>121</v>
      </c>
      <c r="BM165" s="97" t="s">
        <v>222</v>
      </c>
    </row>
    <row r="166" spans="2:65" s="12" customFormat="1" ht="16.5" customHeight="1" x14ac:dyDescent="0.25">
      <c r="B166" s="11"/>
      <c r="C166" s="99" t="s">
        <v>223</v>
      </c>
      <c r="D166" s="99" t="s">
        <v>124</v>
      </c>
      <c r="E166" s="100" t="s">
        <v>224</v>
      </c>
      <c r="F166" s="101" t="s">
        <v>225</v>
      </c>
      <c r="G166" s="102" t="s">
        <v>140</v>
      </c>
      <c r="H166" s="103">
        <v>169</v>
      </c>
      <c r="I166" s="104"/>
      <c r="J166" s="104">
        <f t="shared" si="20"/>
        <v>0</v>
      </c>
      <c r="K166" s="105"/>
      <c r="L166" s="106"/>
      <c r="M166" s="107" t="s">
        <v>9</v>
      </c>
      <c r="N166" s="108" t="s">
        <v>26</v>
      </c>
      <c r="O166" s="95">
        <v>0</v>
      </c>
      <c r="P166" s="95">
        <f t="shared" si="21"/>
        <v>0</v>
      </c>
      <c r="Q166" s="95">
        <v>2.8E-5</v>
      </c>
      <c r="R166" s="95">
        <f t="shared" si="22"/>
        <v>4.7320000000000001E-3</v>
      </c>
      <c r="S166" s="95">
        <v>0</v>
      </c>
      <c r="T166" s="96">
        <f t="shared" si="23"/>
        <v>0</v>
      </c>
      <c r="AR166" s="97" t="s">
        <v>127</v>
      </c>
      <c r="AT166" s="97" t="s">
        <v>124</v>
      </c>
      <c r="AU166" s="97" t="s">
        <v>1</v>
      </c>
      <c r="AY166" s="2" t="s">
        <v>80</v>
      </c>
      <c r="BE166" s="98">
        <f t="shared" si="24"/>
        <v>0</v>
      </c>
      <c r="BF166" s="98">
        <f t="shared" si="25"/>
        <v>0</v>
      </c>
      <c r="BG166" s="98">
        <f t="shared" si="26"/>
        <v>0</v>
      </c>
      <c r="BH166" s="98">
        <f t="shared" si="27"/>
        <v>0</v>
      </c>
      <c r="BI166" s="98">
        <f t="shared" si="28"/>
        <v>0</v>
      </c>
      <c r="BJ166" s="2" t="s">
        <v>78</v>
      </c>
      <c r="BK166" s="98">
        <f t="shared" si="29"/>
        <v>0</v>
      </c>
      <c r="BL166" s="2" t="s">
        <v>127</v>
      </c>
      <c r="BM166" s="97" t="s">
        <v>226</v>
      </c>
    </row>
    <row r="167" spans="2:65" s="12" customFormat="1" ht="16.5" customHeight="1" x14ac:dyDescent="0.25">
      <c r="B167" s="11"/>
      <c r="C167" s="86" t="s">
        <v>227</v>
      </c>
      <c r="D167" s="86" t="s">
        <v>83</v>
      </c>
      <c r="E167" s="87" t="s">
        <v>228</v>
      </c>
      <c r="F167" s="88" t="s">
        <v>583</v>
      </c>
      <c r="G167" s="89" t="s">
        <v>140</v>
      </c>
      <c r="H167" s="90">
        <v>97</v>
      </c>
      <c r="I167" s="91"/>
      <c r="J167" s="91">
        <f t="shared" si="20"/>
        <v>0</v>
      </c>
      <c r="K167" s="92"/>
      <c r="L167" s="11"/>
      <c r="M167" s="93" t="s">
        <v>9</v>
      </c>
      <c r="N167" s="94" t="s">
        <v>26</v>
      </c>
      <c r="O167" s="95">
        <v>0.42</v>
      </c>
      <c r="P167" s="95">
        <f t="shared" si="21"/>
        <v>40.74</v>
      </c>
      <c r="Q167" s="95">
        <v>0</v>
      </c>
      <c r="R167" s="95">
        <f t="shared" si="22"/>
        <v>0</v>
      </c>
      <c r="S167" s="95">
        <v>0</v>
      </c>
      <c r="T167" s="96">
        <f t="shared" si="23"/>
        <v>0</v>
      </c>
      <c r="AR167" s="97" t="s">
        <v>121</v>
      </c>
      <c r="AT167" s="97" t="s">
        <v>83</v>
      </c>
      <c r="AU167" s="97" t="s">
        <v>1</v>
      </c>
      <c r="AY167" s="2" t="s">
        <v>80</v>
      </c>
      <c r="BE167" s="98">
        <f t="shared" si="24"/>
        <v>0</v>
      </c>
      <c r="BF167" s="98">
        <f t="shared" si="25"/>
        <v>0</v>
      </c>
      <c r="BG167" s="98">
        <f t="shared" si="26"/>
        <v>0</v>
      </c>
      <c r="BH167" s="98">
        <f t="shared" si="27"/>
        <v>0</v>
      </c>
      <c r="BI167" s="98">
        <f t="shared" si="28"/>
        <v>0</v>
      </c>
      <c r="BJ167" s="2" t="s">
        <v>78</v>
      </c>
      <c r="BK167" s="98">
        <f t="shared" si="29"/>
        <v>0</v>
      </c>
      <c r="BL167" s="2" t="s">
        <v>121</v>
      </c>
      <c r="BM167" s="97" t="s">
        <v>230</v>
      </c>
    </row>
    <row r="168" spans="2:65" s="12" customFormat="1" ht="24.2" customHeight="1" x14ac:dyDescent="0.25">
      <c r="B168" s="11"/>
      <c r="C168" s="99" t="s">
        <v>235</v>
      </c>
      <c r="D168" s="99" t="s">
        <v>124</v>
      </c>
      <c r="E168" s="100" t="s">
        <v>236</v>
      </c>
      <c r="F168" s="101" t="s">
        <v>237</v>
      </c>
      <c r="G168" s="102" t="s">
        <v>140</v>
      </c>
      <c r="H168" s="103">
        <v>52</v>
      </c>
      <c r="I168" s="104"/>
      <c r="J168" s="104">
        <f t="shared" si="20"/>
        <v>0</v>
      </c>
      <c r="K168" s="105"/>
      <c r="L168" s="106"/>
      <c r="M168" s="107" t="s">
        <v>9</v>
      </c>
      <c r="N168" s="108" t="s">
        <v>26</v>
      </c>
      <c r="O168" s="95">
        <v>0</v>
      </c>
      <c r="P168" s="95">
        <f t="shared" si="21"/>
        <v>0</v>
      </c>
      <c r="Q168" s="95">
        <v>6.0000000000000002E-5</v>
      </c>
      <c r="R168" s="95">
        <f t="shared" si="22"/>
        <v>3.1199999999999999E-3</v>
      </c>
      <c r="S168" s="95">
        <v>0</v>
      </c>
      <c r="T168" s="96">
        <f t="shared" si="23"/>
        <v>0</v>
      </c>
      <c r="AR168" s="97" t="s">
        <v>127</v>
      </c>
      <c r="AT168" s="97" t="s">
        <v>124</v>
      </c>
      <c r="AU168" s="97" t="s">
        <v>1</v>
      </c>
      <c r="AY168" s="2" t="s">
        <v>80</v>
      </c>
      <c r="BE168" s="98">
        <f t="shared" si="24"/>
        <v>0</v>
      </c>
      <c r="BF168" s="98">
        <f t="shared" si="25"/>
        <v>0</v>
      </c>
      <c r="BG168" s="98">
        <f t="shared" si="26"/>
        <v>0</v>
      </c>
      <c r="BH168" s="98">
        <f t="shared" si="27"/>
        <v>0</v>
      </c>
      <c r="BI168" s="98">
        <f t="shared" si="28"/>
        <v>0</v>
      </c>
      <c r="BJ168" s="2" t="s">
        <v>78</v>
      </c>
      <c r="BK168" s="98">
        <f t="shared" si="29"/>
        <v>0</v>
      </c>
      <c r="BL168" s="2" t="s">
        <v>127</v>
      </c>
      <c r="BM168" s="97" t="s">
        <v>238</v>
      </c>
    </row>
    <row r="169" spans="2:65" s="12" customFormat="1" ht="24.2" customHeight="1" x14ac:dyDescent="0.25">
      <c r="B169" s="11"/>
      <c r="C169" s="99" t="s">
        <v>427</v>
      </c>
      <c r="D169" s="99" t="s">
        <v>124</v>
      </c>
      <c r="E169" s="100" t="s">
        <v>584</v>
      </c>
      <c r="F169" s="101" t="s">
        <v>241</v>
      </c>
      <c r="G169" s="102" t="s">
        <v>140</v>
      </c>
      <c r="H169" s="103">
        <v>9</v>
      </c>
      <c r="I169" s="104"/>
      <c r="J169" s="104">
        <f t="shared" si="20"/>
        <v>0</v>
      </c>
      <c r="K169" s="105"/>
      <c r="L169" s="106"/>
      <c r="M169" s="107" t="s">
        <v>9</v>
      </c>
      <c r="N169" s="108" t="s">
        <v>26</v>
      </c>
      <c r="O169" s="95">
        <v>0</v>
      </c>
      <c r="P169" s="95">
        <f t="shared" si="21"/>
        <v>0</v>
      </c>
      <c r="Q169" s="95">
        <v>6.0000000000000002E-5</v>
      </c>
      <c r="R169" s="95">
        <f t="shared" si="22"/>
        <v>5.4000000000000001E-4</v>
      </c>
      <c r="S169" s="95">
        <v>0</v>
      </c>
      <c r="T169" s="96">
        <f t="shared" si="23"/>
        <v>0</v>
      </c>
      <c r="AR169" s="97" t="s">
        <v>127</v>
      </c>
      <c r="AT169" s="97" t="s">
        <v>124</v>
      </c>
      <c r="AU169" s="97" t="s">
        <v>1</v>
      </c>
      <c r="AY169" s="2" t="s">
        <v>80</v>
      </c>
      <c r="BE169" s="98">
        <f t="shared" si="24"/>
        <v>0</v>
      </c>
      <c r="BF169" s="98">
        <f t="shared" si="25"/>
        <v>0</v>
      </c>
      <c r="BG169" s="98">
        <f t="shared" si="26"/>
        <v>0</v>
      </c>
      <c r="BH169" s="98">
        <f t="shared" si="27"/>
        <v>0</v>
      </c>
      <c r="BI169" s="98">
        <f t="shared" si="28"/>
        <v>0</v>
      </c>
      <c r="BJ169" s="2" t="s">
        <v>78</v>
      </c>
      <c r="BK169" s="98">
        <f t="shared" si="29"/>
        <v>0</v>
      </c>
      <c r="BL169" s="2" t="s">
        <v>127</v>
      </c>
      <c r="BM169" s="97" t="s">
        <v>585</v>
      </c>
    </row>
    <row r="170" spans="2:65" s="12" customFormat="1" ht="24.2" customHeight="1" x14ac:dyDescent="0.25">
      <c r="B170" s="11"/>
      <c r="C170" s="99" t="s">
        <v>182</v>
      </c>
      <c r="D170" s="99" t="s">
        <v>124</v>
      </c>
      <c r="E170" s="100" t="s">
        <v>586</v>
      </c>
      <c r="F170" s="101" t="s">
        <v>587</v>
      </c>
      <c r="G170" s="102" t="s">
        <v>140</v>
      </c>
      <c r="H170" s="103">
        <v>2</v>
      </c>
      <c r="I170" s="104"/>
      <c r="J170" s="104">
        <f t="shared" si="20"/>
        <v>0</v>
      </c>
      <c r="K170" s="105"/>
      <c r="L170" s="106"/>
      <c r="M170" s="107" t="s">
        <v>9</v>
      </c>
      <c r="N170" s="108" t="s">
        <v>26</v>
      </c>
      <c r="O170" s="95">
        <v>0</v>
      </c>
      <c r="P170" s="95">
        <f t="shared" si="21"/>
        <v>0</v>
      </c>
      <c r="Q170" s="95">
        <v>6.0000000000000002E-5</v>
      </c>
      <c r="R170" s="95">
        <f t="shared" si="22"/>
        <v>1.2E-4</v>
      </c>
      <c r="S170" s="95">
        <v>0</v>
      </c>
      <c r="T170" s="96">
        <f t="shared" si="23"/>
        <v>0</v>
      </c>
      <c r="AR170" s="97" t="s">
        <v>127</v>
      </c>
      <c r="AT170" s="97" t="s">
        <v>124</v>
      </c>
      <c r="AU170" s="97" t="s">
        <v>1</v>
      </c>
      <c r="AY170" s="2" t="s">
        <v>80</v>
      </c>
      <c r="BE170" s="98">
        <f t="shared" si="24"/>
        <v>0</v>
      </c>
      <c r="BF170" s="98">
        <f t="shared" si="25"/>
        <v>0</v>
      </c>
      <c r="BG170" s="98">
        <f t="shared" si="26"/>
        <v>0</v>
      </c>
      <c r="BH170" s="98">
        <f t="shared" si="27"/>
        <v>0</v>
      </c>
      <c r="BI170" s="98">
        <f t="shared" si="28"/>
        <v>0</v>
      </c>
      <c r="BJ170" s="2" t="s">
        <v>78</v>
      </c>
      <c r="BK170" s="98">
        <f t="shared" si="29"/>
        <v>0</v>
      </c>
      <c r="BL170" s="2" t="s">
        <v>127</v>
      </c>
      <c r="BM170" s="97" t="s">
        <v>588</v>
      </c>
    </row>
    <row r="171" spans="2:65" s="12" customFormat="1" ht="24.2" customHeight="1" x14ac:dyDescent="0.25">
      <c r="B171" s="11"/>
      <c r="C171" s="99" t="s">
        <v>239</v>
      </c>
      <c r="D171" s="99" t="s">
        <v>124</v>
      </c>
      <c r="E171" s="100" t="s">
        <v>240</v>
      </c>
      <c r="F171" s="101" t="s">
        <v>589</v>
      </c>
      <c r="G171" s="102" t="s">
        <v>140</v>
      </c>
      <c r="H171" s="103">
        <v>34</v>
      </c>
      <c r="I171" s="104"/>
      <c r="J171" s="104">
        <f t="shared" si="20"/>
        <v>0</v>
      </c>
      <c r="K171" s="105"/>
      <c r="L171" s="106"/>
      <c r="M171" s="107" t="s">
        <v>9</v>
      </c>
      <c r="N171" s="108" t="s">
        <v>26</v>
      </c>
      <c r="O171" s="95">
        <v>0</v>
      </c>
      <c r="P171" s="95">
        <f t="shared" si="21"/>
        <v>0</v>
      </c>
      <c r="Q171" s="95">
        <v>6.0000000000000002E-5</v>
      </c>
      <c r="R171" s="95">
        <f t="shared" si="22"/>
        <v>2.0400000000000001E-3</v>
      </c>
      <c r="S171" s="95">
        <v>0</v>
      </c>
      <c r="T171" s="96">
        <f t="shared" si="23"/>
        <v>0</v>
      </c>
      <c r="AR171" s="97" t="s">
        <v>127</v>
      </c>
      <c r="AT171" s="97" t="s">
        <v>124</v>
      </c>
      <c r="AU171" s="97" t="s">
        <v>1</v>
      </c>
      <c r="AY171" s="2" t="s">
        <v>80</v>
      </c>
      <c r="BE171" s="98">
        <f t="shared" si="24"/>
        <v>0</v>
      </c>
      <c r="BF171" s="98">
        <f t="shared" si="25"/>
        <v>0</v>
      </c>
      <c r="BG171" s="98">
        <f t="shared" si="26"/>
        <v>0</v>
      </c>
      <c r="BH171" s="98">
        <f t="shared" si="27"/>
        <v>0</v>
      </c>
      <c r="BI171" s="98">
        <f t="shared" si="28"/>
        <v>0</v>
      </c>
      <c r="BJ171" s="2" t="s">
        <v>78</v>
      </c>
      <c r="BK171" s="98">
        <f t="shared" si="29"/>
        <v>0</v>
      </c>
      <c r="BL171" s="2" t="s">
        <v>127</v>
      </c>
      <c r="BM171" s="97" t="s">
        <v>242</v>
      </c>
    </row>
    <row r="172" spans="2:65" s="12" customFormat="1" ht="16.5" customHeight="1" x14ac:dyDescent="0.25">
      <c r="B172" s="11"/>
      <c r="C172" s="86" t="s">
        <v>267</v>
      </c>
      <c r="D172" s="86" t="s">
        <v>83</v>
      </c>
      <c r="E172" s="87" t="s">
        <v>268</v>
      </c>
      <c r="F172" s="88" t="s">
        <v>269</v>
      </c>
      <c r="G172" s="89" t="s">
        <v>140</v>
      </c>
      <c r="H172" s="90">
        <v>185</v>
      </c>
      <c r="I172" s="91"/>
      <c r="J172" s="91">
        <f t="shared" si="20"/>
        <v>0</v>
      </c>
      <c r="K172" s="92"/>
      <c r="L172" s="11"/>
      <c r="M172" s="93" t="s">
        <v>9</v>
      </c>
      <c r="N172" s="94" t="s">
        <v>26</v>
      </c>
      <c r="O172" s="95">
        <v>5.3999999999999999E-2</v>
      </c>
      <c r="P172" s="95">
        <f t="shared" si="21"/>
        <v>9.99</v>
      </c>
      <c r="Q172" s="95">
        <v>0</v>
      </c>
      <c r="R172" s="95">
        <f t="shared" si="22"/>
        <v>0</v>
      </c>
      <c r="S172" s="95">
        <v>0</v>
      </c>
      <c r="T172" s="96">
        <f t="shared" si="23"/>
        <v>0</v>
      </c>
      <c r="AR172" s="97" t="s">
        <v>121</v>
      </c>
      <c r="AT172" s="97" t="s">
        <v>83</v>
      </c>
      <c r="AU172" s="97" t="s">
        <v>1</v>
      </c>
      <c r="AY172" s="2" t="s">
        <v>80</v>
      </c>
      <c r="BE172" s="98">
        <f t="shared" si="24"/>
        <v>0</v>
      </c>
      <c r="BF172" s="98">
        <f t="shared" si="25"/>
        <v>0</v>
      </c>
      <c r="BG172" s="98">
        <f t="shared" si="26"/>
        <v>0</v>
      </c>
      <c r="BH172" s="98">
        <f t="shared" si="27"/>
        <v>0</v>
      </c>
      <c r="BI172" s="98">
        <f t="shared" si="28"/>
        <v>0</v>
      </c>
      <c r="BJ172" s="2" t="s">
        <v>78</v>
      </c>
      <c r="BK172" s="98">
        <f t="shared" si="29"/>
        <v>0</v>
      </c>
      <c r="BL172" s="2" t="s">
        <v>121</v>
      </c>
      <c r="BM172" s="97" t="s">
        <v>270</v>
      </c>
    </row>
    <row r="173" spans="2:65" s="12" customFormat="1" ht="16.5" customHeight="1" x14ac:dyDescent="0.25">
      <c r="B173" s="11"/>
      <c r="C173" s="99" t="s">
        <v>271</v>
      </c>
      <c r="D173" s="99" t="s">
        <v>124</v>
      </c>
      <c r="E173" s="100" t="s">
        <v>272</v>
      </c>
      <c r="F173" s="101" t="s">
        <v>273</v>
      </c>
      <c r="G173" s="102" t="s">
        <v>140</v>
      </c>
      <c r="H173" s="103">
        <v>185</v>
      </c>
      <c r="I173" s="104"/>
      <c r="J173" s="104">
        <f t="shared" si="20"/>
        <v>0</v>
      </c>
      <c r="K173" s="105"/>
      <c r="L173" s="106"/>
      <c r="M173" s="107" t="s">
        <v>9</v>
      </c>
      <c r="N173" s="108" t="s">
        <v>26</v>
      </c>
      <c r="O173" s="95">
        <v>0</v>
      </c>
      <c r="P173" s="95">
        <f t="shared" si="21"/>
        <v>0</v>
      </c>
      <c r="Q173" s="95">
        <v>0</v>
      </c>
      <c r="R173" s="95">
        <f t="shared" si="22"/>
        <v>0</v>
      </c>
      <c r="S173" s="95">
        <v>0</v>
      </c>
      <c r="T173" s="96">
        <f t="shared" si="23"/>
        <v>0</v>
      </c>
      <c r="AR173" s="97" t="s">
        <v>127</v>
      </c>
      <c r="AT173" s="97" t="s">
        <v>124</v>
      </c>
      <c r="AU173" s="97" t="s">
        <v>1</v>
      </c>
      <c r="AY173" s="2" t="s">
        <v>80</v>
      </c>
      <c r="BE173" s="98">
        <f t="shared" si="24"/>
        <v>0</v>
      </c>
      <c r="BF173" s="98">
        <f t="shared" si="25"/>
        <v>0</v>
      </c>
      <c r="BG173" s="98">
        <f t="shared" si="26"/>
        <v>0</v>
      </c>
      <c r="BH173" s="98">
        <f t="shared" si="27"/>
        <v>0</v>
      </c>
      <c r="BI173" s="98">
        <f t="shared" si="28"/>
        <v>0</v>
      </c>
      <c r="BJ173" s="2" t="s">
        <v>78</v>
      </c>
      <c r="BK173" s="98">
        <f t="shared" si="29"/>
        <v>0</v>
      </c>
      <c r="BL173" s="2" t="s">
        <v>127</v>
      </c>
      <c r="BM173" s="97" t="s">
        <v>274</v>
      </c>
    </row>
    <row r="174" spans="2:65" s="12" customFormat="1" ht="21.75" customHeight="1" x14ac:dyDescent="0.25">
      <c r="B174" s="11"/>
      <c r="C174" s="86" t="s">
        <v>275</v>
      </c>
      <c r="D174" s="86" t="s">
        <v>83</v>
      </c>
      <c r="E174" s="87" t="s">
        <v>276</v>
      </c>
      <c r="F174" s="88" t="s">
        <v>277</v>
      </c>
      <c r="G174" s="89" t="s">
        <v>120</v>
      </c>
      <c r="H174" s="90">
        <v>650</v>
      </c>
      <c r="I174" s="91"/>
      <c r="J174" s="91">
        <f t="shared" si="20"/>
        <v>0</v>
      </c>
      <c r="K174" s="92"/>
      <c r="L174" s="11"/>
      <c r="M174" s="93" t="s">
        <v>9</v>
      </c>
      <c r="N174" s="94" t="s">
        <v>26</v>
      </c>
      <c r="O174" s="95">
        <v>0.13100000000000001</v>
      </c>
      <c r="P174" s="95">
        <f t="shared" si="21"/>
        <v>85.15</v>
      </c>
      <c r="Q174" s="95">
        <v>0</v>
      </c>
      <c r="R174" s="95">
        <f t="shared" si="22"/>
        <v>0</v>
      </c>
      <c r="S174" s="95">
        <v>0</v>
      </c>
      <c r="T174" s="96">
        <f t="shared" si="23"/>
        <v>0</v>
      </c>
      <c r="AR174" s="97" t="s">
        <v>121</v>
      </c>
      <c r="AT174" s="97" t="s">
        <v>83</v>
      </c>
      <c r="AU174" s="97" t="s">
        <v>1</v>
      </c>
      <c r="AY174" s="2" t="s">
        <v>80</v>
      </c>
      <c r="BE174" s="98">
        <f t="shared" si="24"/>
        <v>0</v>
      </c>
      <c r="BF174" s="98">
        <f t="shared" si="25"/>
        <v>0</v>
      </c>
      <c r="BG174" s="98">
        <f t="shared" si="26"/>
        <v>0</v>
      </c>
      <c r="BH174" s="98">
        <f t="shared" si="27"/>
        <v>0</v>
      </c>
      <c r="BI174" s="98">
        <f t="shared" si="28"/>
        <v>0</v>
      </c>
      <c r="BJ174" s="2" t="s">
        <v>78</v>
      </c>
      <c r="BK174" s="98">
        <f t="shared" si="29"/>
        <v>0</v>
      </c>
      <c r="BL174" s="2" t="s">
        <v>121</v>
      </c>
      <c r="BM174" s="97" t="s">
        <v>278</v>
      </c>
    </row>
    <row r="175" spans="2:65" s="12" customFormat="1" ht="16.5" customHeight="1" x14ac:dyDescent="0.25">
      <c r="B175" s="11"/>
      <c r="C175" s="99" t="s">
        <v>279</v>
      </c>
      <c r="D175" s="99" t="s">
        <v>124</v>
      </c>
      <c r="E175" s="100" t="s">
        <v>280</v>
      </c>
      <c r="F175" s="101" t="s">
        <v>281</v>
      </c>
      <c r="G175" s="102" t="s">
        <v>120</v>
      </c>
      <c r="H175" s="103">
        <v>500</v>
      </c>
      <c r="I175" s="104"/>
      <c r="J175" s="104">
        <f t="shared" si="20"/>
        <v>0</v>
      </c>
      <c r="K175" s="105"/>
      <c r="L175" s="106"/>
      <c r="M175" s="107" t="s">
        <v>9</v>
      </c>
      <c r="N175" s="108" t="s">
        <v>26</v>
      </c>
      <c r="O175" s="95">
        <v>0</v>
      </c>
      <c r="P175" s="95">
        <f t="shared" si="21"/>
        <v>0</v>
      </c>
      <c r="Q175" s="95">
        <v>3.1E-4</v>
      </c>
      <c r="R175" s="95">
        <f t="shared" si="22"/>
        <v>0.155</v>
      </c>
      <c r="S175" s="95">
        <v>0</v>
      </c>
      <c r="T175" s="96">
        <f t="shared" si="23"/>
        <v>0</v>
      </c>
      <c r="AR175" s="97" t="s">
        <v>127</v>
      </c>
      <c r="AT175" s="97" t="s">
        <v>124</v>
      </c>
      <c r="AU175" s="97" t="s">
        <v>1</v>
      </c>
      <c r="AY175" s="2" t="s">
        <v>80</v>
      </c>
      <c r="BE175" s="98">
        <f t="shared" si="24"/>
        <v>0</v>
      </c>
      <c r="BF175" s="98">
        <f t="shared" si="25"/>
        <v>0</v>
      </c>
      <c r="BG175" s="98">
        <f t="shared" si="26"/>
        <v>0</v>
      </c>
      <c r="BH175" s="98">
        <f t="shared" si="27"/>
        <v>0</v>
      </c>
      <c r="BI175" s="98">
        <f t="shared" si="28"/>
        <v>0</v>
      </c>
      <c r="BJ175" s="2" t="s">
        <v>78</v>
      </c>
      <c r="BK175" s="98">
        <f t="shared" si="29"/>
        <v>0</v>
      </c>
      <c r="BL175" s="2" t="s">
        <v>127</v>
      </c>
      <c r="BM175" s="97" t="s">
        <v>282</v>
      </c>
    </row>
    <row r="176" spans="2:65" s="12" customFormat="1" ht="24.2" customHeight="1" x14ac:dyDescent="0.25">
      <c r="B176" s="11"/>
      <c r="C176" s="99" t="s">
        <v>283</v>
      </c>
      <c r="D176" s="99" t="s">
        <v>124</v>
      </c>
      <c r="E176" s="100" t="s">
        <v>284</v>
      </c>
      <c r="F176" s="101" t="s">
        <v>285</v>
      </c>
      <c r="G176" s="102" t="s">
        <v>120</v>
      </c>
      <c r="H176" s="103">
        <v>150</v>
      </c>
      <c r="I176" s="104"/>
      <c r="J176" s="104">
        <f t="shared" si="20"/>
        <v>0</v>
      </c>
      <c r="K176" s="105"/>
      <c r="L176" s="106"/>
      <c r="M176" s="107" t="s">
        <v>9</v>
      </c>
      <c r="N176" s="108" t="s">
        <v>26</v>
      </c>
      <c r="O176" s="95">
        <v>0</v>
      </c>
      <c r="P176" s="95">
        <f t="shared" si="21"/>
        <v>0</v>
      </c>
      <c r="Q176" s="95">
        <v>3.1E-4</v>
      </c>
      <c r="R176" s="95">
        <f t="shared" si="22"/>
        <v>4.65E-2</v>
      </c>
      <c r="S176" s="95">
        <v>0</v>
      </c>
      <c r="T176" s="96">
        <f t="shared" si="23"/>
        <v>0</v>
      </c>
      <c r="AR176" s="97" t="s">
        <v>127</v>
      </c>
      <c r="AT176" s="97" t="s">
        <v>124</v>
      </c>
      <c r="AU176" s="97" t="s">
        <v>1</v>
      </c>
      <c r="AY176" s="2" t="s">
        <v>80</v>
      </c>
      <c r="BE176" s="98">
        <f t="shared" si="24"/>
        <v>0</v>
      </c>
      <c r="BF176" s="98">
        <f t="shared" si="25"/>
        <v>0</v>
      </c>
      <c r="BG176" s="98">
        <f t="shared" si="26"/>
        <v>0</v>
      </c>
      <c r="BH176" s="98">
        <f t="shared" si="27"/>
        <v>0</v>
      </c>
      <c r="BI176" s="98">
        <f t="shared" si="28"/>
        <v>0</v>
      </c>
      <c r="BJ176" s="2" t="s">
        <v>78</v>
      </c>
      <c r="BK176" s="98">
        <f t="shared" si="29"/>
        <v>0</v>
      </c>
      <c r="BL176" s="2" t="s">
        <v>127</v>
      </c>
      <c r="BM176" s="97" t="s">
        <v>286</v>
      </c>
    </row>
    <row r="177" spans="2:65" s="12" customFormat="1" ht="24.2" customHeight="1" x14ac:dyDescent="0.25">
      <c r="B177" s="11"/>
      <c r="C177" s="86" t="s">
        <v>287</v>
      </c>
      <c r="D177" s="86" t="s">
        <v>83</v>
      </c>
      <c r="E177" s="87" t="s">
        <v>288</v>
      </c>
      <c r="F177" s="88" t="s">
        <v>289</v>
      </c>
      <c r="G177" s="89" t="s">
        <v>140</v>
      </c>
      <c r="H177" s="90">
        <v>2403</v>
      </c>
      <c r="I177" s="91"/>
      <c r="J177" s="91">
        <f t="shared" si="20"/>
        <v>0</v>
      </c>
      <c r="K177" s="92"/>
      <c r="L177" s="11"/>
      <c r="M177" s="93" t="s">
        <v>9</v>
      </c>
      <c r="N177" s="94" t="s">
        <v>26</v>
      </c>
      <c r="O177" s="95">
        <v>5.0999999999999997E-2</v>
      </c>
      <c r="P177" s="95">
        <f t="shared" si="21"/>
        <v>122.553</v>
      </c>
      <c r="Q177" s="95">
        <v>0</v>
      </c>
      <c r="R177" s="95">
        <f t="shared" si="22"/>
        <v>0</v>
      </c>
      <c r="S177" s="95">
        <v>0</v>
      </c>
      <c r="T177" s="96">
        <f t="shared" si="23"/>
        <v>0</v>
      </c>
      <c r="AR177" s="97" t="s">
        <v>121</v>
      </c>
      <c r="AT177" s="97" t="s">
        <v>83</v>
      </c>
      <c r="AU177" s="97" t="s">
        <v>1</v>
      </c>
      <c r="AY177" s="2" t="s">
        <v>80</v>
      </c>
      <c r="BE177" s="98">
        <f t="shared" si="24"/>
        <v>0</v>
      </c>
      <c r="BF177" s="98">
        <f t="shared" si="25"/>
        <v>0</v>
      </c>
      <c r="BG177" s="98">
        <f t="shared" si="26"/>
        <v>0</v>
      </c>
      <c r="BH177" s="98">
        <f t="shared" si="27"/>
        <v>0</v>
      </c>
      <c r="BI177" s="98">
        <f t="shared" si="28"/>
        <v>0</v>
      </c>
      <c r="BJ177" s="2" t="s">
        <v>78</v>
      </c>
      <c r="BK177" s="98">
        <f t="shared" si="29"/>
        <v>0</v>
      </c>
      <c r="BL177" s="2" t="s">
        <v>121</v>
      </c>
      <c r="BM177" s="97" t="s">
        <v>290</v>
      </c>
    </row>
    <row r="178" spans="2:65" s="12" customFormat="1" ht="24.2" customHeight="1" x14ac:dyDescent="0.25">
      <c r="B178" s="11"/>
      <c r="C178" s="86" t="s">
        <v>291</v>
      </c>
      <c r="D178" s="86" t="s">
        <v>83</v>
      </c>
      <c r="E178" s="87" t="s">
        <v>292</v>
      </c>
      <c r="F178" s="88" t="s">
        <v>293</v>
      </c>
      <c r="G178" s="89" t="s">
        <v>140</v>
      </c>
      <c r="H178" s="90">
        <v>54</v>
      </c>
      <c r="I178" s="91"/>
      <c r="J178" s="91">
        <f t="shared" si="20"/>
        <v>0</v>
      </c>
      <c r="K178" s="92"/>
      <c r="L178" s="11"/>
      <c r="M178" s="93" t="s">
        <v>9</v>
      </c>
      <c r="N178" s="94" t="s">
        <v>26</v>
      </c>
      <c r="O178" s="95">
        <v>6.8000000000000005E-2</v>
      </c>
      <c r="P178" s="95">
        <f t="shared" si="21"/>
        <v>3.6720000000000002</v>
      </c>
      <c r="Q178" s="95">
        <v>0</v>
      </c>
      <c r="R178" s="95">
        <f t="shared" si="22"/>
        <v>0</v>
      </c>
      <c r="S178" s="95">
        <v>0</v>
      </c>
      <c r="T178" s="96">
        <f t="shared" si="23"/>
        <v>0</v>
      </c>
      <c r="AR178" s="97" t="s">
        <v>121</v>
      </c>
      <c r="AT178" s="97" t="s">
        <v>83</v>
      </c>
      <c r="AU178" s="97" t="s">
        <v>1</v>
      </c>
      <c r="AY178" s="2" t="s">
        <v>80</v>
      </c>
      <c r="BE178" s="98">
        <f t="shared" si="24"/>
        <v>0</v>
      </c>
      <c r="BF178" s="98">
        <f t="shared" si="25"/>
        <v>0</v>
      </c>
      <c r="BG178" s="98">
        <f t="shared" si="26"/>
        <v>0</v>
      </c>
      <c r="BH178" s="98">
        <f t="shared" si="27"/>
        <v>0</v>
      </c>
      <c r="BI178" s="98">
        <f t="shared" si="28"/>
        <v>0</v>
      </c>
      <c r="BJ178" s="2" t="s">
        <v>78</v>
      </c>
      <c r="BK178" s="98">
        <f t="shared" si="29"/>
        <v>0</v>
      </c>
      <c r="BL178" s="2" t="s">
        <v>121</v>
      </c>
      <c r="BM178" s="97" t="s">
        <v>294</v>
      </c>
    </row>
    <row r="179" spans="2:65" s="12" customFormat="1" ht="24.2" customHeight="1" x14ac:dyDescent="0.25">
      <c r="B179" s="11"/>
      <c r="C179" s="86" t="s">
        <v>295</v>
      </c>
      <c r="D179" s="86" t="s">
        <v>83</v>
      </c>
      <c r="E179" s="87" t="s">
        <v>296</v>
      </c>
      <c r="F179" s="88" t="s">
        <v>297</v>
      </c>
      <c r="G179" s="89" t="s">
        <v>140</v>
      </c>
      <c r="H179" s="90">
        <v>67</v>
      </c>
      <c r="I179" s="91"/>
      <c r="J179" s="91">
        <f t="shared" si="20"/>
        <v>0</v>
      </c>
      <c r="K179" s="92"/>
      <c r="L179" s="11"/>
      <c r="M179" s="93" t="s">
        <v>9</v>
      </c>
      <c r="N179" s="94" t="s">
        <v>26</v>
      </c>
      <c r="O179" s="95">
        <v>0.30599999999999999</v>
      </c>
      <c r="P179" s="95">
        <f t="shared" si="21"/>
        <v>20.501999999999999</v>
      </c>
      <c r="Q179" s="95">
        <v>0</v>
      </c>
      <c r="R179" s="95">
        <f t="shared" si="22"/>
        <v>0</v>
      </c>
      <c r="S179" s="95">
        <v>0</v>
      </c>
      <c r="T179" s="96">
        <f t="shared" si="23"/>
        <v>0</v>
      </c>
      <c r="AR179" s="97" t="s">
        <v>121</v>
      </c>
      <c r="AT179" s="97" t="s">
        <v>83</v>
      </c>
      <c r="AU179" s="97" t="s">
        <v>1</v>
      </c>
      <c r="AY179" s="2" t="s">
        <v>80</v>
      </c>
      <c r="BE179" s="98">
        <f t="shared" si="24"/>
        <v>0</v>
      </c>
      <c r="BF179" s="98">
        <f t="shared" si="25"/>
        <v>0</v>
      </c>
      <c r="BG179" s="98">
        <f t="shared" si="26"/>
        <v>0</v>
      </c>
      <c r="BH179" s="98">
        <f t="shared" si="27"/>
        <v>0</v>
      </c>
      <c r="BI179" s="98">
        <f t="shared" si="28"/>
        <v>0</v>
      </c>
      <c r="BJ179" s="2" t="s">
        <v>78</v>
      </c>
      <c r="BK179" s="98">
        <f t="shared" si="29"/>
        <v>0</v>
      </c>
      <c r="BL179" s="2" t="s">
        <v>121</v>
      </c>
      <c r="BM179" s="97" t="s">
        <v>298</v>
      </c>
    </row>
    <row r="180" spans="2:65" s="12" customFormat="1" ht="16.5" customHeight="1" x14ac:dyDescent="0.25">
      <c r="B180" s="11"/>
      <c r="C180" s="99" t="s">
        <v>299</v>
      </c>
      <c r="D180" s="99" t="s">
        <v>124</v>
      </c>
      <c r="E180" s="100" t="s">
        <v>300</v>
      </c>
      <c r="F180" s="101" t="s">
        <v>301</v>
      </c>
      <c r="G180" s="102" t="s">
        <v>140</v>
      </c>
      <c r="H180" s="103">
        <v>23</v>
      </c>
      <c r="I180" s="104"/>
      <c r="J180" s="104">
        <f t="shared" si="20"/>
        <v>0</v>
      </c>
      <c r="K180" s="105"/>
      <c r="L180" s="106"/>
      <c r="M180" s="107" t="s">
        <v>9</v>
      </c>
      <c r="N180" s="108" t="s">
        <v>26</v>
      </c>
      <c r="O180" s="95">
        <v>0</v>
      </c>
      <c r="P180" s="95">
        <f t="shared" si="21"/>
        <v>0</v>
      </c>
      <c r="Q180" s="95">
        <v>5.0000000000000002E-5</v>
      </c>
      <c r="R180" s="95">
        <f t="shared" si="22"/>
        <v>1.15E-3</v>
      </c>
      <c r="S180" s="95">
        <v>0</v>
      </c>
      <c r="T180" s="96">
        <f t="shared" si="23"/>
        <v>0</v>
      </c>
      <c r="AR180" s="97" t="s">
        <v>127</v>
      </c>
      <c r="AT180" s="97" t="s">
        <v>124</v>
      </c>
      <c r="AU180" s="97" t="s">
        <v>1</v>
      </c>
      <c r="AY180" s="2" t="s">
        <v>80</v>
      </c>
      <c r="BE180" s="98">
        <f t="shared" si="24"/>
        <v>0</v>
      </c>
      <c r="BF180" s="98">
        <f t="shared" si="25"/>
        <v>0</v>
      </c>
      <c r="BG180" s="98">
        <f t="shared" si="26"/>
        <v>0</v>
      </c>
      <c r="BH180" s="98">
        <f t="shared" si="27"/>
        <v>0</v>
      </c>
      <c r="BI180" s="98">
        <f t="shared" si="28"/>
        <v>0</v>
      </c>
      <c r="BJ180" s="2" t="s">
        <v>78</v>
      </c>
      <c r="BK180" s="98">
        <f t="shared" si="29"/>
        <v>0</v>
      </c>
      <c r="BL180" s="2" t="s">
        <v>127</v>
      </c>
      <c r="BM180" s="97" t="s">
        <v>302</v>
      </c>
    </row>
    <row r="181" spans="2:65" s="12" customFormat="1" ht="21.75" customHeight="1" x14ac:dyDescent="0.25">
      <c r="B181" s="11"/>
      <c r="C181" s="99" t="s">
        <v>186</v>
      </c>
      <c r="D181" s="99" t="s">
        <v>124</v>
      </c>
      <c r="E181" s="100" t="s">
        <v>304</v>
      </c>
      <c r="F181" s="101" t="s">
        <v>590</v>
      </c>
      <c r="G181" s="102" t="s">
        <v>140</v>
      </c>
      <c r="H181" s="103">
        <v>9</v>
      </c>
      <c r="I181" s="104"/>
      <c r="J181" s="104">
        <f t="shared" si="20"/>
        <v>0</v>
      </c>
      <c r="K181" s="105"/>
      <c r="L181" s="106"/>
      <c r="M181" s="107" t="s">
        <v>9</v>
      </c>
      <c r="N181" s="108" t="s">
        <v>26</v>
      </c>
      <c r="O181" s="95">
        <v>0</v>
      </c>
      <c r="P181" s="95">
        <f t="shared" si="21"/>
        <v>0</v>
      </c>
      <c r="Q181" s="95">
        <v>5.0000000000000002E-5</v>
      </c>
      <c r="R181" s="95">
        <f t="shared" si="22"/>
        <v>4.5000000000000004E-4</v>
      </c>
      <c r="S181" s="95">
        <v>0</v>
      </c>
      <c r="T181" s="96">
        <f t="shared" si="23"/>
        <v>0</v>
      </c>
      <c r="AR181" s="97" t="s">
        <v>127</v>
      </c>
      <c r="AT181" s="97" t="s">
        <v>124</v>
      </c>
      <c r="AU181" s="97" t="s">
        <v>1</v>
      </c>
      <c r="AY181" s="2" t="s">
        <v>80</v>
      </c>
      <c r="BE181" s="98">
        <f t="shared" si="24"/>
        <v>0</v>
      </c>
      <c r="BF181" s="98">
        <f t="shared" si="25"/>
        <v>0</v>
      </c>
      <c r="BG181" s="98">
        <f t="shared" si="26"/>
        <v>0</v>
      </c>
      <c r="BH181" s="98">
        <f t="shared" si="27"/>
        <v>0</v>
      </c>
      <c r="BI181" s="98">
        <f t="shared" si="28"/>
        <v>0</v>
      </c>
      <c r="BJ181" s="2" t="s">
        <v>78</v>
      </c>
      <c r="BK181" s="98">
        <f t="shared" si="29"/>
        <v>0</v>
      </c>
      <c r="BL181" s="2" t="s">
        <v>127</v>
      </c>
      <c r="BM181" s="97" t="s">
        <v>591</v>
      </c>
    </row>
    <row r="182" spans="2:65" s="12" customFormat="1" ht="16.5" customHeight="1" x14ac:dyDescent="0.25">
      <c r="B182" s="11"/>
      <c r="C182" s="99" t="s">
        <v>311</v>
      </c>
      <c r="D182" s="99" t="s">
        <v>124</v>
      </c>
      <c r="E182" s="100" t="s">
        <v>312</v>
      </c>
      <c r="F182" s="101" t="s">
        <v>313</v>
      </c>
      <c r="G182" s="102" t="s">
        <v>140</v>
      </c>
      <c r="H182" s="103">
        <v>9</v>
      </c>
      <c r="I182" s="104"/>
      <c r="J182" s="104">
        <f t="shared" si="20"/>
        <v>0</v>
      </c>
      <c r="K182" s="105"/>
      <c r="L182" s="106"/>
      <c r="M182" s="107" t="s">
        <v>9</v>
      </c>
      <c r="N182" s="108" t="s">
        <v>26</v>
      </c>
      <c r="O182" s="95">
        <v>0</v>
      </c>
      <c r="P182" s="95">
        <f t="shared" si="21"/>
        <v>0</v>
      </c>
      <c r="Q182" s="95">
        <v>5.0000000000000002E-5</v>
      </c>
      <c r="R182" s="95">
        <f t="shared" si="22"/>
        <v>4.5000000000000004E-4</v>
      </c>
      <c r="S182" s="95">
        <v>0</v>
      </c>
      <c r="T182" s="96">
        <f t="shared" si="23"/>
        <v>0</v>
      </c>
      <c r="AR182" s="97" t="s">
        <v>127</v>
      </c>
      <c r="AT182" s="97" t="s">
        <v>124</v>
      </c>
      <c r="AU182" s="97" t="s">
        <v>1</v>
      </c>
      <c r="AY182" s="2" t="s">
        <v>80</v>
      </c>
      <c r="BE182" s="98">
        <f t="shared" si="24"/>
        <v>0</v>
      </c>
      <c r="BF182" s="98">
        <f t="shared" si="25"/>
        <v>0</v>
      </c>
      <c r="BG182" s="98">
        <f t="shared" si="26"/>
        <v>0</v>
      </c>
      <c r="BH182" s="98">
        <f t="shared" si="27"/>
        <v>0</v>
      </c>
      <c r="BI182" s="98">
        <f t="shared" si="28"/>
        <v>0</v>
      </c>
      <c r="BJ182" s="2" t="s">
        <v>78</v>
      </c>
      <c r="BK182" s="98">
        <f t="shared" si="29"/>
        <v>0</v>
      </c>
      <c r="BL182" s="2" t="s">
        <v>127</v>
      </c>
      <c r="BM182" s="97" t="s">
        <v>314</v>
      </c>
    </row>
    <row r="183" spans="2:65" s="12" customFormat="1" ht="16.5" customHeight="1" x14ac:dyDescent="0.25">
      <c r="B183" s="11"/>
      <c r="C183" s="99" t="s">
        <v>319</v>
      </c>
      <c r="D183" s="99" t="s">
        <v>124</v>
      </c>
      <c r="E183" s="100" t="s">
        <v>320</v>
      </c>
      <c r="F183" s="101" t="s">
        <v>321</v>
      </c>
      <c r="G183" s="102" t="s">
        <v>140</v>
      </c>
      <c r="H183" s="103">
        <v>20</v>
      </c>
      <c r="I183" s="104"/>
      <c r="J183" s="104">
        <f t="shared" si="20"/>
        <v>0</v>
      </c>
      <c r="K183" s="105"/>
      <c r="L183" s="106"/>
      <c r="M183" s="107" t="s">
        <v>9</v>
      </c>
      <c r="N183" s="108" t="s">
        <v>26</v>
      </c>
      <c r="O183" s="95">
        <v>0</v>
      </c>
      <c r="P183" s="95">
        <f t="shared" si="21"/>
        <v>0</v>
      </c>
      <c r="Q183" s="95">
        <v>5.0000000000000002E-5</v>
      </c>
      <c r="R183" s="95">
        <f t="shared" si="22"/>
        <v>1E-3</v>
      </c>
      <c r="S183" s="95">
        <v>0</v>
      </c>
      <c r="T183" s="96">
        <f t="shared" si="23"/>
        <v>0</v>
      </c>
      <c r="AR183" s="97" t="s">
        <v>127</v>
      </c>
      <c r="AT183" s="97" t="s">
        <v>124</v>
      </c>
      <c r="AU183" s="97" t="s">
        <v>1</v>
      </c>
      <c r="AY183" s="2" t="s">
        <v>80</v>
      </c>
      <c r="BE183" s="98">
        <f t="shared" si="24"/>
        <v>0</v>
      </c>
      <c r="BF183" s="98">
        <f t="shared" si="25"/>
        <v>0</v>
      </c>
      <c r="BG183" s="98">
        <f t="shared" si="26"/>
        <v>0</v>
      </c>
      <c r="BH183" s="98">
        <f t="shared" si="27"/>
        <v>0</v>
      </c>
      <c r="BI183" s="98">
        <f t="shared" si="28"/>
        <v>0</v>
      </c>
      <c r="BJ183" s="2" t="s">
        <v>78</v>
      </c>
      <c r="BK183" s="98">
        <f t="shared" si="29"/>
        <v>0</v>
      </c>
      <c r="BL183" s="2" t="s">
        <v>127</v>
      </c>
      <c r="BM183" s="97" t="s">
        <v>322</v>
      </c>
    </row>
    <row r="184" spans="2:65" s="12" customFormat="1" ht="16.5" customHeight="1" x14ac:dyDescent="0.25">
      <c r="B184" s="11"/>
      <c r="C184" s="99" t="s">
        <v>592</v>
      </c>
      <c r="D184" s="99" t="s">
        <v>124</v>
      </c>
      <c r="E184" s="100" t="s">
        <v>593</v>
      </c>
      <c r="F184" s="101" t="s">
        <v>594</v>
      </c>
      <c r="G184" s="102" t="s">
        <v>140</v>
      </c>
      <c r="H184" s="103">
        <v>4</v>
      </c>
      <c r="I184" s="104"/>
      <c r="J184" s="104">
        <f t="shared" si="20"/>
        <v>0</v>
      </c>
      <c r="K184" s="105"/>
      <c r="L184" s="106"/>
      <c r="M184" s="107" t="s">
        <v>9</v>
      </c>
      <c r="N184" s="108" t="s">
        <v>26</v>
      </c>
      <c r="O184" s="95">
        <v>0</v>
      </c>
      <c r="P184" s="95">
        <f t="shared" si="21"/>
        <v>0</v>
      </c>
      <c r="Q184" s="95">
        <v>5.0000000000000002E-5</v>
      </c>
      <c r="R184" s="95">
        <f t="shared" si="22"/>
        <v>2.0000000000000001E-4</v>
      </c>
      <c r="S184" s="95">
        <v>0</v>
      </c>
      <c r="T184" s="96">
        <f t="shared" si="23"/>
        <v>0</v>
      </c>
      <c r="AR184" s="97" t="s">
        <v>127</v>
      </c>
      <c r="AT184" s="97" t="s">
        <v>124</v>
      </c>
      <c r="AU184" s="97" t="s">
        <v>1</v>
      </c>
      <c r="AY184" s="2" t="s">
        <v>80</v>
      </c>
      <c r="BE184" s="98">
        <f t="shared" si="24"/>
        <v>0</v>
      </c>
      <c r="BF184" s="98">
        <f t="shared" si="25"/>
        <v>0</v>
      </c>
      <c r="BG184" s="98">
        <f t="shared" si="26"/>
        <v>0</v>
      </c>
      <c r="BH184" s="98">
        <f t="shared" si="27"/>
        <v>0</v>
      </c>
      <c r="BI184" s="98">
        <f t="shared" si="28"/>
        <v>0</v>
      </c>
      <c r="BJ184" s="2" t="s">
        <v>78</v>
      </c>
      <c r="BK184" s="98">
        <f t="shared" si="29"/>
        <v>0</v>
      </c>
      <c r="BL184" s="2" t="s">
        <v>127</v>
      </c>
      <c r="BM184" s="97" t="s">
        <v>595</v>
      </c>
    </row>
    <row r="185" spans="2:65" s="12" customFormat="1" ht="16.5" customHeight="1" x14ac:dyDescent="0.25">
      <c r="B185" s="11"/>
      <c r="C185" s="99" t="s">
        <v>323</v>
      </c>
      <c r="D185" s="99" t="s">
        <v>124</v>
      </c>
      <c r="E185" s="100" t="s">
        <v>324</v>
      </c>
      <c r="F185" s="101" t="s">
        <v>325</v>
      </c>
      <c r="G185" s="102" t="s">
        <v>140</v>
      </c>
      <c r="H185" s="103">
        <v>4</v>
      </c>
      <c r="I185" s="104"/>
      <c r="J185" s="104">
        <f t="shared" si="20"/>
        <v>0</v>
      </c>
      <c r="K185" s="105"/>
      <c r="L185" s="106"/>
      <c r="M185" s="107" t="s">
        <v>9</v>
      </c>
      <c r="N185" s="108" t="s">
        <v>26</v>
      </c>
      <c r="O185" s="95">
        <v>0</v>
      </c>
      <c r="P185" s="95">
        <f t="shared" si="21"/>
        <v>0</v>
      </c>
      <c r="Q185" s="95">
        <v>5.0000000000000002E-5</v>
      </c>
      <c r="R185" s="95">
        <f t="shared" si="22"/>
        <v>2.0000000000000001E-4</v>
      </c>
      <c r="S185" s="95">
        <v>0</v>
      </c>
      <c r="T185" s="96">
        <f t="shared" si="23"/>
        <v>0</v>
      </c>
      <c r="AR185" s="97" t="s">
        <v>127</v>
      </c>
      <c r="AT185" s="97" t="s">
        <v>124</v>
      </c>
      <c r="AU185" s="97" t="s">
        <v>1</v>
      </c>
      <c r="AY185" s="2" t="s">
        <v>80</v>
      </c>
      <c r="BE185" s="98">
        <f t="shared" si="24"/>
        <v>0</v>
      </c>
      <c r="BF185" s="98">
        <f t="shared" si="25"/>
        <v>0</v>
      </c>
      <c r="BG185" s="98">
        <f t="shared" si="26"/>
        <v>0</v>
      </c>
      <c r="BH185" s="98">
        <f t="shared" si="27"/>
        <v>0</v>
      </c>
      <c r="BI185" s="98">
        <f t="shared" si="28"/>
        <v>0</v>
      </c>
      <c r="BJ185" s="2" t="s">
        <v>78</v>
      </c>
      <c r="BK185" s="98">
        <f t="shared" si="29"/>
        <v>0</v>
      </c>
      <c r="BL185" s="2" t="s">
        <v>127</v>
      </c>
      <c r="BM185" s="97" t="s">
        <v>326</v>
      </c>
    </row>
    <row r="186" spans="2:65" s="12" customFormat="1" ht="16.5" customHeight="1" x14ac:dyDescent="0.25">
      <c r="B186" s="11"/>
      <c r="C186" s="86" t="s">
        <v>327</v>
      </c>
      <c r="D186" s="86" t="s">
        <v>83</v>
      </c>
      <c r="E186" s="87" t="s">
        <v>328</v>
      </c>
      <c r="F186" s="88" t="s">
        <v>329</v>
      </c>
      <c r="G186" s="89" t="s">
        <v>140</v>
      </c>
      <c r="H186" s="90">
        <v>1</v>
      </c>
      <c r="I186" s="91"/>
      <c r="J186" s="91">
        <f t="shared" si="20"/>
        <v>0</v>
      </c>
      <c r="K186" s="92"/>
      <c r="L186" s="11"/>
      <c r="M186" s="93" t="s">
        <v>9</v>
      </c>
      <c r="N186" s="94" t="s">
        <v>26</v>
      </c>
      <c r="O186" s="95">
        <v>12.398</v>
      </c>
      <c r="P186" s="95">
        <f t="shared" si="21"/>
        <v>12.398</v>
      </c>
      <c r="Q186" s="95">
        <v>0</v>
      </c>
      <c r="R186" s="95">
        <f t="shared" si="22"/>
        <v>0</v>
      </c>
      <c r="S186" s="95">
        <v>0</v>
      </c>
      <c r="T186" s="96">
        <f t="shared" si="23"/>
        <v>0</v>
      </c>
      <c r="AR186" s="97" t="s">
        <v>121</v>
      </c>
      <c r="AT186" s="97" t="s">
        <v>83</v>
      </c>
      <c r="AU186" s="97" t="s">
        <v>1</v>
      </c>
      <c r="AY186" s="2" t="s">
        <v>80</v>
      </c>
      <c r="BE186" s="98">
        <f t="shared" si="24"/>
        <v>0</v>
      </c>
      <c r="BF186" s="98">
        <f t="shared" si="25"/>
        <v>0</v>
      </c>
      <c r="BG186" s="98">
        <f t="shared" si="26"/>
        <v>0</v>
      </c>
      <c r="BH186" s="98">
        <f t="shared" si="27"/>
        <v>0</v>
      </c>
      <c r="BI186" s="98">
        <f t="shared" si="28"/>
        <v>0</v>
      </c>
      <c r="BJ186" s="2" t="s">
        <v>78</v>
      </c>
      <c r="BK186" s="98">
        <f t="shared" si="29"/>
        <v>0</v>
      </c>
      <c r="BL186" s="2" t="s">
        <v>121</v>
      </c>
      <c r="BM186" s="97" t="s">
        <v>330</v>
      </c>
    </row>
    <row r="187" spans="2:65" s="12" customFormat="1" ht="33" customHeight="1" x14ac:dyDescent="0.25">
      <c r="B187" s="11"/>
      <c r="C187" s="86" t="s">
        <v>331</v>
      </c>
      <c r="D187" s="86" t="s">
        <v>83</v>
      </c>
      <c r="E187" s="87" t="s">
        <v>332</v>
      </c>
      <c r="F187" s="88" t="s">
        <v>333</v>
      </c>
      <c r="G187" s="89" t="s">
        <v>140</v>
      </c>
      <c r="H187" s="90">
        <v>1</v>
      </c>
      <c r="I187" s="91"/>
      <c r="J187" s="91">
        <f t="shared" si="20"/>
        <v>0</v>
      </c>
      <c r="K187" s="92"/>
      <c r="L187" s="11"/>
      <c r="M187" s="93" t="s">
        <v>9</v>
      </c>
      <c r="N187" s="94" t="s">
        <v>26</v>
      </c>
      <c r="O187" s="95">
        <v>31.841999999999999</v>
      </c>
      <c r="P187" s="95">
        <f t="shared" si="21"/>
        <v>31.841999999999999</v>
      </c>
      <c r="Q187" s="95">
        <v>0</v>
      </c>
      <c r="R187" s="95">
        <f t="shared" si="22"/>
        <v>0</v>
      </c>
      <c r="S187" s="95">
        <v>0</v>
      </c>
      <c r="T187" s="96">
        <f t="shared" si="23"/>
        <v>0</v>
      </c>
      <c r="AR187" s="97" t="s">
        <v>121</v>
      </c>
      <c r="AT187" s="97" t="s">
        <v>83</v>
      </c>
      <c r="AU187" s="97" t="s">
        <v>1</v>
      </c>
      <c r="AY187" s="2" t="s">
        <v>80</v>
      </c>
      <c r="BE187" s="98">
        <f t="shared" si="24"/>
        <v>0</v>
      </c>
      <c r="BF187" s="98">
        <f t="shared" si="25"/>
        <v>0</v>
      </c>
      <c r="BG187" s="98">
        <f t="shared" si="26"/>
        <v>0</v>
      </c>
      <c r="BH187" s="98">
        <f t="shared" si="27"/>
        <v>0</v>
      </c>
      <c r="BI187" s="98">
        <f t="shared" si="28"/>
        <v>0</v>
      </c>
      <c r="BJ187" s="2" t="s">
        <v>78</v>
      </c>
      <c r="BK187" s="98">
        <f t="shared" si="29"/>
        <v>0</v>
      </c>
      <c r="BL187" s="2" t="s">
        <v>121</v>
      </c>
      <c r="BM187" s="97" t="s">
        <v>334</v>
      </c>
    </row>
    <row r="188" spans="2:65" s="12" customFormat="1" ht="21.75" customHeight="1" x14ac:dyDescent="0.25">
      <c r="B188" s="11"/>
      <c r="C188" s="86" t="s">
        <v>335</v>
      </c>
      <c r="D188" s="86" t="s">
        <v>83</v>
      </c>
      <c r="E188" s="87" t="s">
        <v>336</v>
      </c>
      <c r="F188" s="88" t="s">
        <v>337</v>
      </c>
      <c r="G188" s="89" t="s">
        <v>140</v>
      </c>
      <c r="H188" s="90">
        <v>11</v>
      </c>
      <c r="I188" s="91"/>
      <c r="J188" s="91">
        <f t="shared" si="20"/>
        <v>0</v>
      </c>
      <c r="K188" s="92"/>
      <c r="L188" s="11"/>
      <c r="M188" s="93" t="s">
        <v>9</v>
      </c>
      <c r="N188" s="94" t="s">
        <v>26</v>
      </c>
      <c r="O188" s="95">
        <v>12.32</v>
      </c>
      <c r="P188" s="95">
        <f t="shared" si="21"/>
        <v>135.52000000000001</v>
      </c>
      <c r="Q188" s="95">
        <v>0</v>
      </c>
      <c r="R188" s="95">
        <f t="shared" si="22"/>
        <v>0</v>
      </c>
      <c r="S188" s="95">
        <v>0</v>
      </c>
      <c r="T188" s="96">
        <f t="shared" si="23"/>
        <v>0</v>
      </c>
      <c r="AR188" s="97" t="s">
        <v>78</v>
      </c>
      <c r="AT188" s="97" t="s">
        <v>83</v>
      </c>
      <c r="AU188" s="97" t="s">
        <v>1</v>
      </c>
      <c r="AY188" s="2" t="s">
        <v>80</v>
      </c>
      <c r="BE188" s="98">
        <f t="shared" si="24"/>
        <v>0</v>
      </c>
      <c r="BF188" s="98">
        <f t="shared" si="25"/>
        <v>0</v>
      </c>
      <c r="BG188" s="98">
        <f t="shared" si="26"/>
        <v>0</v>
      </c>
      <c r="BH188" s="98">
        <f t="shared" si="27"/>
        <v>0</v>
      </c>
      <c r="BI188" s="98">
        <f t="shared" si="28"/>
        <v>0</v>
      </c>
      <c r="BJ188" s="2" t="s">
        <v>78</v>
      </c>
      <c r="BK188" s="98">
        <f t="shared" si="29"/>
        <v>0</v>
      </c>
      <c r="BL188" s="2" t="s">
        <v>78</v>
      </c>
      <c r="BM188" s="97" t="s">
        <v>338</v>
      </c>
    </row>
    <row r="189" spans="2:65" s="12" customFormat="1" ht="16.5" customHeight="1" x14ac:dyDescent="0.25">
      <c r="B189" s="11"/>
      <c r="C189" s="99" t="s">
        <v>339</v>
      </c>
      <c r="D189" s="99" t="s">
        <v>124</v>
      </c>
      <c r="E189" s="100" t="s">
        <v>340</v>
      </c>
      <c r="F189" s="101" t="s">
        <v>341</v>
      </c>
      <c r="G189" s="102" t="s">
        <v>342</v>
      </c>
      <c r="H189" s="103">
        <v>2</v>
      </c>
      <c r="I189" s="104"/>
      <c r="J189" s="104">
        <f t="shared" si="20"/>
        <v>0</v>
      </c>
      <c r="K189" s="105"/>
      <c r="L189" s="106"/>
      <c r="M189" s="107" t="s">
        <v>9</v>
      </c>
      <c r="N189" s="108" t="s">
        <v>26</v>
      </c>
      <c r="O189" s="95">
        <v>0</v>
      </c>
      <c r="P189" s="95">
        <f t="shared" si="21"/>
        <v>0</v>
      </c>
      <c r="Q189" s="95">
        <v>0</v>
      </c>
      <c r="R189" s="95">
        <f t="shared" si="22"/>
        <v>0</v>
      </c>
      <c r="S189" s="95">
        <v>0</v>
      </c>
      <c r="T189" s="96">
        <f t="shared" si="23"/>
        <v>0</v>
      </c>
      <c r="AR189" s="97" t="s">
        <v>189</v>
      </c>
      <c r="AT189" s="97" t="s">
        <v>124</v>
      </c>
      <c r="AU189" s="97" t="s">
        <v>1</v>
      </c>
      <c r="AY189" s="2" t="s">
        <v>80</v>
      </c>
      <c r="BE189" s="98">
        <f t="shared" si="24"/>
        <v>0</v>
      </c>
      <c r="BF189" s="98">
        <f t="shared" si="25"/>
        <v>0</v>
      </c>
      <c r="BG189" s="98">
        <f t="shared" si="26"/>
        <v>0</v>
      </c>
      <c r="BH189" s="98">
        <f t="shared" si="27"/>
        <v>0</v>
      </c>
      <c r="BI189" s="98">
        <f t="shared" si="28"/>
        <v>0</v>
      </c>
      <c r="BJ189" s="2" t="s">
        <v>78</v>
      </c>
      <c r="BK189" s="98">
        <f t="shared" si="29"/>
        <v>0</v>
      </c>
      <c r="BL189" s="2" t="s">
        <v>121</v>
      </c>
      <c r="BM189" s="97" t="s">
        <v>343</v>
      </c>
    </row>
    <row r="190" spans="2:65" s="12" customFormat="1" ht="16.5" customHeight="1" x14ac:dyDescent="0.25">
      <c r="B190" s="11"/>
      <c r="C190" s="86" t="s">
        <v>344</v>
      </c>
      <c r="D190" s="86" t="s">
        <v>83</v>
      </c>
      <c r="E190" s="87" t="s">
        <v>345</v>
      </c>
      <c r="F190" s="88" t="s">
        <v>346</v>
      </c>
      <c r="G190" s="89" t="s">
        <v>120</v>
      </c>
      <c r="H190" s="90">
        <v>111</v>
      </c>
      <c r="I190" s="91"/>
      <c r="J190" s="91">
        <f t="shared" si="20"/>
        <v>0</v>
      </c>
      <c r="K190" s="92"/>
      <c r="L190" s="11"/>
      <c r="M190" s="93" t="s">
        <v>9</v>
      </c>
      <c r="N190" s="94" t="s">
        <v>26</v>
      </c>
      <c r="O190" s="95">
        <v>6.8000000000000005E-2</v>
      </c>
      <c r="P190" s="95">
        <f t="shared" si="21"/>
        <v>7.5480000000000009</v>
      </c>
      <c r="Q190" s="95">
        <v>0</v>
      </c>
      <c r="R190" s="95">
        <f t="shared" si="22"/>
        <v>0</v>
      </c>
      <c r="S190" s="95">
        <v>0</v>
      </c>
      <c r="T190" s="96">
        <f t="shared" si="23"/>
        <v>0</v>
      </c>
      <c r="AR190" s="97" t="s">
        <v>121</v>
      </c>
      <c r="AT190" s="97" t="s">
        <v>83</v>
      </c>
      <c r="AU190" s="97" t="s">
        <v>1</v>
      </c>
      <c r="AY190" s="2" t="s">
        <v>80</v>
      </c>
      <c r="BE190" s="98">
        <f t="shared" si="24"/>
        <v>0</v>
      </c>
      <c r="BF190" s="98">
        <f t="shared" si="25"/>
        <v>0</v>
      </c>
      <c r="BG190" s="98">
        <f t="shared" si="26"/>
        <v>0</v>
      </c>
      <c r="BH190" s="98">
        <f t="shared" si="27"/>
        <v>0</v>
      </c>
      <c r="BI190" s="98">
        <f t="shared" si="28"/>
        <v>0</v>
      </c>
      <c r="BJ190" s="2" t="s">
        <v>78</v>
      </c>
      <c r="BK190" s="98">
        <f t="shared" si="29"/>
        <v>0</v>
      </c>
      <c r="BL190" s="2" t="s">
        <v>121</v>
      </c>
      <c r="BM190" s="97" t="s">
        <v>347</v>
      </c>
    </row>
    <row r="191" spans="2:65" s="12" customFormat="1" ht="21.75" customHeight="1" x14ac:dyDescent="0.25">
      <c r="B191" s="11"/>
      <c r="C191" s="99" t="s">
        <v>348</v>
      </c>
      <c r="D191" s="99" t="s">
        <v>124</v>
      </c>
      <c r="E191" s="100" t="s">
        <v>349</v>
      </c>
      <c r="F191" s="101" t="s">
        <v>350</v>
      </c>
      <c r="G191" s="102" t="s">
        <v>120</v>
      </c>
      <c r="H191" s="103">
        <v>111</v>
      </c>
      <c r="I191" s="104"/>
      <c r="J191" s="104">
        <f t="shared" si="20"/>
        <v>0</v>
      </c>
      <c r="K191" s="105"/>
      <c r="L191" s="106"/>
      <c r="M191" s="107" t="s">
        <v>9</v>
      </c>
      <c r="N191" s="108" t="s">
        <v>26</v>
      </c>
      <c r="O191" s="95">
        <v>0</v>
      </c>
      <c r="P191" s="95">
        <f t="shared" si="21"/>
        <v>0</v>
      </c>
      <c r="Q191" s="95">
        <v>6.0000000000000002E-5</v>
      </c>
      <c r="R191" s="95">
        <f t="shared" si="22"/>
        <v>6.6600000000000001E-3</v>
      </c>
      <c r="S191" s="95">
        <v>0</v>
      </c>
      <c r="T191" s="96">
        <f t="shared" si="23"/>
        <v>0</v>
      </c>
      <c r="AR191" s="97" t="s">
        <v>127</v>
      </c>
      <c r="AT191" s="97" t="s">
        <v>124</v>
      </c>
      <c r="AU191" s="97" t="s">
        <v>1</v>
      </c>
      <c r="AY191" s="2" t="s">
        <v>80</v>
      </c>
      <c r="BE191" s="98">
        <f t="shared" si="24"/>
        <v>0</v>
      </c>
      <c r="BF191" s="98">
        <f t="shared" si="25"/>
        <v>0</v>
      </c>
      <c r="BG191" s="98">
        <f t="shared" si="26"/>
        <v>0</v>
      </c>
      <c r="BH191" s="98">
        <f t="shared" si="27"/>
        <v>0</v>
      </c>
      <c r="BI191" s="98">
        <f t="shared" si="28"/>
        <v>0</v>
      </c>
      <c r="BJ191" s="2" t="s">
        <v>78</v>
      </c>
      <c r="BK191" s="98">
        <f t="shared" si="29"/>
        <v>0</v>
      </c>
      <c r="BL191" s="2" t="s">
        <v>127</v>
      </c>
      <c r="BM191" s="97" t="s">
        <v>351</v>
      </c>
    </row>
    <row r="192" spans="2:65" s="12" customFormat="1" ht="33" customHeight="1" x14ac:dyDescent="0.25">
      <c r="B192" s="11"/>
      <c r="C192" s="86" t="s">
        <v>352</v>
      </c>
      <c r="D192" s="86" t="s">
        <v>83</v>
      </c>
      <c r="E192" s="87" t="s">
        <v>353</v>
      </c>
      <c r="F192" s="88" t="s">
        <v>354</v>
      </c>
      <c r="G192" s="89" t="s">
        <v>120</v>
      </c>
      <c r="H192" s="90">
        <v>860</v>
      </c>
      <c r="I192" s="91"/>
      <c r="J192" s="91">
        <f t="shared" si="20"/>
        <v>0</v>
      </c>
      <c r="K192" s="92"/>
      <c r="L192" s="11"/>
      <c r="M192" s="93" t="s">
        <v>9</v>
      </c>
      <c r="N192" s="94" t="s">
        <v>26</v>
      </c>
      <c r="O192" s="95">
        <v>6.8000000000000005E-2</v>
      </c>
      <c r="P192" s="95">
        <f t="shared" si="21"/>
        <v>58.480000000000004</v>
      </c>
      <c r="Q192" s="95">
        <v>0</v>
      </c>
      <c r="R192" s="95">
        <f t="shared" si="22"/>
        <v>0</v>
      </c>
      <c r="S192" s="95">
        <v>0</v>
      </c>
      <c r="T192" s="96">
        <f t="shared" si="23"/>
        <v>0</v>
      </c>
      <c r="AR192" s="97" t="s">
        <v>121</v>
      </c>
      <c r="AT192" s="97" t="s">
        <v>83</v>
      </c>
      <c r="AU192" s="97" t="s">
        <v>1</v>
      </c>
      <c r="AY192" s="2" t="s">
        <v>80</v>
      </c>
      <c r="BE192" s="98">
        <f t="shared" si="24"/>
        <v>0</v>
      </c>
      <c r="BF192" s="98">
        <f t="shared" si="25"/>
        <v>0</v>
      </c>
      <c r="BG192" s="98">
        <f t="shared" si="26"/>
        <v>0</v>
      </c>
      <c r="BH192" s="98">
        <f t="shared" si="27"/>
        <v>0</v>
      </c>
      <c r="BI192" s="98">
        <f t="shared" si="28"/>
        <v>0</v>
      </c>
      <c r="BJ192" s="2" t="s">
        <v>78</v>
      </c>
      <c r="BK192" s="98">
        <f t="shared" si="29"/>
        <v>0</v>
      </c>
      <c r="BL192" s="2" t="s">
        <v>121</v>
      </c>
      <c r="BM192" s="97" t="s">
        <v>355</v>
      </c>
    </row>
    <row r="193" spans="2:65" s="12" customFormat="1" ht="16.5" customHeight="1" x14ac:dyDescent="0.25">
      <c r="B193" s="11"/>
      <c r="C193" s="99" t="s">
        <v>356</v>
      </c>
      <c r="D193" s="99" t="s">
        <v>124</v>
      </c>
      <c r="E193" s="100" t="s">
        <v>357</v>
      </c>
      <c r="F193" s="101" t="s">
        <v>358</v>
      </c>
      <c r="G193" s="102" t="s">
        <v>120</v>
      </c>
      <c r="H193" s="103">
        <v>860</v>
      </c>
      <c r="I193" s="104"/>
      <c r="J193" s="104">
        <f t="shared" si="20"/>
        <v>0</v>
      </c>
      <c r="K193" s="105"/>
      <c r="L193" s="106"/>
      <c r="M193" s="107" t="s">
        <v>9</v>
      </c>
      <c r="N193" s="108" t="s">
        <v>26</v>
      </c>
      <c r="O193" s="95">
        <v>0</v>
      </c>
      <c r="P193" s="95">
        <f t="shared" si="21"/>
        <v>0</v>
      </c>
      <c r="Q193" s="95">
        <v>1.17E-4</v>
      </c>
      <c r="R193" s="95">
        <f t="shared" si="22"/>
        <v>0.10062</v>
      </c>
      <c r="S193" s="95">
        <v>0</v>
      </c>
      <c r="T193" s="96">
        <f t="shared" si="23"/>
        <v>0</v>
      </c>
      <c r="AR193" s="97" t="s">
        <v>127</v>
      </c>
      <c r="AT193" s="97" t="s">
        <v>124</v>
      </c>
      <c r="AU193" s="97" t="s">
        <v>1</v>
      </c>
      <c r="AY193" s="2" t="s">
        <v>80</v>
      </c>
      <c r="BE193" s="98">
        <f t="shared" si="24"/>
        <v>0</v>
      </c>
      <c r="BF193" s="98">
        <f t="shared" si="25"/>
        <v>0</v>
      </c>
      <c r="BG193" s="98">
        <f t="shared" si="26"/>
        <v>0</v>
      </c>
      <c r="BH193" s="98">
        <f t="shared" si="27"/>
        <v>0</v>
      </c>
      <c r="BI193" s="98">
        <f t="shared" si="28"/>
        <v>0</v>
      </c>
      <c r="BJ193" s="2" t="s">
        <v>78</v>
      </c>
      <c r="BK193" s="98">
        <f t="shared" si="29"/>
        <v>0</v>
      </c>
      <c r="BL193" s="2" t="s">
        <v>127</v>
      </c>
      <c r="BM193" s="97" t="s">
        <v>359</v>
      </c>
    </row>
    <row r="194" spans="2:65" s="12" customFormat="1" ht="33" customHeight="1" x14ac:dyDescent="0.25">
      <c r="B194" s="11"/>
      <c r="C194" s="86" t="s">
        <v>360</v>
      </c>
      <c r="D194" s="86" t="s">
        <v>83</v>
      </c>
      <c r="E194" s="87" t="s">
        <v>361</v>
      </c>
      <c r="F194" s="88" t="s">
        <v>362</v>
      </c>
      <c r="G194" s="89" t="s">
        <v>120</v>
      </c>
      <c r="H194" s="90">
        <v>1135</v>
      </c>
      <c r="I194" s="91"/>
      <c r="J194" s="91">
        <f t="shared" si="20"/>
        <v>0</v>
      </c>
      <c r="K194" s="92"/>
      <c r="L194" s="11"/>
      <c r="M194" s="93" t="s">
        <v>9</v>
      </c>
      <c r="N194" s="94" t="s">
        <v>26</v>
      </c>
      <c r="O194" s="95">
        <v>6.8000000000000005E-2</v>
      </c>
      <c r="P194" s="95">
        <f t="shared" si="21"/>
        <v>77.180000000000007</v>
      </c>
      <c r="Q194" s="95">
        <v>0</v>
      </c>
      <c r="R194" s="95">
        <f t="shared" si="22"/>
        <v>0</v>
      </c>
      <c r="S194" s="95">
        <v>0</v>
      </c>
      <c r="T194" s="96">
        <f t="shared" si="23"/>
        <v>0</v>
      </c>
      <c r="AR194" s="97" t="s">
        <v>121</v>
      </c>
      <c r="AT194" s="97" t="s">
        <v>83</v>
      </c>
      <c r="AU194" s="97" t="s">
        <v>1</v>
      </c>
      <c r="AY194" s="2" t="s">
        <v>80</v>
      </c>
      <c r="BE194" s="98">
        <f t="shared" si="24"/>
        <v>0</v>
      </c>
      <c r="BF194" s="98">
        <f t="shared" si="25"/>
        <v>0</v>
      </c>
      <c r="BG194" s="98">
        <f t="shared" si="26"/>
        <v>0</v>
      </c>
      <c r="BH194" s="98">
        <f t="shared" si="27"/>
        <v>0</v>
      </c>
      <c r="BI194" s="98">
        <f t="shared" si="28"/>
        <v>0</v>
      </c>
      <c r="BJ194" s="2" t="s">
        <v>78</v>
      </c>
      <c r="BK194" s="98">
        <f t="shared" si="29"/>
        <v>0</v>
      </c>
      <c r="BL194" s="2" t="s">
        <v>121</v>
      </c>
      <c r="BM194" s="97" t="s">
        <v>363</v>
      </c>
    </row>
    <row r="195" spans="2:65" s="12" customFormat="1" ht="16.5" customHeight="1" x14ac:dyDescent="0.25">
      <c r="B195" s="11"/>
      <c r="C195" s="99" t="s">
        <v>364</v>
      </c>
      <c r="D195" s="99" t="s">
        <v>124</v>
      </c>
      <c r="E195" s="100" t="s">
        <v>365</v>
      </c>
      <c r="F195" s="101" t="s">
        <v>366</v>
      </c>
      <c r="G195" s="102" t="s">
        <v>120</v>
      </c>
      <c r="H195" s="103">
        <v>1135</v>
      </c>
      <c r="I195" s="104"/>
      <c r="J195" s="104">
        <f t="shared" si="20"/>
        <v>0</v>
      </c>
      <c r="K195" s="105"/>
      <c r="L195" s="106"/>
      <c r="M195" s="107" t="s">
        <v>9</v>
      </c>
      <c r="N195" s="108" t="s">
        <v>26</v>
      </c>
      <c r="O195" s="95">
        <v>0</v>
      </c>
      <c r="P195" s="95">
        <f t="shared" si="21"/>
        <v>0</v>
      </c>
      <c r="Q195" s="95">
        <v>1.1E-4</v>
      </c>
      <c r="R195" s="95">
        <f t="shared" si="22"/>
        <v>0.12485</v>
      </c>
      <c r="S195" s="95">
        <v>0</v>
      </c>
      <c r="T195" s="96">
        <f t="shared" si="23"/>
        <v>0</v>
      </c>
      <c r="AR195" s="97" t="s">
        <v>127</v>
      </c>
      <c r="AT195" s="97" t="s">
        <v>124</v>
      </c>
      <c r="AU195" s="97" t="s">
        <v>1</v>
      </c>
      <c r="AY195" s="2" t="s">
        <v>80</v>
      </c>
      <c r="BE195" s="98">
        <f t="shared" si="24"/>
        <v>0</v>
      </c>
      <c r="BF195" s="98">
        <f t="shared" si="25"/>
        <v>0</v>
      </c>
      <c r="BG195" s="98">
        <f t="shared" si="26"/>
        <v>0</v>
      </c>
      <c r="BH195" s="98">
        <f t="shared" si="27"/>
        <v>0</v>
      </c>
      <c r="BI195" s="98">
        <f t="shared" si="28"/>
        <v>0</v>
      </c>
      <c r="BJ195" s="2" t="s">
        <v>78</v>
      </c>
      <c r="BK195" s="98">
        <f t="shared" si="29"/>
        <v>0</v>
      </c>
      <c r="BL195" s="2" t="s">
        <v>127</v>
      </c>
      <c r="BM195" s="97" t="s">
        <v>367</v>
      </c>
    </row>
    <row r="196" spans="2:65" s="12" customFormat="1" ht="33" customHeight="1" x14ac:dyDescent="0.25">
      <c r="B196" s="11"/>
      <c r="C196" s="86" t="s">
        <v>596</v>
      </c>
      <c r="D196" s="86" t="s">
        <v>83</v>
      </c>
      <c r="E196" s="87" t="s">
        <v>597</v>
      </c>
      <c r="F196" s="88" t="s">
        <v>598</v>
      </c>
      <c r="G196" s="89" t="s">
        <v>120</v>
      </c>
      <c r="H196" s="90">
        <v>111</v>
      </c>
      <c r="I196" s="91"/>
      <c r="J196" s="91">
        <f t="shared" si="20"/>
        <v>0</v>
      </c>
      <c r="K196" s="92"/>
      <c r="L196" s="11"/>
      <c r="M196" s="93" t="s">
        <v>9</v>
      </c>
      <c r="N196" s="94" t="s">
        <v>26</v>
      </c>
      <c r="O196" s="95">
        <v>0.09</v>
      </c>
      <c r="P196" s="95">
        <f t="shared" si="21"/>
        <v>9.99</v>
      </c>
      <c r="Q196" s="95">
        <v>0</v>
      </c>
      <c r="R196" s="95">
        <f t="shared" si="22"/>
        <v>0</v>
      </c>
      <c r="S196" s="95">
        <v>0</v>
      </c>
      <c r="T196" s="96">
        <f t="shared" si="23"/>
        <v>0</v>
      </c>
      <c r="AR196" s="97" t="s">
        <v>121</v>
      </c>
      <c r="AT196" s="97" t="s">
        <v>83</v>
      </c>
      <c r="AU196" s="97" t="s">
        <v>1</v>
      </c>
      <c r="AY196" s="2" t="s">
        <v>80</v>
      </c>
      <c r="BE196" s="98">
        <f t="shared" si="24"/>
        <v>0</v>
      </c>
      <c r="BF196" s="98">
        <f t="shared" si="25"/>
        <v>0</v>
      </c>
      <c r="BG196" s="98">
        <f t="shared" si="26"/>
        <v>0</v>
      </c>
      <c r="BH196" s="98">
        <f t="shared" si="27"/>
        <v>0</v>
      </c>
      <c r="BI196" s="98">
        <f t="shared" si="28"/>
        <v>0</v>
      </c>
      <c r="BJ196" s="2" t="s">
        <v>78</v>
      </c>
      <c r="BK196" s="98">
        <f t="shared" si="29"/>
        <v>0</v>
      </c>
      <c r="BL196" s="2" t="s">
        <v>121</v>
      </c>
      <c r="BM196" s="97" t="s">
        <v>599</v>
      </c>
    </row>
    <row r="197" spans="2:65" s="12" customFormat="1" ht="16.5" customHeight="1" x14ac:dyDescent="0.25">
      <c r="B197" s="11"/>
      <c r="C197" s="99" t="s">
        <v>600</v>
      </c>
      <c r="D197" s="99" t="s">
        <v>124</v>
      </c>
      <c r="E197" s="100" t="s">
        <v>601</v>
      </c>
      <c r="F197" s="101" t="s">
        <v>602</v>
      </c>
      <c r="G197" s="102" t="s">
        <v>120</v>
      </c>
      <c r="H197" s="103">
        <v>111</v>
      </c>
      <c r="I197" s="104"/>
      <c r="J197" s="104">
        <f t="shared" si="20"/>
        <v>0</v>
      </c>
      <c r="K197" s="105"/>
      <c r="L197" s="106"/>
      <c r="M197" s="107" t="s">
        <v>9</v>
      </c>
      <c r="N197" s="108" t="s">
        <v>26</v>
      </c>
      <c r="O197" s="95">
        <v>0</v>
      </c>
      <c r="P197" s="95">
        <f t="shared" si="21"/>
        <v>0</v>
      </c>
      <c r="Q197" s="95">
        <v>2.2599999999999999E-4</v>
      </c>
      <c r="R197" s="95">
        <f t="shared" si="22"/>
        <v>2.5086000000000001E-2</v>
      </c>
      <c r="S197" s="95">
        <v>0</v>
      </c>
      <c r="T197" s="96">
        <f t="shared" si="23"/>
        <v>0</v>
      </c>
      <c r="AR197" s="97" t="s">
        <v>127</v>
      </c>
      <c r="AT197" s="97" t="s">
        <v>124</v>
      </c>
      <c r="AU197" s="97" t="s">
        <v>1</v>
      </c>
      <c r="AY197" s="2" t="s">
        <v>80</v>
      </c>
      <c r="BE197" s="98">
        <f t="shared" si="24"/>
        <v>0</v>
      </c>
      <c r="BF197" s="98">
        <f t="shared" si="25"/>
        <v>0</v>
      </c>
      <c r="BG197" s="98">
        <f t="shared" si="26"/>
        <v>0</v>
      </c>
      <c r="BH197" s="98">
        <f t="shared" si="27"/>
        <v>0</v>
      </c>
      <c r="BI197" s="98">
        <f t="shared" si="28"/>
        <v>0</v>
      </c>
      <c r="BJ197" s="2" t="s">
        <v>78</v>
      </c>
      <c r="BK197" s="98">
        <f t="shared" si="29"/>
        <v>0</v>
      </c>
      <c r="BL197" s="2" t="s">
        <v>127</v>
      </c>
      <c r="BM197" s="97" t="s">
        <v>603</v>
      </c>
    </row>
    <row r="198" spans="2:65" s="12" customFormat="1" ht="24.2" customHeight="1" x14ac:dyDescent="0.25">
      <c r="B198" s="11"/>
      <c r="C198" s="86" t="s">
        <v>383</v>
      </c>
      <c r="D198" s="86" t="s">
        <v>83</v>
      </c>
      <c r="E198" s="87" t="s">
        <v>384</v>
      </c>
      <c r="F198" s="88" t="s">
        <v>385</v>
      </c>
      <c r="G198" s="89" t="s">
        <v>120</v>
      </c>
      <c r="H198" s="90">
        <v>1995</v>
      </c>
      <c r="I198" s="91"/>
      <c r="J198" s="91">
        <f t="shared" si="20"/>
        <v>0</v>
      </c>
      <c r="K198" s="92"/>
      <c r="L198" s="11"/>
      <c r="M198" s="93" t="s">
        <v>9</v>
      </c>
      <c r="N198" s="94" t="s">
        <v>26</v>
      </c>
      <c r="O198" s="95">
        <v>7.0000000000000007E-2</v>
      </c>
      <c r="P198" s="95">
        <f t="shared" si="21"/>
        <v>139.65</v>
      </c>
      <c r="Q198" s="95">
        <v>0</v>
      </c>
      <c r="R198" s="95">
        <f t="shared" si="22"/>
        <v>0</v>
      </c>
      <c r="S198" s="95">
        <v>0</v>
      </c>
      <c r="T198" s="96">
        <f t="shared" si="23"/>
        <v>0</v>
      </c>
      <c r="AR198" s="97" t="s">
        <v>121</v>
      </c>
      <c r="AT198" s="97" t="s">
        <v>83</v>
      </c>
      <c r="AU198" s="97" t="s">
        <v>1</v>
      </c>
      <c r="AY198" s="2" t="s">
        <v>80</v>
      </c>
      <c r="BE198" s="98">
        <f t="shared" si="24"/>
        <v>0</v>
      </c>
      <c r="BF198" s="98">
        <f t="shared" si="25"/>
        <v>0</v>
      </c>
      <c r="BG198" s="98">
        <f t="shared" si="26"/>
        <v>0</v>
      </c>
      <c r="BH198" s="98">
        <f t="shared" si="27"/>
        <v>0</v>
      </c>
      <c r="BI198" s="98">
        <f t="shared" si="28"/>
        <v>0</v>
      </c>
      <c r="BJ198" s="2" t="s">
        <v>78</v>
      </c>
      <c r="BK198" s="98">
        <f t="shared" si="29"/>
        <v>0</v>
      </c>
      <c r="BL198" s="2" t="s">
        <v>121</v>
      </c>
      <c r="BM198" s="97" t="s">
        <v>386</v>
      </c>
    </row>
    <row r="199" spans="2:65" s="12" customFormat="1" ht="16.5" customHeight="1" x14ac:dyDescent="0.25">
      <c r="B199" s="11"/>
      <c r="C199" s="99" t="s">
        <v>387</v>
      </c>
      <c r="D199" s="99" t="s">
        <v>124</v>
      </c>
      <c r="E199" s="100" t="s">
        <v>388</v>
      </c>
      <c r="F199" s="101" t="s">
        <v>389</v>
      </c>
      <c r="G199" s="102" t="s">
        <v>140</v>
      </c>
      <c r="H199" s="103">
        <v>22</v>
      </c>
      <c r="I199" s="104"/>
      <c r="J199" s="104">
        <f t="shared" si="20"/>
        <v>0</v>
      </c>
      <c r="K199" s="105"/>
      <c r="L199" s="106"/>
      <c r="M199" s="107" t="s">
        <v>9</v>
      </c>
      <c r="N199" s="108" t="s">
        <v>26</v>
      </c>
      <c r="O199" s="95">
        <v>0</v>
      </c>
      <c r="P199" s="95">
        <f t="shared" si="21"/>
        <v>0</v>
      </c>
      <c r="Q199" s="95">
        <v>0</v>
      </c>
      <c r="R199" s="95">
        <f t="shared" si="22"/>
        <v>0</v>
      </c>
      <c r="S199" s="95">
        <v>0</v>
      </c>
      <c r="T199" s="96">
        <f t="shared" si="23"/>
        <v>0</v>
      </c>
      <c r="AR199" s="97" t="s">
        <v>1</v>
      </c>
      <c r="AT199" s="97" t="s">
        <v>124</v>
      </c>
      <c r="AU199" s="97" t="s">
        <v>1</v>
      </c>
      <c r="AY199" s="2" t="s">
        <v>80</v>
      </c>
      <c r="BE199" s="98">
        <f t="shared" si="24"/>
        <v>0</v>
      </c>
      <c r="BF199" s="98">
        <f t="shared" si="25"/>
        <v>0</v>
      </c>
      <c r="BG199" s="98">
        <f t="shared" si="26"/>
        <v>0</v>
      </c>
      <c r="BH199" s="98">
        <f t="shared" si="27"/>
        <v>0</v>
      </c>
      <c r="BI199" s="98">
        <f t="shared" si="28"/>
        <v>0</v>
      </c>
      <c r="BJ199" s="2" t="s">
        <v>78</v>
      </c>
      <c r="BK199" s="98">
        <f t="shared" si="29"/>
        <v>0</v>
      </c>
      <c r="BL199" s="2" t="s">
        <v>78</v>
      </c>
      <c r="BM199" s="97" t="s">
        <v>390</v>
      </c>
    </row>
    <row r="200" spans="2:65" s="12" customFormat="1" ht="37.9" customHeight="1" x14ac:dyDescent="0.25">
      <c r="B200" s="11"/>
      <c r="C200" s="86" t="s">
        <v>391</v>
      </c>
      <c r="D200" s="86" t="s">
        <v>83</v>
      </c>
      <c r="E200" s="87" t="s">
        <v>392</v>
      </c>
      <c r="F200" s="88" t="s">
        <v>393</v>
      </c>
      <c r="G200" s="89" t="s">
        <v>394</v>
      </c>
      <c r="H200" s="90">
        <v>1</v>
      </c>
      <c r="I200" s="91"/>
      <c r="J200" s="91">
        <f t="shared" si="20"/>
        <v>0</v>
      </c>
      <c r="K200" s="92"/>
      <c r="L200" s="11"/>
      <c r="M200" s="93" t="s">
        <v>9</v>
      </c>
      <c r="N200" s="94" t="s">
        <v>26</v>
      </c>
      <c r="O200" s="95">
        <v>0</v>
      </c>
      <c r="P200" s="95">
        <f t="shared" si="21"/>
        <v>0</v>
      </c>
      <c r="Q200" s="95">
        <v>0</v>
      </c>
      <c r="R200" s="95">
        <f t="shared" si="22"/>
        <v>0</v>
      </c>
      <c r="S200" s="95">
        <v>0</v>
      </c>
      <c r="T200" s="96">
        <f t="shared" si="23"/>
        <v>0</v>
      </c>
      <c r="AR200" s="97" t="s">
        <v>121</v>
      </c>
      <c r="AT200" s="97" t="s">
        <v>83</v>
      </c>
      <c r="AU200" s="97" t="s">
        <v>1</v>
      </c>
      <c r="AY200" s="2" t="s">
        <v>80</v>
      </c>
      <c r="BE200" s="98">
        <f t="shared" si="24"/>
        <v>0</v>
      </c>
      <c r="BF200" s="98">
        <f t="shared" si="25"/>
        <v>0</v>
      </c>
      <c r="BG200" s="98">
        <f t="shared" si="26"/>
        <v>0</v>
      </c>
      <c r="BH200" s="98">
        <f t="shared" si="27"/>
        <v>0</v>
      </c>
      <c r="BI200" s="98">
        <f t="shared" si="28"/>
        <v>0</v>
      </c>
      <c r="BJ200" s="2" t="s">
        <v>78</v>
      </c>
      <c r="BK200" s="98">
        <f t="shared" si="29"/>
        <v>0</v>
      </c>
      <c r="BL200" s="2" t="s">
        <v>121</v>
      </c>
      <c r="BM200" s="97" t="s">
        <v>395</v>
      </c>
    </row>
    <row r="201" spans="2:65" s="12" customFormat="1" ht="16.5" customHeight="1" x14ac:dyDescent="0.25">
      <c r="B201" s="11"/>
      <c r="C201" s="86" t="s">
        <v>191</v>
      </c>
      <c r="D201" s="86" t="s">
        <v>83</v>
      </c>
      <c r="E201" s="87" t="s">
        <v>604</v>
      </c>
      <c r="F201" s="88" t="s">
        <v>605</v>
      </c>
      <c r="G201" s="89" t="s">
        <v>394</v>
      </c>
      <c r="H201" s="90">
        <v>1</v>
      </c>
      <c r="I201" s="91"/>
      <c r="J201" s="91">
        <f t="shared" si="20"/>
        <v>0</v>
      </c>
      <c r="K201" s="92"/>
      <c r="L201" s="11"/>
      <c r="M201" s="93" t="s">
        <v>9</v>
      </c>
      <c r="N201" s="94" t="s">
        <v>26</v>
      </c>
      <c r="O201" s="95">
        <v>0</v>
      </c>
      <c r="P201" s="95">
        <f t="shared" si="21"/>
        <v>0</v>
      </c>
      <c r="Q201" s="95">
        <v>0</v>
      </c>
      <c r="R201" s="95">
        <f t="shared" si="22"/>
        <v>0</v>
      </c>
      <c r="S201" s="95">
        <v>0</v>
      </c>
      <c r="T201" s="96">
        <f t="shared" si="23"/>
        <v>0</v>
      </c>
      <c r="AR201" s="97" t="s">
        <v>121</v>
      </c>
      <c r="AT201" s="97" t="s">
        <v>83</v>
      </c>
      <c r="AU201" s="97" t="s">
        <v>1</v>
      </c>
      <c r="AY201" s="2" t="s">
        <v>80</v>
      </c>
      <c r="BE201" s="98">
        <f t="shared" si="24"/>
        <v>0</v>
      </c>
      <c r="BF201" s="98">
        <f t="shared" si="25"/>
        <v>0</v>
      </c>
      <c r="BG201" s="98">
        <f t="shared" si="26"/>
        <v>0</v>
      </c>
      <c r="BH201" s="98">
        <f t="shared" si="27"/>
        <v>0</v>
      </c>
      <c r="BI201" s="98">
        <f t="shared" si="28"/>
        <v>0</v>
      </c>
      <c r="BJ201" s="2" t="s">
        <v>78</v>
      </c>
      <c r="BK201" s="98">
        <f t="shared" si="29"/>
        <v>0</v>
      </c>
      <c r="BL201" s="2" t="s">
        <v>121</v>
      </c>
      <c r="BM201" s="97" t="s">
        <v>606</v>
      </c>
    </row>
    <row r="202" spans="2:65" s="12" customFormat="1" ht="24.2" customHeight="1" x14ac:dyDescent="0.25">
      <c r="B202" s="11"/>
      <c r="C202" s="86" t="s">
        <v>607</v>
      </c>
      <c r="D202" s="86" t="s">
        <v>83</v>
      </c>
      <c r="E202" s="87" t="s">
        <v>608</v>
      </c>
      <c r="F202" s="88" t="s">
        <v>609</v>
      </c>
      <c r="G202" s="89" t="s">
        <v>399</v>
      </c>
      <c r="H202" s="90">
        <v>520</v>
      </c>
      <c r="I202" s="91"/>
      <c r="J202" s="91">
        <f t="shared" si="20"/>
        <v>0</v>
      </c>
      <c r="K202" s="92"/>
      <c r="L202" s="11"/>
      <c r="M202" s="93" t="s">
        <v>9</v>
      </c>
      <c r="N202" s="94" t="s">
        <v>26</v>
      </c>
      <c r="O202" s="95">
        <v>0</v>
      </c>
      <c r="P202" s="95">
        <f t="shared" si="21"/>
        <v>0</v>
      </c>
      <c r="Q202" s="95">
        <v>0</v>
      </c>
      <c r="R202" s="95">
        <f t="shared" si="22"/>
        <v>0</v>
      </c>
      <c r="S202" s="95">
        <v>0</v>
      </c>
      <c r="T202" s="96">
        <f t="shared" si="23"/>
        <v>0</v>
      </c>
      <c r="AR202" s="97" t="s">
        <v>121</v>
      </c>
      <c r="AT202" s="97" t="s">
        <v>83</v>
      </c>
      <c r="AU202" s="97" t="s">
        <v>1</v>
      </c>
      <c r="AY202" s="2" t="s">
        <v>80</v>
      </c>
      <c r="BE202" s="98">
        <f t="shared" si="24"/>
        <v>0</v>
      </c>
      <c r="BF202" s="98">
        <f t="shared" si="25"/>
        <v>0</v>
      </c>
      <c r="BG202" s="98">
        <f t="shared" si="26"/>
        <v>0</v>
      </c>
      <c r="BH202" s="98">
        <f t="shared" si="27"/>
        <v>0</v>
      </c>
      <c r="BI202" s="98">
        <f t="shared" si="28"/>
        <v>0</v>
      </c>
      <c r="BJ202" s="2" t="s">
        <v>78</v>
      </c>
      <c r="BK202" s="98">
        <f t="shared" si="29"/>
        <v>0</v>
      </c>
      <c r="BL202" s="2" t="s">
        <v>121</v>
      </c>
      <c r="BM202" s="97" t="s">
        <v>610</v>
      </c>
    </row>
    <row r="203" spans="2:65" s="12" customFormat="1" ht="16.5" customHeight="1" x14ac:dyDescent="0.25">
      <c r="B203" s="11"/>
      <c r="C203" s="86" t="s">
        <v>396</v>
      </c>
      <c r="D203" s="86" t="s">
        <v>83</v>
      </c>
      <c r="E203" s="87" t="s">
        <v>397</v>
      </c>
      <c r="F203" s="88" t="s">
        <v>398</v>
      </c>
      <c r="G203" s="89" t="s">
        <v>399</v>
      </c>
      <c r="H203" s="90">
        <v>16</v>
      </c>
      <c r="I203" s="91"/>
      <c r="J203" s="91">
        <f t="shared" si="20"/>
        <v>0</v>
      </c>
      <c r="K203" s="92"/>
      <c r="L203" s="11"/>
      <c r="M203" s="93" t="s">
        <v>9</v>
      </c>
      <c r="N203" s="94" t="s">
        <v>26</v>
      </c>
      <c r="O203" s="95">
        <v>0</v>
      </c>
      <c r="P203" s="95">
        <f t="shared" si="21"/>
        <v>0</v>
      </c>
      <c r="Q203" s="95">
        <v>0</v>
      </c>
      <c r="R203" s="95">
        <f t="shared" si="22"/>
        <v>0</v>
      </c>
      <c r="S203" s="95">
        <v>0</v>
      </c>
      <c r="T203" s="96">
        <f t="shared" si="23"/>
        <v>0</v>
      </c>
      <c r="AR203" s="97" t="s">
        <v>121</v>
      </c>
      <c r="AT203" s="97" t="s">
        <v>83</v>
      </c>
      <c r="AU203" s="97" t="s">
        <v>1</v>
      </c>
      <c r="AY203" s="2" t="s">
        <v>80</v>
      </c>
      <c r="BE203" s="98">
        <f t="shared" si="24"/>
        <v>0</v>
      </c>
      <c r="BF203" s="98">
        <f t="shared" si="25"/>
        <v>0</v>
      </c>
      <c r="BG203" s="98">
        <f t="shared" si="26"/>
        <v>0</v>
      </c>
      <c r="BH203" s="98">
        <f t="shared" si="27"/>
        <v>0</v>
      </c>
      <c r="BI203" s="98">
        <f t="shared" si="28"/>
        <v>0</v>
      </c>
      <c r="BJ203" s="2" t="s">
        <v>78</v>
      </c>
      <c r="BK203" s="98">
        <f t="shared" si="29"/>
        <v>0</v>
      </c>
      <c r="BL203" s="2" t="s">
        <v>121</v>
      </c>
      <c r="BM203" s="97" t="s">
        <v>400</v>
      </c>
    </row>
    <row r="204" spans="2:65" s="12" customFormat="1" ht="16.5" customHeight="1" x14ac:dyDescent="0.25">
      <c r="B204" s="11"/>
      <c r="C204" s="86" t="s">
        <v>401</v>
      </c>
      <c r="D204" s="86" t="s">
        <v>83</v>
      </c>
      <c r="E204" s="87" t="s">
        <v>402</v>
      </c>
      <c r="F204" s="88" t="s">
        <v>403</v>
      </c>
      <c r="G204" s="89" t="s">
        <v>140</v>
      </c>
      <c r="H204" s="90">
        <v>22</v>
      </c>
      <c r="I204" s="91"/>
      <c r="J204" s="91">
        <f t="shared" si="20"/>
        <v>0</v>
      </c>
      <c r="K204" s="92"/>
      <c r="L204" s="11"/>
      <c r="M204" s="93" t="s">
        <v>9</v>
      </c>
      <c r="N204" s="94" t="s">
        <v>26</v>
      </c>
      <c r="O204" s="95">
        <v>0</v>
      </c>
      <c r="P204" s="95">
        <f t="shared" si="21"/>
        <v>0</v>
      </c>
      <c r="Q204" s="95">
        <v>0</v>
      </c>
      <c r="R204" s="95">
        <f t="shared" si="22"/>
        <v>0</v>
      </c>
      <c r="S204" s="95">
        <v>0</v>
      </c>
      <c r="T204" s="96">
        <f t="shared" si="23"/>
        <v>0</v>
      </c>
      <c r="AR204" s="97" t="s">
        <v>127</v>
      </c>
      <c r="AT204" s="97" t="s">
        <v>83</v>
      </c>
      <c r="AU204" s="97" t="s">
        <v>1</v>
      </c>
      <c r="AY204" s="2" t="s">
        <v>80</v>
      </c>
      <c r="BE204" s="98">
        <f t="shared" si="24"/>
        <v>0</v>
      </c>
      <c r="BF204" s="98">
        <f t="shared" si="25"/>
        <v>0</v>
      </c>
      <c r="BG204" s="98">
        <f t="shared" si="26"/>
        <v>0</v>
      </c>
      <c r="BH204" s="98">
        <f t="shared" si="27"/>
        <v>0</v>
      </c>
      <c r="BI204" s="98">
        <f t="shared" si="28"/>
        <v>0</v>
      </c>
      <c r="BJ204" s="2" t="s">
        <v>78</v>
      </c>
      <c r="BK204" s="98">
        <f t="shared" si="29"/>
        <v>0</v>
      </c>
      <c r="BL204" s="2" t="s">
        <v>127</v>
      </c>
      <c r="BM204" s="97" t="s">
        <v>404</v>
      </c>
    </row>
    <row r="205" spans="2:65" s="12" customFormat="1" ht="16.5" customHeight="1" x14ac:dyDescent="0.25">
      <c r="B205" s="11"/>
      <c r="C205" s="99" t="s">
        <v>121</v>
      </c>
      <c r="D205" s="99" t="s">
        <v>124</v>
      </c>
      <c r="E205" s="100" t="s">
        <v>405</v>
      </c>
      <c r="F205" s="101" t="s">
        <v>406</v>
      </c>
      <c r="G205" s="102" t="s">
        <v>407</v>
      </c>
      <c r="H205" s="103">
        <v>22</v>
      </c>
      <c r="I205" s="104"/>
      <c r="J205" s="104">
        <f t="shared" si="20"/>
        <v>0</v>
      </c>
      <c r="K205" s="105"/>
      <c r="L205" s="106"/>
      <c r="M205" s="107" t="s">
        <v>9</v>
      </c>
      <c r="N205" s="108" t="s">
        <v>26</v>
      </c>
      <c r="O205" s="95">
        <v>0</v>
      </c>
      <c r="P205" s="95">
        <f t="shared" si="21"/>
        <v>0</v>
      </c>
      <c r="Q205" s="95">
        <v>0</v>
      </c>
      <c r="R205" s="95">
        <f t="shared" si="22"/>
        <v>0</v>
      </c>
      <c r="S205" s="95">
        <v>0</v>
      </c>
      <c r="T205" s="96">
        <f t="shared" si="23"/>
        <v>0</v>
      </c>
      <c r="AR205" s="97" t="s">
        <v>127</v>
      </c>
      <c r="AT205" s="97" t="s">
        <v>124</v>
      </c>
      <c r="AU205" s="97" t="s">
        <v>1</v>
      </c>
      <c r="AY205" s="2" t="s">
        <v>80</v>
      </c>
      <c r="BE205" s="98">
        <f t="shared" si="24"/>
        <v>0</v>
      </c>
      <c r="BF205" s="98">
        <f t="shared" si="25"/>
        <v>0</v>
      </c>
      <c r="BG205" s="98">
        <f t="shared" si="26"/>
        <v>0</v>
      </c>
      <c r="BH205" s="98">
        <f t="shared" si="27"/>
        <v>0</v>
      </c>
      <c r="BI205" s="98">
        <f t="shared" si="28"/>
        <v>0</v>
      </c>
      <c r="BJ205" s="2" t="s">
        <v>78</v>
      </c>
      <c r="BK205" s="98">
        <f t="shared" si="29"/>
        <v>0</v>
      </c>
      <c r="BL205" s="2" t="s">
        <v>127</v>
      </c>
      <c r="BM205" s="97" t="s">
        <v>408</v>
      </c>
    </row>
    <row r="206" spans="2:65" s="12" customFormat="1" ht="24.2" customHeight="1" x14ac:dyDescent="0.25">
      <c r="B206" s="11"/>
      <c r="C206" s="86" t="s">
        <v>243</v>
      </c>
      <c r="D206" s="86" t="s">
        <v>83</v>
      </c>
      <c r="E206" s="87" t="s">
        <v>611</v>
      </c>
      <c r="F206" s="88" t="s">
        <v>612</v>
      </c>
      <c r="G206" s="89" t="s">
        <v>140</v>
      </c>
      <c r="H206" s="90">
        <v>18</v>
      </c>
      <c r="I206" s="91"/>
      <c r="J206" s="91">
        <f t="shared" si="20"/>
        <v>0</v>
      </c>
      <c r="K206" s="92"/>
      <c r="L206" s="11"/>
      <c r="M206" s="93" t="s">
        <v>9</v>
      </c>
      <c r="N206" s="94" t="s">
        <v>26</v>
      </c>
      <c r="O206" s="95">
        <v>0</v>
      </c>
      <c r="P206" s="95">
        <f t="shared" si="21"/>
        <v>0</v>
      </c>
      <c r="Q206" s="95">
        <v>0</v>
      </c>
      <c r="R206" s="95">
        <f t="shared" si="22"/>
        <v>0</v>
      </c>
      <c r="S206" s="95">
        <v>0</v>
      </c>
      <c r="T206" s="96">
        <f t="shared" si="23"/>
        <v>0</v>
      </c>
      <c r="AR206" s="97" t="s">
        <v>121</v>
      </c>
      <c r="AT206" s="97" t="s">
        <v>83</v>
      </c>
      <c r="AU206" s="97" t="s">
        <v>1</v>
      </c>
      <c r="AY206" s="2" t="s">
        <v>80</v>
      </c>
      <c r="BE206" s="98">
        <f t="shared" si="24"/>
        <v>0</v>
      </c>
      <c r="BF206" s="98">
        <f t="shared" si="25"/>
        <v>0</v>
      </c>
      <c r="BG206" s="98">
        <f t="shared" si="26"/>
        <v>0</v>
      </c>
      <c r="BH206" s="98">
        <f t="shared" si="27"/>
        <v>0</v>
      </c>
      <c r="BI206" s="98">
        <f t="shared" si="28"/>
        <v>0</v>
      </c>
      <c r="BJ206" s="2" t="s">
        <v>78</v>
      </c>
      <c r="BK206" s="98">
        <f t="shared" si="29"/>
        <v>0</v>
      </c>
      <c r="BL206" s="2" t="s">
        <v>121</v>
      </c>
      <c r="BM206" s="97" t="s">
        <v>613</v>
      </c>
    </row>
    <row r="207" spans="2:65" s="12" customFormat="1" ht="24.2" customHeight="1" x14ac:dyDescent="0.25">
      <c r="B207" s="11"/>
      <c r="C207" s="99" t="s">
        <v>614</v>
      </c>
      <c r="D207" s="99" t="s">
        <v>124</v>
      </c>
      <c r="E207" s="100" t="s">
        <v>615</v>
      </c>
      <c r="F207" s="101" t="s">
        <v>616</v>
      </c>
      <c r="G207" s="102" t="s">
        <v>140</v>
      </c>
      <c r="H207" s="103">
        <v>9</v>
      </c>
      <c r="I207" s="104"/>
      <c r="J207" s="104">
        <f t="shared" si="20"/>
        <v>0</v>
      </c>
      <c r="K207" s="105"/>
      <c r="L207" s="106"/>
      <c r="M207" s="107" t="s">
        <v>9</v>
      </c>
      <c r="N207" s="108" t="s">
        <v>26</v>
      </c>
      <c r="O207" s="95">
        <v>0</v>
      </c>
      <c r="P207" s="95">
        <f t="shared" si="21"/>
        <v>0</v>
      </c>
      <c r="Q207" s="95">
        <v>0</v>
      </c>
      <c r="R207" s="95">
        <f t="shared" si="22"/>
        <v>0</v>
      </c>
      <c r="S207" s="95">
        <v>0</v>
      </c>
      <c r="T207" s="96">
        <f t="shared" si="23"/>
        <v>0</v>
      </c>
      <c r="AR207" s="97" t="s">
        <v>127</v>
      </c>
      <c r="AT207" s="97" t="s">
        <v>124</v>
      </c>
      <c r="AU207" s="97" t="s">
        <v>1</v>
      </c>
      <c r="AY207" s="2" t="s">
        <v>80</v>
      </c>
      <c r="BE207" s="98">
        <f t="shared" si="24"/>
        <v>0</v>
      </c>
      <c r="BF207" s="98">
        <f t="shared" si="25"/>
        <v>0</v>
      </c>
      <c r="BG207" s="98">
        <f t="shared" si="26"/>
        <v>0</v>
      </c>
      <c r="BH207" s="98">
        <f t="shared" si="27"/>
        <v>0</v>
      </c>
      <c r="BI207" s="98">
        <f t="shared" si="28"/>
        <v>0</v>
      </c>
      <c r="BJ207" s="2" t="s">
        <v>78</v>
      </c>
      <c r="BK207" s="98">
        <f t="shared" si="29"/>
        <v>0</v>
      </c>
      <c r="BL207" s="2" t="s">
        <v>127</v>
      </c>
      <c r="BM207" s="97" t="s">
        <v>617</v>
      </c>
    </row>
    <row r="208" spans="2:65" s="12" customFormat="1" ht="24.2" customHeight="1" x14ac:dyDescent="0.25">
      <c r="B208" s="11"/>
      <c r="C208" s="99" t="s">
        <v>231</v>
      </c>
      <c r="D208" s="99" t="s">
        <v>124</v>
      </c>
      <c r="E208" s="100" t="s">
        <v>618</v>
      </c>
      <c r="F208" s="101" t="s">
        <v>619</v>
      </c>
      <c r="G208" s="102" t="s">
        <v>140</v>
      </c>
      <c r="H208" s="103">
        <v>9</v>
      </c>
      <c r="I208" s="104"/>
      <c r="J208" s="104">
        <f t="shared" si="20"/>
        <v>0</v>
      </c>
      <c r="K208" s="105"/>
      <c r="L208" s="106"/>
      <c r="M208" s="107" t="s">
        <v>9</v>
      </c>
      <c r="N208" s="108" t="s">
        <v>26</v>
      </c>
      <c r="O208" s="95">
        <v>0</v>
      </c>
      <c r="P208" s="95">
        <f t="shared" si="21"/>
        <v>0</v>
      </c>
      <c r="Q208" s="95">
        <v>0</v>
      </c>
      <c r="R208" s="95">
        <f t="shared" si="22"/>
        <v>0</v>
      </c>
      <c r="S208" s="95">
        <v>0</v>
      </c>
      <c r="T208" s="96">
        <f t="shared" si="23"/>
        <v>0</v>
      </c>
      <c r="AR208" s="97" t="s">
        <v>127</v>
      </c>
      <c r="AT208" s="97" t="s">
        <v>124</v>
      </c>
      <c r="AU208" s="97" t="s">
        <v>1</v>
      </c>
      <c r="AY208" s="2" t="s">
        <v>80</v>
      </c>
      <c r="BE208" s="98">
        <f t="shared" si="24"/>
        <v>0</v>
      </c>
      <c r="BF208" s="98">
        <f t="shared" si="25"/>
        <v>0</v>
      </c>
      <c r="BG208" s="98">
        <f t="shared" si="26"/>
        <v>0</v>
      </c>
      <c r="BH208" s="98">
        <f t="shared" si="27"/>
        <v>0</v>
      </c>
      <c r="BI208" s="98">
        <f t="shared" si="28"/>
        <v>0</v>
      </c>
      <c r="BJ208" s="2" t="s">
        <v>78</v>
      </c>
      <c r="BK208" s="98">
        <f t="shared" si="29"/>
        <v>0</v>
      </c>
      <c r="BL208" s="2" t="s">
        <v>127</v>
      </c>
      <c r="BM208" s="97" t="s">
        <v>620</v>
      </c>
    </row>
    <row r="209" spans="2:65" s="12" customFormat="1" ht="33" customHeight="1" x14ac:dyDescent="0.25">
      <c r="B209" s="11"/>
      <c r="C209" s="86" t="s">
        <v>255</v>
      </c>
      <c r="D209" s="86" t="s">
        <v>83</v>
      </c>
      <c r="E209" s="87" t="s">
        <v>621</v>
      </c>
      <c r="F209" s="88" t="s">
        <v>622</v>
      </c>
      <c r="G209" s="89" t="s">
        <v>140</v>
      </c>
      <c r="H209" s="90">
        <v>9</v>
      </c>
      <c r="I209" s="91"/>
      <c r="J209" s="91">
        <f t="shared" si="20"/>
        <v>0</v>
      </c>
      <c r="K209" s="92"/>
      <c r="L209" s="11"/>
      <c r="M209" s="93" t="s">
        <v>9</v>
      </c>
      <c r="N209" s="94" t="s">
        <v>26</v>
      </c>
      <c r="O209" s="95">
        <v>0</v>
      </c>
      <c r="P209" s="95">
        <f t="shared" si="21"/>
        <v>0</v>
      </c>
      <c r="Q209" s="95">
        <v>0</v>
      </c>
      <c r="R209" s="95">
        <f t="shared" si="22"/>
        <v>0</v>
      </c>
      <c r="S209" s="95">
        <v>0</v>
      </c>
      <c r="T209" s="96">
        <f t="shared" si="23"/>
        <v>0</v>
      </c>
      <c r="AR209" s="97" t="s">
        <v>121</v>
      </c>
      <c r="AT209" s="97" t="s">
        <v>83</v>
      </c>
      <c r="AU209" s="97" t="s">
        <v>1</v>
      </c>
      <c r="AY209" s="2" t="s">
        <v>80</v>
      </c>
      <c r="BE209" s="98">
        <f t="shared" si="24"/>
        <v>0</v>
      </c>
      <c r="BF209" s="98">
        <f t="shared" si="25"/>
        <v>0</v>
      </c>
      <c r="BG209" s="98">
        <f t="shared" si="26"/>
        <v>0</v>
      </c>
      <c r="BH209" s="98">
        <f t="shared" si="27"/>
        <v>0</v>
      </c>
      <c r="BI209" s="98">
        <f t="shared" si="28"/>
        <v>0</v>
      </c>
      <c r="BJ209" s="2" t="s">
        <v>78</v>
      </c>
      <c r="BK209" s="98">
        <f t="shared" si="29"/>
        <v>0</v>
      </c>
      <c r="BL209" s="2" t="s">
        <v>121</v>
      </c>
      <c r="BM209" s="97" t="s">
        <v>623</v>
      </c>
    </row>
    <row r="210" spans="2:65" s="12" customFormat="1" ht="16.5" customHeight="1" x14ac:dyDescent="0.25">
      <c r="B210" s="11"/>
      <c r="C210" s="99" t="s">
        <v>247</v>
      </c>
      <c r="D210" s="99" t="s">
        <v>124</v>
      </c>
      <c r="E210" s="100" t="s">
        <v>624</v>
      </c>
      <c r="F210" s="101" t="s">
        <v>625</v>
      </c>
      <c r="G210" s="102" t="s">
        <v>140</v>
      </c>
      <c r="H210" s="103">
        <v>9</v>
      </c>
      <c r="I210" s="104"/>
      <c r="J210" s="104">
        <f t="shared" si="20"/>
        <v>0</v>
      </c>
      <c r="K210" s="105"/>
      <c r="L210" s="106"/>
      <c r="M210" s="107" t="s">
        <v>9</v>
      </c>
      <c r="N210" s="108" t="s">
        <v>26</v>
      </c>
      <c r="O210" s="95">
        <v>0</v>
      </c>
      <c r="P210" s="95">
        <f t="shared" si="21"/>
        <v>0</v>
      </c>
      <c r="Q210" s="95">
        <v>0</v>
      </c>
      <c r="R210" s="95">
        <f t="shared" si="22"/>
        <v>0</v>
      </c>
      <c r="S210" s="95">
        <v>0</v>
      </c>
      <c r="T210" s="96">
        <f t="shared" si="23"/>
        <v>0</v>
      </c>
      <c r="AR210" s="97" t="s">
        <v>189</v>
      </c>
      <c r="AT210" s="97" t="s">
        <v>124</v>
      </c>
      <c r="AU210" s="97" t="s">
        <v>1</v>
      </c>
      <c r="AY210" s="2" t="s">
        <v>80</v>
      </c>
      <c r="BE210" s="98">
        <f t="shared" si="24"/>
        <v>0</v>
      </c>
      <c r="BF210" s="98">
        <f t="shared" si="25"/>
        <v>0</v>
      </c>
      <c r="BG210" s="98">
        <f t="shared" si="26"/>
        <v>0</v>
      </c>
      <c r="BH210" s="98">
        <f t="shared" si="27"/>
        <v>0</v>
      </c>
      <c r="BI210" s="98">
        <f t="shared" si="28"/>
        <v>0</v>
      </c>
      <c r="BJ210" s="2" t="s">
        <v>78</v>
      </c>
      <c r="BK210" s="98">
        <f t="shared" si="29"/>
        <v>0</v>
      </c>
      <c r="BL210" s="2" t="s">
        <v>121</v>
      </c>
      <c r="BM210" s="97" t="s">
        <v>626</v>
      </c>
    </row>
    <row r="211" spans="2:65" s="12" customFormat="1" ht="16.5" customHeight="1" x14ac:dyDescent="0.25">
      <c r="B211" s="11"/>
      <c r="C211" s="86" t="s">
        <v>263</v>
      </c>
      <c r="D211" s="86" t="s">
        <v>83</v>
      </c>
      <c r="E211" s="87" t="s">
        <v>627</v>
      </c>
      <c r="F211" s="88" t="s">
        <v>628</v>
      </c>
      <c r="G211" s="89" t="s">
        <v>140</v>
      </c>
      <c r="H211" s="90">
        <v>9</v>
      </c>
      <c r="I211" s="91"/>
      <c r="J211" s="91">
        <f t="shared" si="20"/>
        <v>0</v>
      </c>
      <c r="K211" s="92"/>
      <c r="L211" s="11"/>
      <c r="M211" s="93" t="s">
        <v>9</v>
      </c>
      <c r="N211" s="94" t="s">
        <v>26</v>
      </c>
      <c r="O211" s="95">
        <v>0</v>
      </c>
      <c r="P211" s="95">
        <f t="shared" si="21"/>
        <v>0</v>
      </c>
      <c r="Q211" s="95">
        <v>0</v>
      </c>
      <c r="R211" s="95">
        <f t="shared" si="22"/>
        <v>0</v>
      </c>
      <c r="S211" s="95">
        <v>0</v>
      </c>
      <c r="T211" s="96">
        <f t="shared" si="23"/>
        <v>0</v>
      </c>
      <c r="AR211" s="97" t="s">
        <v>121</v>
      </c>
      <c r="AT211" s="97" t="s">
        <v>83</v>
      </c>
      <c r="AU211" s="97" t="s">
        <v>1</v>
      </c>
      <c r="AY211" s="2" t="s">
        <v>80</v>
      </c>
      <c r="BE211" s="98">
        <f t="shared" si="24"/>
        <v>0</v>
      </c>
      <c r="BF211" s="98">
        <f t="shared" si="25"/>
        <v>0</v>
      </c>
      <c r="BG211" s="98">
        <f t="shared" si="26"/>
        <v>0</v>
      </c>
      <c r="BH211" s="98">
        <f t="shared" si="27"/>
        <v>0</v>
      </c>
      <c r="BI211" s="98">
        <f t="shared" si="28"/>
        <v>0</v>
      </c>
      <c r="BJ211" s="2" t="s">
        <v>78</v>
      </c>
      <c r="BK211" s="98">
        <f t="shared" si="29"/>
        <v>0</v>
      </c>
      <c r="BL211" s="2" t="s">
        <v>121</v>
      </c>
      <c r="BM211" s="97" t="s">
        <v>629</v>
      </c>
    </row>
    <row r="212" spans="2:65" s="12" customFormat="1" ht="16.5" customHeight="1" x14ac:dyDescent="0.25">
      <c r="B212" s="11"/>
      <c r="C212" s="99" t="s">
        <v>259</v>
      </c>
      <c r="D212" s="99" t="s">
        <v>124</v>
      </c>
      <c r="E212" s="100" t="s">
        <v>630</v>
      </c>
      <c r="F212" s="101" t="s">
        <v>631</v>
      </c>
      <c r="G212" s="102" t="s">
        <v>140</v>
      </c>
      <c r="H212" s="103">
        <v>9</v>
      </c>
      <c r="I212" s="104"/>
      <c r="J212" s="104">
        <f t="shared" si="20"/>
        <v>0</v>
      </c>
      <c r="K212" s="105"/>
      <c r="L212" s="106"/>
      <c r="M212" s="107" t="s">
        <v>9</v>
      </c>
      <c r="N212" s="108" t="s">
        <v>26</v>
      </c>
      <c r="O212" s="95">
        <v>0</v>
      </c>
      <c r="P212" s="95">
        <f t="shared" si="21"/>
        <v>0</v>
      </c>
      <c r="Q212" s="95">
        <v>0</v>
      </c>
      <c r="R212" s="95">
        <f t="shared" si="22"/>
        <v>0</v>
      </c>
      <c r="S212" s="95">
        <v>0</v>
      </c>
      <c r="T212" s="96">
        <f t="shared" si="23"/>
        <v>0</v>
      </c>
      <c r="AR212" s="97" t="s">
        <v>189</v>
      </c>
      <c r="AT212" s="97" t="s">
        <v>124</v>
      </c>
      <c r="AU212" s="97" t="s">
        <v>1</v>
      </c>
      <c r="AY212" s="2" t="s">
        <v>80</v>
      </c>
      <c r="BE212" s="98">
        <f t="shared" si="24"/>
        <v>0</v>
      </c>
      <c r="BF212" s="98">
        <f t="shared" si="25"/>
        <v>0</v>
      </c>
      <c r="BG212" s="98">
        <f t="shared" si="26"/>
        <v>0</v>
      </c>
      <c r="BH212" s="98">
        <f t="shared" si="27"/>
        <v>0</v>
      </c>
      <c r="BI212" s="98">
        <f t="shared" si="28"/>
        <v>0</v>
      </c>
      <c r="BJ212" s="2" t="s">
        <v>78</v>
      </c>
      <c r="BK212" s="98">
        <f t="shared" si="29"/>
        <v>0</v>
      </c>
      <c r="BL212" s="2" t="s">
        <v>121</v>
      </c>
      <c r="BM212" s="97" t="s">
        <v>632</v>
      </c>
    </row>
    <row r="213" spans="2:65" s="75" customFormat="1" ht="22.9" customHeight="1" x14ac:dyDescent="0.2">
      <c r="B213" s="74"/>
      <c r="D213" s="76" t="s">
        <v>75</v>
      </c>
      <c r="E213" s="84" t="s">
        <v>409</v>
      </c>
      <c r="F213" s="84" t="s">
        <v>410</v>
      </c>
      <c r="J213" s="85">
        <f>BK213</f>
        <v>0</v>
      </c>
      <c r="L213" s="74"/>
      <c r="M213" s="79"/>
      <c r="P213" s="80">
        <f>SUM(P214:P222)</f>
        <v>0</v>
      </c>
      <c r="R213" s="80">
        <f>SUM(R214:R222)</f>
        <v>1.7600000000000001E-2</v>
      </c>
      <c r="T213" s="81">
        <f>SUM(T214:T222)</f>
        <v>0</v>
      </c>
      <c r="AR213" s="76" t="s">
        <v>92</v>
      </c>
      <c r="AT213" s="82" t="s">
        <v>75</v>
      </c>
      <c r="AU213" s="82" t="s">
        <v>78</v>
      </c>
      <c r="AY213" s="76" t="s">
        <v>80</v>
      </c>
      <c r="BK213" s="83">
        <f>SUM(BK214:BK222)</f>
        <v>0</v>
      </c>
    </row>
    <row r="214" spans="2:65" s="12" customFormat="1" ht="37.9" customHeight="1" x14ac:dyDescent="0.25">
      <c r="B214" s="11"/>
      <c r="C214" s="99" t="s">
        <v>411</v>
      </c>
      <c r="D214" s="99" t="s">
        <v>124</v>
      </c>
      <c r="E214" s="100" t="s">
        <v>412</v>
      </c>
      <c r="F214" s="101" t="s">
        <v>413</v>
      </c>
      <c r="G214" s="102" t="s">
        <v>140</v>
      </c>
      <c r="H214" s="103">
        <v>22</v>
      </c>
      <c r="I214" s="104"/>
      <c r="J214" s="104">
        <f t="shared" ref="J214:J222" si="30">ROUND(I214*H214,2)</f>
        <v>0</v>
      </c>
      <c r="K214" s="105"/>
      <c r="L214" s="106"/>
      <c r="M214" s="107" t="s">
        <v>9</v>
      </c>
      <c r="N214" s="108" t="s">
        <v>26</v>
      </c>
      <c r="O214" s="95">
        <v>0</v>
      </c>
      <c r="P214" s="95">
        <f t="shared" ref="P214:P222" si="31">O214*H214</f>
        <v>0</v>
      </c>
      <c r="Q214" s="95">
        <v>8.0000000000000004E-4</v>
      </c>
      <c r="R214" s="95">
        <f t="shared" ref="R214:R222" si="32">Q214*H214</f>
        <v>1.7600000000000001E-2</v>
      </c>
      <c r="S214" s="95">
        <v>0</v>
      </c>
      <c r="T214" s="96">
        <f t="shared" ref="T214:T222" si="33">S214*H214</f>
        <v>0</v>
      </c>
      <c r="AR214" s="97" t="s">
        <v>127</v>
      </c>
      <c r="AT214" s="97" t="s">
        <v>124</v>
      </c>
      <c r="AU214" s="97" t="s">
        <v>1</v>
      </c>
      <c r="AY214" s="2" t="s">
        <v>80</v>
      </c>
      <c r="BE214" s="98">
        <f t="shared" ref="BE214:BE222" si="34">IF(N214="základní",J214,0)</f>
        <v>0</v>
      </c>
      <c r="BF214" s="98">
        <f t="shared" ref="BF214:BF222" si="35">IF(N214="snížená",J214,0)</f>
        <v>0</v>
      </c>
      <c r="BG214" s="98">
        <f t="shared" ref="BG214:BG222" si="36">IF(N214="zákl. přenesená",J214,0)</f>
        <v>0</v>
      </c>
      <c r="BH214" s="98">
        <f t="shared" ref="BH214:BH222" si="37">IF(N214="sníž. přenesená",J214,0)</f>
        <v>0</v>
      </c>
      <c r="BI214" s="98">
        <f t="shared" ref="BI214:BI222" si="38">IF(N214="nulová",J214,0)</f>
        <v>0</v>
      </c>
      <c r="BJ214" s="2" t="s">
        <v>78</v>
      </c>
      <c r="BK214" s="98">
        <f t="shared" ref="BK214:BK222" si="39">ROUND(I214*H214,2)</f>
        <v>0</v>
      </c>
      <c r="BL214" s="2" t="s">
        <v>127</v>
      </c>
      <c r="BM214" s="97" t="s">
        <v>414</v>
      </c>
    </row>
    <row r="215" spans="2:65" s="12" customFormat="1" ht="16.5" customHeight="1" x14ac:dyDescent="0.25">
      <c r="B215" s="11"/>
      <c r="C215" s="99" t="s">
        <v>415</v>
      </c>
      <c r="D215" s="99" t="s">
        <v>124</v>
      </c>
      <c r="E215" s="100" t="s">
        <v>416</v>
      </c>
      <c r="F215" s="101" t="s">
        <v>417</v>
      </c>
      <c r="G215" s="102" t="s">
        <v>140</v>
      </c>
      <c r="H215" s="103">
        <v>22</v>
      </c>
      <c r="I215" s="104"/>
      <c r="J215" s="104">
        <f t="shared" si="30"/>
        <v>0</v>
      </c>
      <c r="K215" s="105"/>
      <c r="L215" s="106"/>
      <c r="M215" s="107" t="s">
        <v>9</v>
      </c>
      <c r="N215" s="108" t="s">
        <v>26</v>
      </c>
      <c r="O215" s="95">
        <v>0</v>
      </c>
      <c r="P215" s="95">
        <f t="shared" si="31"/>
        <v>0</v>
      </c>
      <c r="Q215" s="95">
        <v>0</v>
      </c>
      <c r="R215" s="95">
        <f t="shared" si="32"/>
        <v>0</v>
      </c>
      <c r="S215" s="95">
        <v>0</v>
      </c>
      <c r="T215" s="96">
        <f t="shared" si="33"/>
        <v>0</v>
      </c>
      <c r="AR215" s="97" t="s">
        <v>189</v>
      </c>
      <c r="AT215" s="97" t="s">
        <v>124</v>
      </c>
      <c r="AU215" s="97" t="s">
        <v>1</v>
      </c>
      <c r="AY215" s="2" t="s">
        <v>80</v>
      </c>
      <c r="BE215" s="98">
        <f t="shared" si="34"/>
        <v>0</v>
      </c>
      <c r="BF215" s="98">
        <f t="shared" si="35"/>
        <v>0</v>
      </c>
      <c r="BG215" s="98">
        <f t="shared" si="36"/>
        <v>0</v>
      </c>
      <c r="BH215" s="98">
        <f t="shared" si="37"/>
        <v>0</v>
      </c>
      <c r="BI215" s="98">
        <f t="shared" si="38"/>
        <v>0</v>
      </c>
      <c r="BJ215" s="2" t="s">
        <v>78</v>
      </c>
      <c r="BK215" s="98">
        <f t="shared" si="39"/>
        <v>0</v>
      </c>
      <c r="BL215" s="2" t="s">
        <v>121</v>
      </c>
      <c r="BM215" s="97" t="s">
        <v>418</v>
      </c>
    </row>
    <row r="216" spans="2:65" s="12" customFormat="1" ht="24.2" customHeight="1" x14ac:dyDescent="0.25">
      <c r="B216" s="11"/>
      <c r="C216" s="86" t="s">
        <v>155</v>
      </c>
      <c r="D216" s="86" t="s">
        <v>83</v>
      </c>
      <c r="E216" s="87" t="s">
        <v>420</v>
      </c>
      <c r="F216" s="88" t="s">
        <v>421</v>
      </c>
      <c r="G216" s="89" t="s">
        <v>399</v>
      </c>
      <c r="H216" s="90">
        <v>60</v>
      </c>
      <c r="I216" s="91"/>
      <c r="J216" s="91">
        <f t="shared" si="30"/>
        <v>0</v>
      </c>
      <c r="K216" s="92"/>
      <c r="L216" s="11"/>
      <c r="M216" s="93" t="s">
        <v>9</v>
      </c>
      <c r="N216" s="94" t="s">
        <v>26</v>
      </c>
      <c r="O216" s="95">
        <v>0</v>
      </c>
      <c r="P216" s="95">
        <f t="shared" si="31"/>
        <v>0</v>
      </c>
      <c r="Q216" s="95">
        <v>0</v>
      </c>
      <c r="R216" s="95">
        <f t="shared" si="32"/>
        <v>0</v>
      </c>
      <c r="S216" s="95">
        <v>0</v>
      </c>
      <c r="T216" s="96">
        <f t="shared" si="33"/>
        <v>0</v>
      </c>
      <c r="AR216" s="97" t="s">
        <v>121</v>
      </c>
      <c r="AT216" s="97" t="s">
        <v>83</v>
      </c>
      <c r="AU216" s="97" t="s">
        <v>1</v>
      </c>
      <c r="AY216" s="2" t="s">
        <v>80</v>
      </c>
      <c r="BE216" s="98">
        <f t="shared" si="34"/>
        <v>0</v>
      </c>
      <c r="BF216" s="98">
        <f t="shared" si="35"/>
        <v>0</v>
      </c>
      <c r="BG216" s="98">
        <f t="shared" si="36"/>
        <v>0</v>
      </c>
      <c r="BH216" s="98">
        <f t="shared" si="37"/>
        <v>0</v>
      </c>
      <c r="BI216" s="98">
        <f t="shared" si="38"/>
        <v>0</v>
      </c>
      <c r="BJ216" s="2" t="s">
        <v>78</v>
      </c>
      <c r="BK216" s="98">
        <f t="shared" si="39"/>
        <v>0</v>
      </c>
      <c r="BL216" s="2" t="s">
        <v>121</v>
      </c>
      <c r="BM216" s="97" t="s">
        <v>633</v>
      </c>
    </row>
    <row r="217" spans="2:65" s="12" customFormat="1" ht="24.2" customHeight="1" x14ac:dyDescent="0.25">
      <c r="B217" s="11"/>
      <c r="C217" s="99" t="s">
        <v>251</v>
      </c>
      <c r="D217" s="99" t="s">
        <v>124</v>
      </c>
      <c r="E217" s="100" t="s">
        <v>424</v>
      </c>
      <c r="F217" s="101" t="s">
        <v>425</v>
      </c>
      <c r="G217" s="102" t="s">
        <v>399</v>
      </c>
      <c r="H217" s="103">
        <v>60</v>
      </c>
      <c r="I217" s="104"/>
      <c r="J217" s="104">
        <f t="shared" si="30"/>
        <v>0</v>
      </c>
      <c r="K217" s="105"/>
      <c r="L217" s="106"/>
      <c r="M217" s="107" t="s">
        <v>9</v>
      </c>
      <c r="N217" s="108" t="s">
        <v>26</v>
      </c>
      <c r="O217" s="95">
        <v>0</v>
      </c>
      <c r="P217" s="95">
        <f t="shared" si="31"/>
        <v>0</v>
      </c>
      <c r="Q217" s="95">
        <v>0</v>
      </c>
      <c r="R217" s="95">
        <f t="shared" si="32"/>
        <v>0</v>
      </c>
      <c r="S217" s="95">
        <v>0</v>
      </c>
      <c r="T217" s="96">
        <f t="shared" si="33"/>
        <v>0</v>
      </c>
      <c r="AR217" s="97" t="s">
        <v>189</v>
      </c>
      <c r="AT217" s="97" t="s">
        <v>124</v>
      </c>
      <c r="AU217" s="97" t="s">
        <v>1</v>
      </c>
      <c r="AY217" s="2" t="s">
        <v>80</v>
      </c>
      <c r="BE217" s="98">
        <f t="shared" si="34"/>
        <v>0</v>
      </c>
      <c r="BF217" s="98">
        <f t="shared" si="35"/>
        <v>0</v>
      </c>
      <c r="BG217" s="98">
        <f t="shared" si="36"/>
        <v>0</v>
      </c>
      <c r="BH217" s="98">
        <f t="shared" si="37"/>
        <v>0</v>
      </c>
      <c r="BI217" s="98">
        <f t="shared" si="38"/>
        <v>0</v>
      </c>
      <c r="BJ217" s="2" t="s">
        <v>78</v>
      </c>
      <c r="BK217" s="98">
        <f t="shared" si="39"/>
        <v>0</v>
      </c>
      <c r="BL217" s="2" t="s">
        <v>121</v>
      </c>
      <c r="BM217" s="97" t="s">
        <v>634</v>
      </c>
    </row>
    <row r="218" spans="2:65" s="12" customFormat="1" ht="24.2" customHeight="1" x14ac:dyDescent="0.25">
      <c r="B218" s="11"/>
      <c r="C218" s="99" t="s">
        <v>561</v>
      </c>
      <c r="D218" s="99" t="s">
        <v>124</v>
      </c>
      <c r="E218" s="100" t="s">
        <v>428</v>
      </c>
      <c r="F218" s="101" t="s">
        <v>635</v>
      </c>
      <c r="G218" s="102" t="s">
        <v>140</v>
      </c>
      <c r="H218" s="103">
        <v>6</v>
      </c>
      <c r="I218" s="104"/>
      <c r="J218" s="104">
        <f t="shared" si="30"/>
        <v>0</v>
      </c>
      <c r="K218" s="105"/>
      <c r="L218" s="106"/>
      <c r="M218" s="107" t="s">
        <v>9</v>
      </c>
      <c r="N218" s="108" t="s">
        <v>26</v>
      </c>
      <c r="O218" s="95">
        <v>0</v>
      </c>
      <c r="P218" s="95">
        <f t="shared" si="31"/>
        <v>0</v>
      </c>
      <c r="Q218" s="95">
        <v>0</v>
      </c>
      <c r="R218" s="95">
        <f t="shared" si="32"/>
        <v>0</v>
      </c>
      <c r="S218" s="95">
        <v>0</v>
      </c>
      <c r="T218" s="96">
        <f t="shared" si="33"/>
        <v>0</v>
      </c>
      <c r="AR218" s="97" t="s">
        <v>189</v>
      </c>
      <c r="AT218" s="97" t="s">
        <v>124</v>
      </c>
      <c r="AU218" s="97" t="s">
        <v>1</v>
      </c>
      <c r="AY218" s="2" t="s">
        <v>80</v>
      </c>
      <c r="BE218" s="98">
        <f t="shared" si="34"/>
        <v>0</v>
      </c>
      <c r="BF218" s="98">
        <f t="shared" si="35"/>
        <v>0</v>
      </c>
      <c r="BG218" s="98">
        <f t="shared" si="36"/>
        <v>0</v>
      </c>
      <c r="BH218" s="98">
        <f t="shared" si="37"/>
        <v>0</v>
      </c>
      <c r="BI218" s="98">
        <f t="shared" si="38"/>
        <v>0</v>
      </c>
      <c r="BJ218" s="2" t="s">
        <v>78</v>
      </c>
      <c r="BK218" s="98">
        <f t="shared" si="39"/>
        <v>0</v>
      </c>
      <c r="BL218" s="2" t="s">
        <v>121</v>
      </c>
      <c r="BM218" s="97" t="s">
        <v>636</v>
      </c>
    </row>
    <row r="219" spans="2:65" s="12" customFormat="1" ht="24.2" customHeight="1" x14ac:dyDescent="0.25">
      <c r="B219" s="11"/>
      <c r="C219" s="86" t="s">
        <v>303</v>
      </c>
      <c r="D219" s="86" t="s">
        <v>83</v>
      </c>
      <c r="E219" s="87" t="s">
        <v>432</v>
      </c>
      <c r="F219" s="88" t="s">
        <v>433</v>
      </c>
      <c r="G219" s="89" t="s">
        <v>399</v>
      </c>
      <c r="H219" s="90">
        <v>33.200000000000003</v>
      </c>
      <c r="I219" s="91"/>
      <c r="J219" s="91">
        <f t="shared" si="30"/>
        <v>0</v>
      </c>
      <c r="K219" s="92"/>
      <c r="L219" s="11"/>
      <c r="M219" s="93" t="s">
        <v>9</v>
      </c>
      <c r="N219" s="94" t="s">
        <v>26</v>
      </c>
      <c r="O219" s="95">
        <v>0</v>
      </c>
      <c r="P219" s="95">
        <f t="shared" si="31"/>
        <v>0</v>
      </c>
      <c r="Q219" s="95">
        <v>0</v>
      </c>
      <c r="R219" s="95">
        <f t="shared" si="32"/>
        <v>0</v>
      </c>
      <c r="S219" s="95">
        <v>0</v>
      </c>
      <c r="T219" s="96">
        <f t="shared" si="33"/>
        <v>0</v>
      </c>
      <c r="AR219" s="97" t="s">
        <v>121</v>
      </c>
      <c r="AT219" s="97" t="s">
        <v>83</v>
      </c>
      <c r="AU219" s="97" t="s">
        <v>1</v>
      </c>
      <c r="AY219" s="2" t="s">
        <v>80</v>
      </c>
      <c r="BE219" s="98">
        <f t="shared" si="34"/>
        <v>0</v>
      </c>
      <c r="BF219" s="98">
        <f t="shared" si="35"/>
        <v>0</v>
      </c>
      <c r="BG219" s="98">
        <f t="shared" si="36"/>
        <v>0</v>
      </c>
      <c r="BH219" s="98">
        <f t="shared" si="37"/>
        <v>0</v>
      </c>
      <c r="BI219" s="98">
        <f t="shared" si="38"/>
        <v>0</v>
      </c>
      <c r="BJ219" s="2" t="s">
        <v>78</v>
      </c>
      <c r="BK219" s="98">
        <f t="shared" si="39"/>
        <v>0</v>
      </c>
      <c r="BL219" s="2" t="s">
        <v>121</v>
      </c>
      <c r="BM219" s="97" t="s">
        <v>637</v>
      </c>
    </row>
    <row r="220" spans="2:65" s="12" customFormat="1" ht="21.75" customHeight="1" x14ac:dyDescent="0.25">
      <c r="B220" s="11"/>
      <c r="C220" s="86" t="s">
        <v>315</v>
      </c>
      <c r="D220" s="86" t="s">
        <v>83</v>
      </c>
      <c r="E220" s="87" t="s">
        <v>440</v>
      </c>
      <c r="F220" s="88" t="s">
        <v>441</v>
      </c>
      <c r="G220" s="89" t="s">
        <v>9</v>
      </c>
      <c r="H220" s="90">
        <v>33.9</v>
      </c>
      <c r="I220" s="91"/>
      <c r="J220" s="91">
        <f t="shared" si="30"/>
        <v>0</v>
      </c>
      <c r="K220" s="92"/>
      <c r="L220" s="11"/>
      <c r="M220" s="93" t="s">
        <v>9</v>
      </c>
      <c r="N220" s="94" t="s">
        <v>26</v>
      </c>
      <c r="O220" s="95">
        <v>0</v>
      </c>
      <c r="P220" s="95">
        <f t="shared" si="31"/>
        <v>0</v>
      </c>
      <c r="Q220" s="95">
        <v>0</v>
      </c>
      <c r="R220" s="95">
        <f t="shared" si="32"/>
        <v>0</v>
      </c>
      <c r="S220" s="95">
        <v>0</v>
      </c>
      <c r="T220" s="96">
        <f t="shared" si="33"/>
        <v>0</v>
      </c>
      <c r="AR220" s="97" t="s">
        <v>121</v>
      </c>
      <c r="AT220" s="97" t="s">
        <v>83</v>
      </c>
      <c r="AU220" s="97" t="s">
        <v>1</v>
      </c>
      <c r="AY220" s="2" t="s">
        <v>80</v>
      </c>
      <c r="BE220" s="98">
        <f t="shared" si="34"/>
        <v>0</v>
      </c>
      <c r="BF220" s="98">
        <f t="shared" si="35"/>
        <v>0</v>
      </c>
      <c r="BG220" s="98">
        <f t="shared" si="36"/>
        <v>0</v>
      </c>
      <c r="BH220" s="98">
        <f t="shared" si="37"/>
        <v>0</v>
      </c>
      <c r="BI220" s="98">
        <f t="shared" si="38"/>
        <v>0</v>
      </c>
      <c r="BJ220" s="2" t="s">
        <v>78</v>
      </c>
      <c r="BK220" s="98">
        <f t="shared" si="39"/>
        <v>0</v>
      </c>
      <c r="BL220" s="2" t="s">
        <v>121</v>
      </c>
      <c r="BM220" s="97" t="s">
        <v>638</v>
      </c>
    </row>
    <row r="221" spans="2:65" s="12" customFormat="1" ht="24.2" customHeight="1" x14ac:dyDescent="0.25">
      <c r="B221" s="11"/>
      <c r="C221" s="99" t="s">
        <v>368</v>
      </c>
      <c r="D221" s="99" t="s">
        <v>124</v>
      </c>
      <c r="E221" s="100" t="s">
        <v>444</v>
      </c>
      <c r="F221" s="101" t="s">
        <v>445</v>
      </c>
      <c r="G221" s="102" t="s">
        <v>399</v>
      </c>
      <c r="H221" s="103">
        <v>339</v>
      </c>
      <c r="I221" s="104"/>
      <c r="J221" s="104">
        <f t="shared" si="30"/>
        <v>0</v>
      </c>
      <c r="K221" s="105"/>
      <c r="L221" s="106"/>
      <c r="M221" s="107" t="s">
        <v>9</v>
      </c>
      <c r="N221" s="108" t="s">
        <v>26</v>
      </c>
      <c r="O221" s="95">
        <v>0</v>
      </c>
      <c r="P221" s="95">
        <f t="shared" si="31"/>
        <v>0</v>
      </c>
      <c r="Q221" s="95">
        <v>0</v>
      </c>
      <c r="R221" s="95">
        <f t="shared" si="32"/>
        <v>0</v>
      </c>
      <c r="S221" s="95">
        <v>0</v>
      </c>
      <c r="T221" s="96">
        <f t="shared" si="33"/>
        <v>0</v>
      </c>
      <c r="AR221" s="97" t="s">
        <v>189</v>
      </c>
      <c r="AT221" s="97" t="s">
        <v>124</v>
      </c>
      <c r="AU221" s="97" t="s">
        <v>1</v>
      </c>
      <c r="AY221" s="2" t="s">
        <v>80</v>
      </c>
      <c r="BE221" s="98">
        <f t="shared" si="34"/>
        <v>0</v>
      </c>
      <c r="BF221" s="98">
        <f t="shared" si="35"/>
        <v>0</v>
      </c>
      <c r="BG221" s="98">
        <f t="shared" si="36"/>
        <v>0</v>
      </c>
      <c r="BH221" s="98">
        <f t="shared" si="37"/>
        <v>0</v>
      </c>
      <c r="BI221" s="98">
        <f t="shared" si="38"/>
        <v>0</v>
      </c>
      <c r="BJ221" s="2" t="s">
        <v>78</v>
      </c>
      <c r="BK221" s="98">
        <f t="shared" si="39"/>
        <v>0</v>
      </c>
      <c r="BL221" s="2" t="s">
        <v>121</v>
      </c>
      <c r="BM221" s="97" t="s">
        <v>639</v>
      </c>
    </row>
    <row r="222" spans="2:65" s="12" customFormat="1" ht="16.5" customHeight="1" x14ac:dyDescent="0.25">
      <c r="B222" s="11"/>
      <c r="C222" s="86" t="s">
        <v>307</v>
      </c>
      <c r="D222" s="86" t="s">
        <v>83</v>
      </c>
      <c r="E222" s="87" t="s">
        <v>436</v>
      </c>
      <c r="F222" s="88" t="s">
        <v>437</v>
      </c>
      <c r="G222" s="89" t="s">
        <v>399</v>
      </c>
      <c r="H222" s="90">
        <v>36</v>
      </c>
      <c r="I222" s="91"/>
      <c r="J222" s="91">
        <f t="shared" si="30"/>
        <v>0</v>
      </c>
      <c r="K222" s="92"/>
      <c r="L222" s="11"/>
      <c r="M222" s="93" t="s">
        <v>9</v>
      </c>
      <c r="N222" s="94" t="s">
        <v>26</v>
      </c>
      <c r="O222" s="95">
        <v>0</v>
      </c>
      <c r="P222" s="95">
        <f t="shared" si="31"/>
        <v>0</v>
      </c>
      <c r="Q222" s="95">
        <v>0</v>
      </c>
      <c r="R222" s="95">
        <f t="shared" si="32"/>
        <v>0</v>
      </c>
      <c r="S222" s="95">
        <v>0</v>
      </c>
      <c r="T222" s="96">
        <f t="shared" si="33"/>
        <v>0</v>
      </c>
      <c r="AR222" s="97" t="s">
        <v>121</v>
      </c>
      <c r="AT222" s="97" t="s">
        <v>83</v>
      </c>
      <c r="AU222" s="97" t="s">
        <v>1</v>
      </c>
      <c r="AY222" s="2" t="s">
        <v>80</v>
      </c>
      <c r="BE222" s="98">
        <f t="shared" si="34"/>
        <v>0</v>
      </c>
      <c r="BF222" s="98">
        <f t="shared" si="35"/>
        <v>0</v>
      </c>
      <c r="BG222" s="98">
        <f t="shared" si="36"/>
        <v>0</v>
      </c>
      <c r="BH222" s="98">
        <f t="shared" si="37"/>
        <v>0</v>
      </c>
      <c r="BI222" s="98">
        <f t="shared" si="38"/>
        <v>0</v>
      </c>
      <c r="BJ222" s="2" t="s">
        <v>78</v>
      </c>
      <c r="BK222" s="98">
        <f t="shared" si="39"/>
        <v>0</v>
      </c>
      <c r="BL222" s="2" t="s">
        <v>121</v>
      </c>
      <c r="BM222" s="97" t="s">
        <v>640</v>
      </c>
    </row>
    <row r="223" spans="2:65" s="75" customFormat="1" ht="22.9" customHeight="1" x14ac:dyDescent="0.2">
      <c r="B223" s="74"/>
      <c r="D223" s="76" t="s">
        <v>75</v>
      </c>
      <c r="E223" s="84" t="s">
        <v>447</v>
      </c>
      <c r="F223" s="84" t="s">
        <v>448</v>
      </c>
      <c r="J223" s="85">
        <f>BK223</f>
        <v>0</v>
      </c>
      <c r="L223" s="74"/>
      <c r="M223" s="79"/>
      <c r="P223" s="80">
        <f>SUM(P224:P229)</f>
        <v>826.65000000000009</v>
      </c>
      <c r="R223" s="80">
        <f>SUM(R224:R229)</f>
        <v>0</v>
      </c>
      <c r="T223" s="81">
        <f>SUM(T224:T229)</f>
        <v>0</v>
      </c>
      <c r="AR223" s="76" t="s">
        <v>92</v>
      </c>
      <c r="AT223" s="82" t="s">
        <v>75</v>
      </c>
      <c r="AU223" s="82" t="s">
        <v>78</v>
      </c>
      <c r="AY223" s="76" t="s">
        <v>80</v>
      </c>
      <c r="BK223" s="83">
        <f>SUM(BK224:BK229)</f>
        <v>0</v>
      </c>
    </row>
    <row r="224" spans="2:65" s="12" customFormat="1" ht="24.2" customHeight="1" x14ac:dyDescent="0.25">
      <c r="B224" s="11"/>
      <c r="C224" s="86" t="s">
        <v>449</v>
      </c>
      <c r="D224" s="86" t="s">
        <v>83</v>
      </c>
      <c r="E224" s="87" t="s">
        <v>450</v>
      </c>
      <c r="F224" s="88" t="s">
        <v>451</v>
      </c>
      <c r="G224" s="89" t="s">
        <v>140</v>
      </c>
      <c r="H224" s="90">
        <v>167</v>
      </c>
      <c r="I224" s="91"/>
      <c r="J224" s="91">
        <f t="shared" ref="J224:J229" si="40">ROUND(I224*H224,2)</f>
        <v>0</v>
      </c>
      <c r="K224" s="92"/>
      <c r="L224" s="11"/>
      <c r="M224" s="93" t="s">
        <v>9</v>
      </c>
      <c r="N224" s="94" t="s">
        <v>26</v>
      </c>
      <c r="O224" s="95">
        <v>0.19</v>
      </c>
      <c r="P224" s="95">
        <f t="shared" ref="P224:P229" si="41">O224*H224</f>
        <v>31.73</v>
      </c>
      <c r="Q224" s="95">
        <v>0</v>
      </c>
      <c r="R224" s="95">
        <f t="shared" ref="R224:R229" si="42">Q224*H224</f>
        <v>0</v>
      </c>
      <c r="S224" s="95">
        <v>0</v>
      </c>
      <c r="T224" s="96">
        <f t="shared" ref="T224:T229" si="43">S224*H224</f>
        <v>0</v>
      </c>
      <c r="AR224" s="97" t="s">
        <v>121</v>
      </c>
      <c r="AT224" s="97" t="s">
        <v>83</v>
      </c>
      <c r="AU224" s="97" t="s">
        <v>1</v>
      </c>
      <c r="AY224" s="2" t="s">
        <v>80</v>
      </c>
      <c r="BE224" s="98">
        <f t="shared" ref="BE224:BE229" si="44">IF(N224="základní",J224,0)</f>
        <v>0</v>
      </c>
      <c r="BF224" s="98">
        <f t="shared" ref="BF224:BF229" si="45">IF(N224="snížená",J224,0)</f>
        <v>0</v>
      </c>
      <c r="BG224" s="98">
        <f t="shared" ref="BG224:BG229" si="46">IF(N224="zákl. přenesená",J224,0)</f>
        <v>0</v>
      </c>
      <c r="BH224" s="98">
        <f t="shared" ref="BH224:BH229" si="47">IF(N224="sníž. přenesená",J224,0)</f>
        <v>0</v>
      </c>
      <c r="BI224" s="98">
        <f t="shared" ref="BI224:BI229" si="48">IF(N224="nulová",J224,0)</f>
        <v>0</v>
      </c>
      <c r="BJ224" s="2" t="s">
        <v>78</v>
      </c>
      <c r="BK224" s="98">
        <f t="shared" ref="BK224:BK229" si="49">ROUND(I224*H224,2)</f>
        <v>0</v>
      </c>
      <c r="BL224" s="2" t="s">
        <v>121</v>
      </c>
      <c r="BM224" s="97" t="s">
        <v>452</v>
      </c>
    </row>
    <row r="225" spans="2:65" s="12" customFormat="1" ht="37.9" customHeight="1" x14ac:dyDescent="0.25">
      <c r="B225" s="11"/>
      <c r="C225" s="86" t="s">
        <v>453</v>
      </c>
      <c r="D225" s="86" t="s">
        <v>83</v>
      </c>
      <c r="E225" s="87" t="s">
        <v>454</v>
      </c>
      <c r="F225" s="88" t="s">
        <v>455</v>
      </c>
      <c r="G225" s="89" t="s">
        <v>399</v>
      </c>
      <c r="H225" s="90">
        <v>2000</v>
      </c>
      <c r="I225" s="91"/>
      <c r="J225" s="91">
        <f t="shared" si="40"/>
        <v>0</v>
      </c>
      <c r="K225" s="92"/>
      <c r="L225" s="11"/>
      <c r="M225" s="93" t="s">
        <v>9</v>
      </c>
      <c r="N225" s="94" t="s">
        <v>26</v>
      </c>
      <c r="O225" s="95">
        <v>0.22700000000000001</v>
      </c>
      <c r="P225" s="95">
        <f t="shared" si="41"/>
        <v>454</v>
      </c>
      <c r="Q225" s="95">
        <v>0</v>
      </c>
      <c r="R225" s="95">
        <f t="shared" si="42"/>
        <v>0</v>
      </c>
      <c r="S225" s="95">
        <v>0</v>
      </c>
      <c r="T225" s="96">
        <f t="shared" si="43"/>
        <v>0</v>
      </c>
      <c r="AR225" s="97" t="s">
        <v>121</v>
      </c>
      <c r="AT225" s="97" t="s">
        <v>83</v>
      </c>
      <c r="AU225" s="97" t="s">
        <v>1</v>
      </c>
      <c r="AY225" s="2" t="s">
        <v>80</v>
      </c>
      <c r="BE225" s="98">
        <f t="shared" si="44"/>
        <v>0</v>
      </c>
      <c r="BF225" s="98">
        <f t="shared" si="45"/>
        <v>0</v>
      </c>
      <c r="BG225" s="98">
        <f t="shared" si="46"/>
        <v>0</v>
      </c>
      <c r="BH225" s="98">
        <f t="shared" si="47"/>
        <v>0</v>
      </c>
      <c r="BI225" s="98">
        <f t="shared" si="48"/>
        <v>0</v>
      </c>
      <c r="BJ225" s="2" t="s">
        <v>78</v>
      </c>
      <c r="BK225" s="98">
        <f t="shared" si="49"/>
        <v>0</v>
      </c>
      <c r="BL225" s="2" t="s">
        <v>121</v>
      </c>
      <c r="BM225" s="97" t="s">
        <v>456</v>
      </c>
    </row>
    <row r="226" spans="2:65" s="12" customFormat="1" ht="16.5" customHeight="1" x14ac:dyDescent="0.25">
      <c r="B226" s="11"/>
      <c r="C226" s="86" t="s">
        <v>457</v>
      </c>
      <c r="D226" s="86" t="s">
        <v>83</v>
      </c>
      <c r="E226" s="87" t="s">
        <v>458</v>
      </c>
      <c r="F226" s="88" t="s">
        <v>459</v>
      </c>
      <c r="G226" s="89" t="s">
        <v>399</v>
      </c>
      <c r="H226" s="90">
        <v>1100</v>
      </c>
      <c r="I226" s="91"/>
      <c r="J226" s="91">
        <f t="shared" si="40"/>
        <v>0</v>
      </c>
      <c r="K226" s="92"/>
      <c r="L226" s="11"/>
      <c r="M226" s="93" t="s">
        <v>9</v>
      </c>
      <c r="N226" s="94" t="s">
        <v>26</v>
      </c>
      <c r="O226" s="95">
        <v>0.22700000000000001</v>
      </c>
      <c r="P226" s="95">
        <f t="shared" si="41"/>
        <v>249.70000000000002</v>
      </c>
      <c r="Q226" s="95">
        <v>0</v>
      </c>
      <c r="R226" s="95">
        <f t="shared" si="42"/>
        <v>0</v>
      </c>
      <c r="S226" s="95">
        <v>0</v>
      </c>
      <c r="T226" s="96">
        <f t="shared" si="43"/>
        <v>0</v>
      </c>
      <c r="AR226" s="97" t="s">
        <v>121</v>
      </c>
      <c r="AT226" s="97" t="s">
        <v>83</v>
      </c>
      <c r="AU226" s="97" t="s">
        <v>1</v>
      </c>
      <c r="AY226" s="2" t="s">
        <v>80</v>
      </c>
      <c r="BE226" s="98">
        <f t="shared" si="44"/>
        <v>0</v>
      </c>
      <c r="BF226" s="98">
        <f t="shared" si="45"/>
        <v>0</v>
      </c>
      <c r="BG226" s="98">
        <f t="shared" si="46"/>
        <v>0</v>
      </c>
      <c r="BH226" s="98">
        <f t="shared" si="47"/>
        <v>0</v>
      </c>
      <c r="BI226" s="98">
        <f t="shared" si="48"/>
        <v>0</v>
      </c>
      <c r="BJ226" s="2" t="s">
        <v>78</v>
      </c>
      <c r="BK226" s="98">
        <f t="shared" si="49"/>
        <v>0</v>
      </c>
      <c r="BL226" s="2" t="s">
        <v>121</v>
      </c>
      <c r="BM226" s="97" t="s">
        <v>460</v>
      </c>
    </row>
    <row r="227" spans="2:65" s="12" customFormat="1" ht="33" customHeight="1" x14ac:dyDescent="0.25">
      <c r="B227" s="11"/>
      <c r="C227" s="86" t="s">
        <v>461</v>
      </c>
      <c r="D227" s="86" t="s">
        <v>83</v>
      </c>
      <c r="E227" s="87" t="s">
        <v>462</v>
      </c>
      <c r="F227" s="88" t="s">
        <v>463</v>
      </c>
      <c r="G227" s="89" t="s">
        <v>120</v>
      </c>
      <c r="H227" s="90">
        <v>450</v>
      </c>
      <c r="I227" s="91"/>
      <c r="J227" s="91">
        <f t="shared" si="40"/>
        <v>0</v>
      </c>
      <c r="K227" s="92"/>
      <c r="L227" s="11"/>
      <c r="M227" s="93" t="s">
        <v>9</v>
      </c>
      <c r="N227" s="94" t="s">
        <v>26</v>
      </c>
      <c r="O227" s="95">
        <v>0.122</v>
      </c>
      <c r="P227" s="95">
        <f t="shared" si="41"/>
        <v>54.9</v>
      </c>
      <c r="Q227" s="95">
        <v>0</v>
      </c>
      <c r="R227" s="95">
        <f t="shared" si="42"/>
        <v>0</v>
      </c>
      <c r="S227" s="95">
        <v>0</v>
      </c>
      <c r="T227" s="96">
        <f t="shared" si="43"/>
        <v>0</v>
      </c>
      <c r="AR227" s="97" t="s">
        <v>121</v>
      </c>
      <c r="AT227" s="97" t="s">
        <v>83</v>
      </c>
      <c r="AU227" s="97" t="s">
        <v>1</v>
      </c>
      <c r="AY227" s="2" t="s">
        <v>80</v>
      </c>
      <c r="BE227" s="98">
        <f t="shared" si="44"/>
        <v>0</v>
      </c>
      <c r="BF227" s="98">
        <f t="shared" si="45"/>
        <v>0</v>
      </c>
      <c r="BG227" s="98">
        <f t="shared" si="46"/>
        <v>0</v>
      </c>
      <c r="BH227" s="98">
        <f t="shared" si="47"/>
        <v>0</v>
      </c>
      <c r="BI227" s="98">
        <f t="shared" si="48"/>
        <v>0</v>
      </c>
      <c r="BJ227" s="2" t="s">
        <v>78</v>
      </c>
      <c r="BK227" s="98">
        <f t="shared" si="49"/>
        <v>0</v>
      </c>
      <c r="BL227" s="2" t="s">
        <v>121</v>
      </c>
      <c r="BM227" s="97" t="s">
        <v>464</v>
      </c>
    </row>
    <row r="228" spans="2:65" s="12" customFormat="1" ht="33" customHeight="1" x14ac:dyDescent="0.25">
      <c r="B228" s="11"/>
      <c r="C228" s="86" t="s">
        <v>465</v>
      </c>
      <c r="D228" s="86" t="s">
        <v>83</v>
      </c>
      <c r="E228" s="87" t="s">
        <v>466</v>
      </c>
      <c r="F228" s="88" t="s">
        <v>467</v>
      </c>
      <c r="G228" s="89" t="s">
        <v>120</v>
      </c>
      <c r="H228" s="90">
        <v>160</v>
      </c>
      <c r="I228" s="91"/>
      <c r="J228" s="91">
        <f t="shared" si="40"/>
        <v>0</v>
      </c>
      <c r="K228" s="92"/>
      <c r="L228" s="11"/>
      <c r="M228" s="93" t="s">
        <v>9</v>
      </c>
      <c r="N228" s="94" t="s">
        <v>26</v>
      </c>
      <c r="O228" s="95">
        <v>0.22700000000000001</v>
      </c>
      <c r="P228" s="95">
        <f t="shared" si="41"/>
        <v>36.32</v>
      </c>
      <c r="Q228" s="95">
        <v>0</v>
      </c>
      <c r="R228" s="95">
        <f t="shared" si="42"/>
        <v>0</v>
      </c>
      <c r="S228" s="95">
        <v>0</v>
      </c>
      <c r="T228" s="96">
        <f t="shared" si="43"/>
        <v>0</v>
      </c>
      <c r="AR228" s="97" t="s">
        <v>121</v>
      </c>
      <c r="AT228" s="97" t="s">
        <v>83</v>
      </c>
      <c r="AU228" s="97" t="s">
        <v>1</v>
      </c>
      <c r="AY228" s="2" t="s">
        <v>80</v>
      </c>
      <c r="BE228" s="98">
        <f t="shared" si="44"/>
        <v>0</v>
      </c>
      <c r="BF228" s="98">
        <f t="shared" si="45"/>
        <v>0</v>
      </c>
      <c r="BG228" s="98">
        <f t="shared" si="46"/>
        <v>0</v>
      </c>
      <c r="BH228" s="98">
        <f t="shared" si="47"/>
        <v>0</v>
      </c>
      <c r="BI228" s="98">
        <f t="shared" si="48"/>
        <v>0</v>
      </c>
      <c r="BJ228" s="2" t="s">
        <v>78</v>
      </c>
      <c r="BK228" s="98">
        <f t="shared" si="49"/>
        <v>0</v>
      </c>
      <c r="BL228" s="2" t="s">
        <v>121</v>
      </c>
      <c r="BM228" s="97" t="s">
        <v>468</v>
      </c>
    </row>
    <row r="229" spans="2:65" s="12" customFormat="1" ht="21.75" customHeight="1" x14ac:dyDescent="0.25">
      <c r="B229" s="11"/>
      <c r="C229" s="86" t="s">
        <v>469</v>
      </c>
      <c r="D229" s="86" t="s">
        <v>83</v>
      </c>
      <c r="E229" s="87" t="s">
        <v>470</v>
      </c>
      <c r="F229" s="88" t="s">
        <v>471</v>
      </c>
      <c r="G229" s="89" t="s">
        <v>120</v>
      </c>
      <c r="H229" s="90">
        <v>280</v>
      </c>
      <c r="I229" s="91"/>
      <c r="J229" s="91">
        <f t="shared" si="40"/>
        <v>0</v>
      </c>
      <c r="K229" s="92"/>
      <c r="L229" s="11"/>
      <c r="M229" s="93" t="s">
        <v>9</v>
      </c>
      <c r="N229" s="94" t="s">
        <v>26</v>
      </c>
      <c r="O229" s="95">
        <v>0</v>
      </c>
      <c r="P229" s="95">
        <f t="shared" si="41"/>
        <v>0</v>
      </c>
      <c r="Q229" s="95">
        <v>0</v>
      </c>
      <c r="R229" s="95">
        <f t="shared" si="42"/>
        <v>0</v>
      </c>
      <c r="S229" s="95">
        <v>0</v>
      </c>
      <c r="T229" s="96">
        <f t="shared" si="43"/>
        <v>0</v>
      </c>
      <c r="AR229" s="97" t="s">
        <v>121</v>
      </c>
      <c r="AT229" s="97" t="s">
        <v>83</v>
      </c>
      <c r="AU229" s="97" t="s">
        <v>1</v>
      </c>
      <c r="AY229" s="2" t="s">
        <v>80</v>
      </c>
      <c r="BE229" s="98">
        <f t="shared" si="44"/>
        <v>0</v>
      </c>
      <c r="BF229" s="98">
        <f t="shared" si="45"/>
        <v>0</v>
      </c>
      <c r="BG229" s="98">
        <f t="shared" si="46"/>
        <v>0</v>
      </c>
      <c r="BH229" s="98">
        <f t="shared" si="47"/>
        <v>0</v>
      </c>
      <c r="BI229" s="98">
        <f t="shared" si="48"/>
        <v>0</v>
      </c>
      <c r="BJ229" s="2" t="s">
        <v>78</v>
      </c>
      <c r="BK229" s="98">
        <f t="shared" si="49"/>
        <v>0</v>
      </c>
      <c r="BL229" s="2" t="s">
        <v>121</v>
      </c>
      <c r="BM229" s="97" t="s">
        <v>472</v>
      </c>
    </row>
    <row r="230" spans="2:65" s="75" customFormat="1" ht="22.9" customHeight="1" x14ac:dyDescent="0.2">
      <c r="B230" s="74"/>
      <c r="D230" s="76" t="s">
        <v>75</v>
      </c>
      <c r="E230" s="84" t="s">
        <v>473</v>
      </c>
      <c r="F230" s="84" t="s">
        <v>474</v>
      </c>
      <c r="J230" s="85">
        <f>BK230</f>
        <v>0</v>
      </c>
      <c r="L230" s="74"/>
      <c r="M230" s="79"/>
      <c r="P230" s="80">
        <f>SUM(P231:P238)</f>
        <v>44.405000000000001</v>
      </c>
      <c r="R230" s="80">
        <f>SUM(R231:R238)</f>
        <v>0</v>
      </c>
      <c r="T230" s="81">
        <f>SUM(T231:T238)</f>
        <v>0</v>
      </c>
      <c r="AR230" s="76" t="s">
        <v>92</v>
      </c>
      <c r="AT230" s="82" t="s">
        <v>75</v>
      </c>
      <c r="AU230" s="82" t="s">
        <v>78</v>
      </c>
      <c r="AY230" s="76" t="s">
        <v>80</v>
      </c>
      <c r="BK230" s="83">
        <f>SUM(BK231:BK238)</f>
        <v>0</v>
      </c>
    </row>
    <row r="231" spans="2:65" s="12" customFormat="1" ht="16.5" customHeight="1" x14ac:dyDescent="0.25">
      <c r="B231" s="11"/>
      <c r="C231" s="86" t="s">
        <v>475</v>
      </c>
      <c r="D231" s="86" t="s">
        <v>83</v>
      </c>
      <c r="E231" s="87" t="s">
        <v>476</v>
      </c>
      <c r="F231" s="88" t="s">
        <v>477</v>
      </c>
      <c r="G231" s="89" t="s">
        <v>394</v>
      </c>
      <c r="H231" s="90">
        <v>1</v>
      </c>
      <c r="I231" s="91"/>
      <c r="J231" s="91">
        <f t="shared" ref="J231:J238" si="50">ROUND(I231*H231,2)</f>
        <v>0</v>
      </c>
      <c r="K231" s="92"/>
      <c r="L231" s="11"/>
      <c r="M231" s="93" t="s">
        <v>9</v>
      </c>
      <c r="N231" s="94" t="s">
        <v>26</v>
      </c>
      <c r="O231" s="95">
        <v>23.504999999999999</v>
      </c>
      <c r="P231" s="95">
        <f t="shared" ref="P231:P238" si="51">O231*H231</f>
        <v>23.504999999999999</v>
      </c>
      <c r="Q231" s="95">
        <v>0</v>
      </c>
      <c r="R231" s="95">
        <f t="shared" ref="R231:R238" si="52">Q231*H231</f>
        <v>0</v>
      </c>
      <c r="S231" s="95">
        <v>0</v>
      </c>
      <c r="T231" s="96">
        <f t="shared" ref="T231:T238" si="53">S231*H231</f>
        <v>0</v>
      </c>
      <c r="AR231" s="97" t="s">
        <v>121</v>
      </c>
      <c r="AT231" s="97" t="s">
        <v>83</v>
      </c>
      <c r="AU231" s="97" t="s">
        <v>1</v>
      </c>
      <c r="AY231" s="2" t="s">
        <v>80</v>
      </c>
      <c r="BE231" s="98">
        <f t="shared" ref="BE231:BE238" si="54">IF(N231="základní",J231,0)</f>
        <v>0</v>
      </c>
      <c r="BF231" s="98">
        <f t="shared" ref="BF231:BF238" si="55">IF(N231="snížená",J231,0)</f>
        <v>0</v>
      </c>
      <c r="BG231" s="98">
        <f t="shared" ref="BG231:BG238" si="56">IF(N231="zákl. přenesená",J231,0)</f>
        <v>0</v>
      </c>
      <c r="BH231" s="98">
        <f t="shared" ref="BH231:BH238" si="57">IF(N231="sníž. přenesená",J231,0)</f>
        <v>0</v>
      </c>
      <c r="BI231" s="98">
        <f t="shared" ref="BI231:BI238" si="58">IF(N231="nulová",J231,0)</f>
        <v>0</v>
      </c>
      <c r="BJ231" s="2" t="s">
        <v>78</v>
      </c>
      <c r="BK231" s="98">
        <f t="shared" ref="BK231:BK238" si="59">ROUND(I231*H231,2)</f>
        <v>0</v>
      </c>
      <c r="BL231" s="2" t="s">
        <v>121</v>
      </c>
      <c r="BM231" s="97" t="s">
        <v>478</v>
      </c>
    </row>
    <row r="232" spans="2:65" s="12" customFormat="1" ht="24.2" customHeight="1" x14ac:dyDescent="0.25">
      <c r="B232" s="11"/>
      <c r="C232" s="86" t="s">
        <v>479</v>
      </c>
      <c r="D232" s="86" t="s">
        <v>83</v>
      </c>
      <c r="E232" s="87" t="s">
        <v>480</v>
      </c>
      <c r="F232" s="88" t="s">
        <v>481</v>
      </c>
      <c r="G232" s="89" t="s">
        <v>482</v>
      </c>
      <c r="H232" s="90">
        <v>11</v>
      </c>
      <c r="I232" s="91"/>
      <c r="J232" s="91">
        <f t="shared" si="50"/>
        <v>0</v>
      </c>
      <c r="K232" s="92"/>
      <c r="L232" s="11"/>
      <c r="M232" s="93" t="s">
        <v>9</v>
      </c>
      <c r="N232" s="94" t="s">
        <v>26</v>
      </c>
      <c r="O232" s="95">
        <v>1.05</v>
      </c>
      <c r="P232" s="95">
        <f t="shared" si="51"/>
        <v>11.55</v>
      </c>
      <c r="Q232" s="95">
        <v>0</v>
      </c>
      <c r="R232" s="95">
        <f t="shared" si="52"/>
        <v>0</v>
      </c>
      <c r="S232" s="95">
        <v>0</v>
      </c>
      <c r="T232" s="96">
        <f t="shared" si="53"/>
        <v>0</v>
      </c>
      <c r="AR232" s="97" t="s">
        <v>121</v>
      </c>
      <c r="AT232" s="97" t="s">
        <v>83</v>
      </c>
      <c r="AU232" s="97" t="s">
        <v>1</v>
      </c>
      <c r="AY232" s="2" t="s">
        <v>80</v>
      </c>
      <c r="BE232" s="98">
        <f t="shared" si="54"/>
        <v>0</v>
      </c>
      <c r="BF232" s="98">
        <f t="shared" si="55"/>
        <v>0</v>
      </c>
      <c r="BG232" s="98">
        <f t="shared" si="56"/>
        <v>0</v>
      </c>
      <c r="BH232" s="98">
        <f t="shared" si="57"/>
        <v>0</v>
      </c>
      <c r="BI232" s="98">
        <f t="shared" si="58"/>
        <v>0</v>
      </c>
      <c r="BJ232" s="2" t="s">
        <v>78</v>
      </c>
      <c r="BK232" s="98">
        <f t="shared" si="59"/>
        <v>0</v>
      </c>
      <c r="BL232" s="2" t="s">
        <v>121</v>
      </c>
      <c r="BM232" s="97" t="s">
        <v>483</v>
      </c>
    </row>
    <row r="233" spans="2:65" s="12" customFormat="1" ht="24.2" customHeight="1" x14ac:dyDescent="0.25">
      <c r="B233" s="11"/>
      <c r="C233" s="86" t="s">
        <v>484</v>
      </c>
      <c r="D233" s="86" t="s">
        <v>83</v>
      </c>
      <c r="E233" s="87" t="s">
        <v>485</v>
      </c>
      <c r="F233" s="88" t="s">
        <v>486</v>
      </c>
      <c r="G233" s="89" t="s">
        <v>487</v>
      </c>
      <c r="H233" s="90">
        <v>11</v>
      </c>
      <c r="I233" s="91"/>
      <c r="J233" s="91">
        <f t="shared" si="50"/>
        <v>0</v>
      </c>
      <c r="K233" s="92"/>
      <c r="L233" s="11"/>
      <c r="M233" s="93" t="s">
        <v>9</v>
      </c>
      <c r="N233" s="94" t="s">
        <v>26</v>
      </c>
      <c r="O233" s="95">
        <v>0.4</v>
      </c>
      <c r="P233" s="95">
        <f t="shared" si="51"/>
        <v>4.4000000000000004</v>
      </c>
      <c r="Q233" s="95">
        <v>0</v>
      </c>
      <c r="R233" s="95">
        <f t="shared" si="52"/>
        <v>0</v>
      </c>
      <c r="S233" s="95">
        <v>0</v>
      </c>
      <c r="T233" s="96">
        <f t="shared" si="53"/>
        <v>0</v>
      </c>
      <c r="AR233" s="97" t="s">
        <v>121</v>
      </c>
      <c r="AT233" s="97" t="s">
        <v>83</v>
      </c>
      <c r="AU233" s="97" t="s">
        <v>1</v>
      </c>
      <c r="AY233" s="2" t="s">
        <v>80</v>
      </c>
      <c r="BE233" s="98">
        <f t="shared" si="54"/>
        <v>0</v>
      </c>
      <c r="BF233" s="98">
        <f t="shared" si="55"/>
        <v>0</v>
      </c>
      <c r="BG233" s="98">
        <f t="shared" si="56"/>
        <v>0</v>
      </c>
      <c r="BH233" s="98">
        <f t="shared" si="57"/>
        <v>0</v>
      </c>
      <c r="BI233" s="98">
        <f t="shared" si="58"/>
        <v>0</v>
      </c>
      <c r="BJ233" s="2" t="s">
        <v>78</v>
      </c>
      <c r="BK233" s="98">
        <f t="shared" si="59"/>
        <v>0</v>
      </c>
      <c r="BL233" s="2" t="s">
        <v>121</v>
      </c>
      <c r="BM233" s="97" t="s">
        <v>488</v>
      </c>
    </row>
    <row r="234" spans="2:65" s="12" customFormat="1" ht="24.2" customHeight="1" x14ac:dyDescent="0.25">
      <c r="B234" s="11"/>
      <c r="C234" s="86" t="s">
        <v>489</v>
      </c>
      <c r="D234" s="86" t="s">
        <v>83</v>
      </c>
      <c r="E234" s="87" t="s">
        <v>490</v>
      </c>
      <c r="F234" s="88" t="s">
        <v>491</v>
      </c>
      <c r="G234" s="89" t="s">
        <v>492</v>
      </c>
      <c r="H234" s="90">
        <v>11</v>
      </c>
      <c r="I234" s="91"/>
      <c r="J234" s="91">
        <f t="shared" si="50"/>
        <v>0</v>
      </c>
      <c r="K234" s="92"/>
      <c r="L234" s="11"/>
      <c r="M234" s="93" t="s">
        <v>9</v>
      </c>
      <c r="N234" s="94" t="s">
        <v>26</v>
      </c>
      <c r="O234" s="95">
        <v>0.09</v>
      </c>
      <c r="P234" s="95">
        <f t="shared" si="51"/>
        <v>0.99</v>
      </c>
      <c r="Q234" s="95">
        <v>0</v>
      </c>
      <c r="R234" s="95">
        <f t="shared" si="52"/>
        <v>0</v>
      </c>
      <c r="S234" s="95">
        <v>0</v>
      </c>
      <c r="T234" s="96">
        <f t="shared" si="53"/>
        <v>0</v>
      </c>
      <c r="AR234" s="97" t="s">
        <v>121</v>
      </c>
      <c r="AT234" s="97" t="s">
        <v>83</v>
      </c>
      <c r="AU234" s="97" t="s">
        <v>1</v>
      </c>
      <c r="AY234" s="2" t="s">
        <v>80</v>
      </c>
      <c r="BE234" s="98">
        <f t="shared" si="54"/>
        <v>0</v>
      </c>
      <c r="BF234" s="98">
        <f t="shared" si="55"/>
        <v>0</v>
      </c>
      <c r="BG234" s="98">
        <f t="shared" si="56"/>
        <v>0</v>
      </c>
      <c r="BH234" s="98">
        <f t="shared" si="57"/>
        <v>0</v>
      </c>
      <c r="BI234" s="98">
        <f t="shared" si="58"/>
        <v>0</v>
      </c>
      <c r="BJ234" s="2" t="s">
        <v>78</v>
      </c>
      <c r="BK234" s="98">
        <f t="shared" si="59"/>
        <v>0</v>
      </c>
      <c r="BL234" s="2" t="s">
        <v>121</v>
      </c>
      <c r="BM234" s="97" t="s">
        <v>493</v>
      </c>
    </row>
    <row r="235" spans="2:65" s="12" customFormat="1" ht="24.2" customHeight="1" x14ac:dyDescent="0.25">
      <c r="B235" s="11"/>
      <c r="C235" s="86" t="s">
        <v>494</v>
      </c>
      <c r="D235" s="86" t="s">
        <v>83</v>
      </c>
      <c r="E235" s="87" t="s">
        <v>495</v>
      </c>
      <c r="F235" s="88" t="s">
        <v>496</v>
      </c>
      <c r="G235" s="89" t="s">
        <v>492</v>
      </c>
      <c r="H235" s="90">
        <v>11</v>
      </c>
      <c r="I235" s="91"/>
      <c r="J235" s="91">
        <f t="shared" si="50"/>
        <v>0</v>
      </c>
      <c r="K235" s="92"/>
      <c r="L235" s="11"/>
      <c r="M235" s="93" t="s">
        <v>9</v>
      </c>
      <c r="N235" s="94" t="s">
        <v>26</v>
      </c>
      <c r="O235" s="95">
        <v>0.14000000000000001</v>
      </c>
      <c r="P235" s="95">
        <f t="shared" si="51"/>
        <v>1.54</v>
      </c>
      <c r="Q235" s="95">
        <v>0</v>
      </c>
      <c r="R235" s="95">
        <f t="shared" si="52"/>
        <v>0</v>
      </c>
      <c r="S235" s="95">
        <v>0</v>
      </c>
      <c r="T235" s="96">
        <f t="shared" si="53"/>
        <v>0</v>
      </c>
      <c r="AR235" s="97" t="s">
        <v>121</v>
      </c>
      <c r="AT235" s="97" t="s">
        <v>83</v>
      </c>
      <c r="AU235" s="97" t="s">
        <v>1</v>
      </c>
      <c r="AY235" s="2" t="s">
        <v>80</v>
      </c>
      <c r="BE235" s="98">
        <f t="shared" si="54"/>
        <v>0</v>
      </c>
      <c r="BF235" s="98">
        <f t="shared" si="55"/>
        <v>0</v>
      </c>
      <c r="BG235" s="98">
        <f t="shared" si="56"/>
        <v>0</v>
      </c>
      <c r="BH235" s="98">
        <f t="shared" si="57"/>
        <v>0</v>
      </c>
      <c r="BI235" s="98">
        <f t="shared" si="58"/>
        <v>0</v>
      </c>
      <c r="BJ235" s="2" t="s">
        <v>78</v>
      </c>
      <c r="BK235" s="98">
        <f t="shared" si="59"/>
        <v>0</v>
      </c>
      <c r="BL235" s="2" t="s">
        <v>121</v>
      </c>
      <c r="BM235" s="97" t="s">
        <v>497</v>
      </c>
    </row>
    <row r="236" spans="2:65" s="12" customFormat="1" ht="16.5" customHeight="1" x14ac:dyDescent="0.25">
      <c r="B236" s="11"/>
      <c r="C236" s="86" t="s">
        <v>498</v>
      </c>
      <c r="D236" s="86" t="s">
        <v>83</v>
      </c>
      <c r="E236" s="87" t="s">
        <v>499</v>
      </c>
      <c r="F236" s="88" t="s">
        <v>500</v>
      </c>
      <c r="G236" s="89" t="s">
        <v>492</v>
      </c>
      <c r="H236" s="90">
        <v>11</v>
      </c>
      <c r="I236" s="91"/>
      <c r="J236" s="91">
        <f t="shared" si="50"/>
        <v>0</v>
      </c>
      <c r="K236" s="92"/>
      <c r="L236" s="11"/>
      <c r="M236" s="93" t="s">
        <v>9</v>
      </c>
      <c r="N236" s="94" t="s">
        <v>26</v>
      </c>
      <c r="O236" s="95">
        <v>0.22</v>
      </c>
      <c r="P236" s="95">
        <f t="shared" si="51"/>
        <v>2.42</v>
      </c>
      <c r="Q236" s="95">
        <v>0</v>
      </c>
      <c r="R236" s="95">
        <f t="shared" si="52"/>
        <v>0</v>
      </c>
      <c r="S236" s="95">
        <v>0</v>
      </c>
      <c r="T236" s="96">
        <f t="shared" si="53"/>
        <v>0</v>
      </c>
      <c r="AR236" s="97" t="s">
        <v>121</v>
      </c>
      <c r="AT236" s="97" t="s">
        <v>83</v>
      </c>
      <c r="AU236" s="97" t="s">
        <v>1</v>
      </c>
      <c r="AY236" s="2" t="s">
        <v>80</v>
      </c>
      <c r="BE236" s="98">
        <f t="shared" si="54"/>
        <v>0</v>
      </c>
      <c r="BF236" s="98">
        <f t="shared" si="55"/>
        <v>0</v>
      </c>
      <c r="BG236" s="98">
        <f t="shared" si="56"/>
        <v>0</v>
      </c>
      <c r="BH236" s="98">
        <f t="shared" si="57"/>
        <v>0</v>
      </c>
      <c r="BI236" s="98">
        <f t="shared" si="58"/>
        <v>0</v>
      </c>
      <c r="BJ236" s="2" t="s">
        <v>78</v>
      </c>
      <c r="BK236" s="98">
        <f t="shared" si="59"/>
        <v>0</v>
      </c>
      <c r="BL236" s="2" t="s">
        <v>121</v>
      </c>
      <c r="BM236" s="97" t="s">
        <v>501</v>
      </c>
    </row>
    <row r="237" spans="2:65" s="12" customFormat="1" ht="21.75" customHeight="1" x14ac:dyDescent="0.25">
      <c r="B237" s="11"/>
      <c r="C237" s="86" t="s">
        <v>502</v>
      </c>
      <c r="D237" s="86" t="s">
        <v>83</v>
      </c>
      <c r="E237" s="87" t="s">
        <v>503</v>
      </c>
      <c r="F237" s="88" t="s">
        <v>504</v>
      </c>
      <c r="G237" s="89" t="s">
        <v>394</v>
      </c>
      <c r="H237" s="90">
        <v>1</v>
      </c>
      <c r="I237" s="91"/>
      <c r="J237" s="91">
        <f t="shared" si="50"/>
        <v>0</v>
      </c>
      <c r="K237" s="92"/>
      <c r="L237" s="11"/>
      <c r="M237" s="93" t="s">
        <v>9</v>
      </c>
      <c r="N237" s="94" t="s">
        <v>26</v>
      </c>
      <c r="O237" s="95">
        <v>0</v>
      </c>
      <c r="P237" s="95">
        <f t="shared" si="51"/>
        <v>0</v>
      </c>
      <c r="Q237" s="95">
        <v>0</v>
      </c>
      <c r="R237" s="95">
        <f t="shared" si="52"/>
        <v>0</v>
      </c>
      <c r="S237" s="95">
        <v>0</v>
      </c>
      <c r="T237" s="96">
        <f t="shared" si="53"/>
        <v>0</v>
      </c>
      <c r="AR237" s="97" t="s">
        <v>78</v>
      </c>
      <c r="AT237" s="97" t="s">
        <v>83</v>
      </c>
      <c r="AU237" s="97" t="s">
        <v>1</v>
      </c>
      <c r="AY237" s="2" t="s">
        <v>80</v>
      </c>
      <c r="BE237" s="98">
        <f t="shared" si="54"/>
        <v>0</v>
      </c>
      <c r="BF237" s="98">
        <f t="shared" si="55"/>
        <v>0</v>
      </c>
      <c r="BG237" s="98">
        <f t="shared" si="56"/>
        <v>0</v>
      </c>
      <c r="BH237" s="98">
        <f t="shared" si="57"/>
        <v>0</v>
      </c>
      <c r="BI237" s="98">
        <f t="shared" si="58"/>
        <v>0</v>
      </c>
      <c r="BJ237" s="2" t="s">
        <v>78</v>
      </c>
      <c r="BK237" s="98">
        <f t="shared" si="59"/>
        <v>0</v>
      </c>
      <c r="BL237" s="2" t="s">
        <v>78</v>
      </c>
      <c r="BM237" s="97" t="s">
        <v>505</v>
      </c>
    </row>
    <row r="238" spans="2:65" s="12" customFormat="1" ht="16.5" customHeight="1" x14ac:dyDescent="0.25">
      <c r="B238" s="11"/>
      <c r="C238" s="86" t="s">
        <v>506</v>
      </c>
      <c r="D238" s="86" t="s">
        <v>83</v>
      </c>
      <c r="E238" s="87" t="s">
        <v>507</v>
      </c>
      <c r="F238" s="88" t="s">
        <v>508</v>
      </c>
      <c r="G238" s="89" t="s">
        <v>140</v>
      </c>
      <c r="H238" s="90">
        <v>1</v>
      </c>
      <c r="I238" s="91"/>
      <c r="J238" s="91">
        <f t="shared" si="50"/>
        <v>0</v>
      </c>
      <c r="K238" s="92"/>
      <c r="L238" s="11"/>
      <c r="M238" s="93" t="s">
        <v>9</v>
      </c>
      <c r="N238" s="94" t="s">
        <v>26</v>
      </c>
      <c r="O238" s="95">
        <v>0</v>
      </c>
      <c r="P238" s="95">
        <f t="shared" si="51"/>
        <v>0</v>
      </c>
      <c r="Q238" s="95">
        <v>0</v>
      </c>
      <c r="R238" s="95">
        <f t="shared" si="52"/>
        <v>0</v>
      </c>
      <c r="S238" s="95">
        <v>0</v>
      </c>
      <c r="T238" s="96">
        <f t="shared" si="53"/>
        <v>0</v>
      </c>
      <c r="AR238" s="97" t="s">
        <v>121</v>
      </c>
      <c r="AT238" s="97" t="s">
        <v>83</v>
      </c>
      <c r="AU238" s="97" t="s">
        <v>1</v>
      </c>
      <c r="AY238" s="2" t="s">
        <v>80</v>
      </c>
      <c r="BE238" s="98">
        <f t="shared" si="54"/>
        <v>0</v>
      </c>
      <c r="BF238" s="98">
        <f t="shared" si="55"/>
        <v>0</v>
      </c>
      <c r="BG238" s="98">
        <f t="shared" si="56"/>
        <v>0</v>
      </c>
      <c r="BH238" s="98">
        <f t="shared" si="57"/>
        <v>0</v>
      </c>
      <c r="BI238" s="98">
        <f t="shared" si="58"/>
        <v>0</v>
      </c>
      <c r="BJ238" s="2" t="s">
        <v>78</v>
      </c>
      <c r="BK238" s="98">
        <f t="shared" si="59"/>
        <v>0</v>
      </c>
      <c r="BL238" s="2" t="s">
        <v>121</v>
      </c>
      <c r="BM238" s="97" t="s">
        <v>509</v>
      </c>
    </row>
    <row r="239" spans="2:65" s="75" customFormat="1" ht="22.9" customHeight="1" x14ac:dyDescent="0.2">
      <c r="B239" s="74"/>
      <c r="D239" s="76" t="s">
        <v>75</v>
      </c>
      <c r="E239" s="84" t="s">
        <v>510</v>
      </c>
      <c r="F239" s="84" t="s">
        <v>511</v>
      </c>
      <c r="J239" s="85">
        <f>BK239</f>
        <v>0</v>
      </c>
      <c r="L239" s="74"/>
      <c r="M239" s="79"/>
      <c r="P239" s="80">
        <f>SUM(P240:P245)</f>
        <v>112</v>
      </c>
      <c r="R239" s="80">
        <f>SUM(R240:R245)</f>
        <v>0</v>
      </c>
      <c r="T239" s="81">
        <f>SUM(T240:T245)</f>
        <v>0</v>
      </c>
      <c r="AR239" s="76" t="s">
        <v>87</v>
      </c>
      <c r="AT239" s="82" t="s">
        <v>75</v>
      </c>
      <c r="AU239" s="82" t="s">
        <v>78</v>
      </c>
      <c r="AY239" s="76" t="s">
        <v>80</v>
      </c>
      <c r="BK239" s="83">
        <f>SUM(BK240:BK245)</f>
        <v>0</v>
      </c>
    </row>
    <row r="240" spans="2:65" s="12" customFormat="1" ht="16.5" customHeight="1" x14ac:dyDescent="0.25">
      <c r="B240" s="11"/>
      <c r="C240" s="86" t="s">
        <v>512</v>
      </c>
      <c r="D240" s="86" t="s">
        <v>83</v>
      </c>
      <c r="E240" s="87" t="s">
        <v>513</v>
      </c>
      <c r="F240" s="88" t="s">
        <v>514</v>
      </c>
      <c r="G240" s="89" t="s">
        <v>515</v>
      </c>
      <c r="H240" s="90">
        <v>305</v>
      </c>
      <c r="I240" s="91"/>
      <c r="J240" s="91">
        <f t="shared" ref="J240:J245" si="60">ROUND(I240*H240,2)</f>
        <v>0</v>
      </c>
      <c r="K240" s="92"/>
      <c r="L240" s="11"/>
      <c r="M240" s="93" t="s">
        <v>9</v>
      </c>
      <c r="N240" s="94" t="s">
        <v>26</v>
      </c>
      <c r="O240" s="95">
        <v>0</v>
      </c>
      <c r="P240" s="95">
        <f t="shared" ref="P240:P245" si="61">O240*H240</f>
        <v>0</v>
      </c>
      <c r="Q240" s="95">
        <v>0</v>
      </c>
      <c r="R240" s="95">
        <f t="shared" ref="R240:R245" si="62">Q240*H240</f>
        <v>0</v>
      </c>
      <c r="S240" s="95">
        <v>0</v>
      </c>
      <c r="T240" s="96">
        <f t="shared" ref="T240:T245" si="63">S240*H240</f>
        <v>0</v>
      </c>
      <c r="AR240" s="97" t="s">
        <v>516</v>
      </c>
      <c r="AT240" s="97" t="s">
        <v>83</v>
      </c>
      <c r="AU240" s="97" t="s">
        <v>1</v>
      </c>
      <c r="AY240" s="2" t="s">
        <v>80</v>
      </c>
      <c r="BE240" s="98">
        <f t="shared" ref="BE240:BE245" si="64">IF(N240="základní",J240,0)</f>
        <v>0</v>
      </c>
      <c r="BF240" s="98">
        <f t="shared" ref="BF240:BF245" si="65">IF(N240="snížená",J240,0)</f>
        <v>0</v>
      </c>
      <c r="BG240" s="98">
        <f t="shared" ref="BG240:BG245" si="66">IF(N240="zákl. přenesená",J240,0)</f>
        <v>0</v>
      </c>
      <c r="BH240" s="98">
        <f t="shared" ref="BH240:BH245" si="67">IF(N240="sníž. přenesená",J240,0)</f>
        <v>0</v>
      </c>
      <c r="BI240" s="98">
        <f t="shared" ref="BI240:BI245" si="68">IF(N240="nulová",J240,0)</f>
        <v>0</v>
      </c>
      <c r="BJ240" s="2" t="s">
        <v>78</v>
      </c>
      <c r="BK240" s="98">
        <f t="shared" ref="BK240:BK245" si="69">ROUND(I240*H240,2)</f>
        <v>0</v>
      </c>
      <c r="BL240" s="2" t="s">
        <v>516</v>
      </c>
      <c r="BM240" s="97" t="s">
        <v>517</v>
      </c>
    </row>
    <row r="241" spans="2:65" s="12" customFormat="1" ht="16.5" customHeight="1" x14ac:dyDescent="0.25">
      <c r="B241" s="11"/>
      <c r="C241" s="86" t="s">
        <v>518</v>
      </c>
      <c r="D241" s="86" t="s">
        <v>83</v>
      </c>
      <c r="E241" s="87" t="s">
        <v>519</v>
      </c>
      <c r="F241" s="88" t="s">
        <v>520</v>
      </c>
      <c r="G241" s="89" t="s">
        <v>515</v>
      </c>
      <c r="H241" s="90">
        <v>62</v>
      </c>
      <c r="I241" s="91"/>
      <c r="J241" s="91">
        <f t="shared" si="60"/>
        <v>0</v>
      </c>
      <c r="K241" s="92"/>
      <c r="L241" s="11"/>
      <c r="M241" s="93" t="s">
        <v>9</v>
      </c>
      <c r="N241" s="94" t="s">
        <v>26</v>
      </c>
      <c r="O241" s="95">
        <v>0</v>
      </c>
      <c r="P241" s="95">
        <f t="shared" si="61"/>
        <v>0</v>
      </c>
      <c r="Q241" s="95">
        <v>0</v>
      </c>
      <c r="R241" s="95">
        <f t="shared" si="62"/>
        <v>0</v>
      </c>
      <c r="S241" s="95">
        <v>0</v>
      </c>
      <c r="T241" s="96">
        <f t="shared" si="63"/>
        <v>0</v>
      </c>
      <c r="AR241" s="97" t="s">
        <v>516</v>
      </c>
      <c r="AT241" s="97" t="s">
        <v>83</v>
      </c>
      <c r="AU241" s="97" t="s">
        <v>1</v>
      </c>
      <c r="AY241" s="2" t="s">
        <v>80</v>
      </c>
      <c r="BE241" s="98">
        <f t="shared" si="64"/>
        <v>0</v>
      </c>
      <c r="BF241" s="98">
        <f t="shared" si="65"/>
        <v>0</v>
      </c>
      <c r="BG241" s="98">
        <f t="shared" si="66"/>
        <v>0</v>
      </c>
      <c r="BH241" s="98">
        <f t="shared" si="67"/>
        <v>0</v>
      </c>
      <c r="BI241" s="98">
        <f t="shared" si="68"/>
        <v>0</v>
      </c>
      <c r="BJ241" s="2" t="s">
        <v>78</v>
      </c>
      <c r="BK241" s="98">
        <f t="shared" si="69"/>
        <v>0</v>
      </c>
      <c r="BL241" s="2" t="s">
        <v>516</v>
      </c>
      <c r="BM241" s="97" t="s">
        <v>521</v>
      </c>
    </row>
    <row r="242" spans="2:65" s="12" customFormat="1" ht="16.5" customHeight="1" x14ac:dyDescent="0.25">
      <c r="B242" s="11"/>
      <c r="C242" s="86" t="s">
        <v>522</v>
      </c>
      <c r="D242" s="86" t="s">
        <v>83</v>
      </c>
      <c r="E242" s="87" t="s">
        <v>523</v>
      </c>
      <c r="F242" s="88" t="s">
        <v>524</v>
      </c>
      <c r="G242" s="89" t="s">
        <v>515</v>
      </c>
      <c r="H242" s="90">
        <v>16</v>
      </c>
      <c r="I242" s="91"/>
      <c r="J242" s="91">
        <f t="shared" si="60"/>
        <v>0</v>
      </c>
      <c r="K242" s="92"/>
      <c r="L242" s="11"/>
      <c r="M242" s="93" t="s">
        <v>9</v>
      </c>
      <c r="N242" s="94" t="s">
        <v>26</v>
      </c>
      <c r="O242" s="95">
        <v>0</v>
      </c>
      <c r="P242" s="95">
        <f t="shared" si="61"/>
        <v>0</v>
      </c>
      <c r="Q242" s="95">
        <v>0</v>
      </c>
      <c r="R242" s="95">
        <f t="shared" si="62"/>
        <v>0</v>
      </c>
      <c r="S242" s="95">
        <v>0</v>
      </c>
      <c r="T242" s="96">
        <f t="shared" si="63"/>
        <v>0</v>
      </c>
      <c r="AR242" s="97" t="s">
        <v>516</v>
      </c>
      <c r="AT242" s="97" t="s">
        <v>83</v>
      </c>
      <c r="AU242" s="97" t="s">
        <v>1</v>
      </c>
      <c r="AY242" s="2" t="s">
        <v>80</v>
      </c>
      <c r="BE242" s="98">
        <f t="shared" si="64"/>
        <v>0</v>
      </c>
      <c r="BF242" s="98">
        <f t="shared" si="65"/>
        <v>0</v>
      </c>
      <c r="BG242" s="98">
        <f t="shared" si="66"/>
        <v>0</v>
      </c>
      <c r="BH242" s="98">
        <f t="shared" si="67"/>
        <v>0</v>
      </c>
      <c r="BI242" s="98">
        <f t="shared" si="68"/>
        <v>0</v>
      </c>
      <c r="BJ242" s="2" t="s">
        <v>78</v>
      </c>
      <c r="BK242" s="98">
        <f t="shared" si="69"/>
        <v>0</v>
      </c>
      <c r="BL242" s="2" t="s">
        <v>516</v>
      </c>
      <c r="BM242" s="97" t="s">
        <v>525</v>
      </c>
    </row>
    <row r="243" spans="2:65" s="12" customFormat="1" ht="16.5" customHeight="1" x14ac:dyDescent="0.25">
      <c r="B243" s="11"/>
      <c r="C243" s="86" t="s">
        <v>526</v>
      </c>
      <c r="D243" s="86" t="s">
        <v>83</v>
      </c>
      <c r="E243" s="87" t="s">
        <v>527</v>
      </c>
      <c r="F243" s="88" t="s">
        <v>528</v>
      </c>
      <c r="G243" s="89" t="s">
        <v>515</v>
      </c>
      <c r="H243" s="90">
        <v>56</v>
      </c>
      <c r="I243" s="91"/>
      <c r="J243" s="91">
        <f t="shared" si="60"/>
        <v>0</v>
      </c>
      <c r="K243" s="92"/>
      <c r="L243" s="11"/>
      <c r="M243" s="93" t="s">
        <v>9</v>
      </c>
      <c r="N243" s="94" t="s">
        <v>26</v>
      </c>
      <c r="O243" s="95">
        <v>1</v>
      </c>
      <c r="P243" s="95">
        <f t="shared" si="61"/>
        <v>56</v>
      </c>
      <c r="Q243" s="95">
        <v>0</v>
      </c>
      <c r="R243" s="95">
        <f t="shared" si="62"/>
        <v>0</v>
      </c>
      <c r="S243" s="95">
        <v>0</v>
      </c>
      <c r="T243" s="96">
        <f t="shared" si="63"/>
        <v>0</v>
      </c>
      <c r="AR243" s="97" t="s">
        <v>516</v>
      </c>
      <c r="AT243" s="97" t="s">
        <v>83</v>
      </c>
      <c r="AU243" s="97" t="s">
        <v>1</v>
      </c>
      <c r="AY243" s="2" t="s">
        <v>80</v>
      </c>
      <c r="BE243" s="98">
        <f t="shared" si="64"/>
        <v>0</v>
      </c>
      <c r="BF243" s="98">
        <f t="shared" si="65"/>
        <v>0</v>
      </c>
      <c r="BG243" s="98">
        <f t="shared" si="66"/>
        <v>0</v>
      </c>
      <c r="BH243" s="98">
        <f t="shared" si="67"/>
        <v>0</v>
      </c>
      <c r="BI243" s="98">
        <f t="shared" si="68"/>
        <v>0</v>
      </c>
      <c r="BJ243" s="2" t="s">
        <v>78</v>
      </c>
      <c r="BK243" s="98">
        <f t="shared" si="69"/>
        <v>0</v>
      </c>
      <c r="BL243" s="2" t="s">
        <v>516</v>
      </c>
      <c r="BM243" s="97" t="s">
        <v>529</v>
      </c>
    </row>
    <row r="244" spans="2:65" s="12" customFormat="1" ht="16.5" customHeight="1" x14ac:dyDescent="0.25">
      <c r="B244" s="11"/>
      <c r="C244" s="86" t="s">
        <v>530</v>
      </c>
      <c r="D244" s="86" t="s">
        <v>83</v>
      </c>
      <c r="E244" s="87" t="s">
        <v>531</v>
      </c>
      <c r="F244" s="88" t="s">
        <v>532</v>
      </c>
      <c r="G244" s="89" t="s">
        <v>515</v>
      </c>
      <c r="H244" s="90">
        <v>40</v>
      </c>
      <c r="I244" s="91"/>
      <c r="J244" s="91">
        <f t="shared" si="60"/>
        <v>0</v>
      </c>
      <c r="K244" s="92"/>
      <c r="L244" s="11"/>
      <c r="M244" s="93" t="s">
        <v>9</v>
      </c>
      <c r="N244" s="94" t="s">
        <v>26</v>
      </c>
      <c r="O244" s="95">
        <v>1</v>
      </c>
      <c r="P244" s="95">
        <f t="shared" si="61"/>
        <v>40</v>
      </c>
      <c r="Q244" s="95">
        <v>0</v>
      </c>
      <c r="R244" s="95">
        <f t="shared" si="62"/>
        <v>0</v>
      </c>
      <c r="S244" s="95">
        <v>0</v>
      </c>
      <c r="T244" s="96">
        <f t="shared" si="63"/>
        <v>0</v>
      </c>
      <c r="AR244" s="97" t="s">
        <v>516</v>
      </c>
      <c r="AT244" s="97" t="s">
        <v>83</v>
      </c>
      <c r="AU244" s="97" t="s">
        <v>1</v>
      </c>
      <c r="AY244" s="2" t="s">
        <v>80</v>
      </c>
      <c r="BE244" s="98">
        <f t="shared" si="64"/>
        <v>0</v>
      </c>
      <c r="BF244" s="98">
        <f t="shared" si="65"/>
        <v>0</v>
      </c>
      <c r="BG244" s="98">
        <f t="shared" si="66"/>
        <v>0</v>
      </c>
      <c r="BH244" s="98">
        <f t="shared" si="67"/>
        <v>0</v>
      </c>
      <c r="BI244" s="98">
        <f t="shared" si="68"/>
        <v>0</v>
      </c>
      <c r="BJ244" s="2" t="s">
        <v>78</v>
      </c>
      <c r="BK244" s="98">
        <f t="shared" si="69"/>
        <v>0</v>
      </c>
      <c r="BL244" s="2" t="s">
        <v>516</v>
      </c>
      <c r="BM244" s="97" t="s">
        <v>533</v>
      </c>
    </row>
    <row r="245" spans="2:65" s="12" customFormat="1" ht="16.5" customHeight="1" x14ac:dyDescent="0.25">
      <c r="B245" s="11"/>
      <c r="C245" s="86" t="s">
        <v>534</v>
      </c>
      <c r="D245" s="86" t="s">
        <v>83</v>
      </c>
      <c r="E245" s="87" t="s">
        <v>535</v>
      </c>
      <c r="F245" s="88" t="s">
        <v>536</v>
      </c>
      <c r="G245" s="89" t="s">
        <v>515</v>
      </c>
      <c r="H245" s="90">
        <v>16</v>
      </c>
      <c r="I245" s="91"/>
      <c r="J245" s="91">
        <f t="shared" si="60"/>
        <v>0</v>
      </c>
      <c r="K245" s="92"/>
      <c r="L245" s="11"/>
      <c r="M245" s="93" t="s">
        <v>9</v>
      </c>
      <c r="N245" s="94" t="s">
        <v>26</v>
      </c>
      <c r="O245" s="95">
        <v>1</v>
      </c>
      <c r="P245" s="95">
        <f t="shared" si="61"/>
        <v>16</v>
      </c>
      <c r="Q245" s="95">
        <v>0</v>
      </c>
      <c r="R245" s="95">
        <f t="shared" si="62"/>
        <v>0</v>
      </c>
      <c r="S245" s="95">
        <v>0</v>
      </c>
      <c r="T245" s="96">
        <f t="shared" si="63"/>
        <v>0</v>
      </c>
      <c r="AR245" s="97" t="s">
        <v>516</v>
      </c>
      <c r="AT245" s="97" t="s">
        <v>83</v>
      </c>
      <c r="AU245" s="97" t="s">
        <v>1</v>
      </c>
      <c r="AY245" s="2" t="s">
        <v>80</v>
      </c>
      <c r="BE245" s="98">
        <f t="shared" si="64"/>
        <v>0</v>
      </c>
      <c r="BF245" s="98">
        <f t="shared" si="65"/>
        <v>0</v>
      </c>
      <c r="BG245" s="98">
        <f t="shared" si="66"/>
        <v>0</v>
      </c>
      <c r="BH245" s="98">
        <f t="shared" si="67"/>
        <v>0</v>
      </c>
      <c r="BI245" s="98">
        <f t="shared" si="68"/>
        <v>0</v>
      </c>
      <c r="BJ245" s="2" t="s">
        <v>78</v>
      </c>
      <c r="BK245" s="98">
        <f t="shared" si="69"/>
        <v>0</v>
      </c>
      <c r="BL245" s="2" t="s">
        <v>516</v>
      </c>
      <c r="BM245" s="97" t="s">
        <v>537</v>
      </c>
    </row>
    <row r="246" spans="2:65" s="75" customFormat="1" ht="22.9" customHeight="1" x14ac:dyDescent="0.2">
      <c r="B246" s="74"/>
      <c r="D246" s="76" t="s">
        <v>75</v>
      </c>
      <c r="E246" s="84" t="s">
        <v>538</v>
      </c>
      <c r="F246" s="84" t="s">
        <v>539</v>
      </c>
      <c r="J246" s="85">
        <f>BK246</f>
        <v>0</v>
      </c>
      <c r="L246" s="74"/>
      <c r="M246" s="79"/>
      <c r="P246" s="80">
        <f>P247</f>
        <v>0</v>
      </c>
      <c r="R246" s="80">
        <f>R247</f>
        <v>0</v>
      </c>
      <c r="T246" s="81">
        <f>T247</f>
        <v>0</v>
      </c>
      <c r="AR246" s="76" t="s">
        <v>87</v>
      </c>
      <c r="AT246" s="82" t="s">
        <v>75</v>
      </c>
      <c r="AU246" s="82" t="s">
        <v>78</v>
      </c>
      <c r="AY246" s="76" t="s">
        <v>80</v>
      </c>
      <c r="BK246" s="83">
        <f>BK247</f>
        <v>0</v>
      </c>
    </row>
    <row r="247" spans="2:65" s="12" customFormat="1" ht="16.5" customHeight="1" x14ac:dyDescent="0.25">
      <c r="B247" s="11"/>
      <c r="C247" s="99" t="s">
        <v>540</v>
      </c>
      <c r="D247" s="99" t="s">
        <v>124</v>
      </c>
      <c r="E247" s="100" t="s">
        <v>541</v>
      </c>
      <c r="F247" s="101" t="s">
        <v>542</v>
      </c>
      <c r="G247" s="102" t="s">
        <v>394</v>
      </c>
      <c r="H247" s="103">
        <v>1</v>
      </c>
      <c r="I247" s="104"/>
      <c r="J247" s="104">
        <f>ROUND(I247*H247,2)</f>
        <v>0</v>
      </c>
      <c r="K247" s="105"/>
      <c r="L247" s="106"/>
      <c r="M247" s="107" t="s">
        <v>9</v>
      </c>
      <c r="N247" s="108" t="s">
        <v>26</v>
      </c>
      <c r="O247" s="95">
        <v>0</v>
      </c>
      <c r="P247" s="95">
        <f>O247*H247</f>
        <v>0</v>
      </c>
      <c r="Q247" s="95">
        <v>0</v>
      </c>
      <c r="R247" s="95">
        <f>Q247*H247</f>
        <v>0</v>
      </c>
      <c r="S247" s="95">
        <v>0</v>
      </c>
      <c r="T247" s="96">
        <f>S247*H247</f>
        <v>0</v>
      </c>
      <c r="AR247" s="97" t="s">
        <v>516</v>
      </c>
      <c r="AT247" s="97" t="s">
        <v>124</v>
      </c>
      <c r="AU247" s="97" t="s">
        <v>1</v>
      </c>
      <c r="AY247" s="2" t="s">
        <v>80</v>
      </c>
      <c r="BE247" s="98">
        <f>IF(N247="základní",J247,0)</f>
        <v>0</v>
      </c>
      <c r="BF247" s="98">
        <f>IF(N247="snížená",J247,0)</f>
        <v>0</v>
      </c>
      <c r="BG247" s="98">
        <f>IF(N247="zákl. přenesená",J247,0)</f>
        <v>0</v>
      </c>
      <c r="BH247" s="98">
        <f>IF(N247="sníž. přenesená",J247,0)</f>
        <v>0</v>
      </c>
      <c r="BI247" s="98">
        <f>IF(N247="nulová",J247,0)</f>
        <v>0</v>
      </c>
      <c r="BJ247" s="2" t="s">
        <v>78</v>
      </c>
      <c r="BK247" s="98">
        <f>ROUND(I247*H247,2)</f>
        <v>0</v>
      </c>
      <c r="BL247" s="2" t="s">
        <v>516</v>
      </c>
      <c r="BM247" s="97" t="s">
        <v>543</v>
      </c>
    </row>
    <row r="248" spans="2:65" s="75" customFormat="1" ht="25.9" customHeight="1" x14ac:dyDescent="0.2">
      <c r="B248" s="74"/>
      <c r="D248" s="76" t="s">
        <v>75</v>
      </c>
      <c r="E248" s="77" t="s">
        <v>544</v>
      </c>
      <c r="F248" s="77" t="s">
        <v>545</v>
      </c>
      <c r="J248" s="78">
        <f>BK248</f>
        <v>0</v>
      </c>
      <c r="L248" s="74"/>
      <c r="M248" s="79"/>
      <c r="P248" s="80">
        <f>P249</f>
        <v>0</v>
      </c>
      <c r="R248" s="80">
        <f>R249</f>
        <v>0</v>
      </c>
      <c r="T248" s="81">
        <f>T249</f>
        <v>0</v>
      </c>
      <c r="AR248" s="76" t="s">
        <v>99</v>
      </c>
      <c r="AT248" s="82" t="s">
        <v>75</v>
      </c>
      <c r="AU248" s="82" t="s">
        <v>79</v>
      </c>
      <c r="AY248" s="76" t="s">
        <v>80</v>
      </c>
      <c r="BK248" s="83">
        <f>BK249</f>
        <v>0</v>
      </c>
    </row>
    <row r="249" spans="2:65" s="75" customFormat="1" ht="22.9" customHeight="1" x14ac:dyDescent="0.2">
      <c r="B249" s="74"/>
      <c r="D249" s="76" t="s">
        <v>75</v>
      </c>
      <c r="E249" s="84" t="s">
        <v>546</v>
      </c>
      <c r="F249" s="84" t="s">
        <v>547</v>
      </c>
      <c r="J249" s="85">
        <f>BK249</f>
        <v>0</v>
      </c>
      <c r="L249" s="74"/>
      <c r="M249" s="79"/>
      <c r="P249" s="80">
        <f>SUM(P250:P255)</f>
        <v>0</v>
      </c>
      <c r="R249" s="80">
        <f>SUM(R250:R255)</f>
        <v>0</v>
      </c>
      <c r="T249" s="81">
        <f>SUM(T250:T255)</f>
        <v>0</v>
      </c>
      <c r="AR249" s="76" t="s">
        <v>99</v>
      </c>
      <c r="AT249" s="82" t="s">
        <v>75</v>
      </c>
      <c r="AU249" s="82" t="s">
        <v>78</v>
      </c>
      <c r="AY249" s="76" t="s">
        <v>80</v>
      </c>
      <c r="BK249" s="83">
        <f>SUM(BK250:BK255)</f>
        <v>0</v>
      </c>
    </row>
    <row r="250" spans="2:65" s="12" customFormat="1" ht="24.2" customHeight="1" x14ac:dyDescent="0.25">
      <c r="B250" s="11"/>
      <c r="C250" s="86" t="s">
        <v>548</v>
      </c>
      <c r="D250" s="86" t="s">
        <v>83</v>
      </c>
      <c r="E250" s="87" t="s">
        <v>549</v>
      </c>
      <c r="F250" s="88" t="s">
        <v>550</v>
      </c>
      <c r="G250" s="89" t="s">
        <v>140</v>
      </c>
      <c r="H250" s="90">
        <v>11</v>
      </c>
      <c r="I250" s="91"/>
      <c r="J250" s="91">
        <f t="shared" ref="J250:J255" si="70">ROUND(I250*H250,2)</f>
        <v>0</v>
      </c>
      <c r="K250" s="92"/>
      <c r="L250" s="11"/>
      <c r="M250" s="93" t="s">
        <v>9</v>
      </c>
      <c r="N250" s="94" t="s">
        <v>26</v>
      </c>
      <c r="O250" s="95">
        <v>0</v>
      </c>
      <c r="P250" s="95">
        <f t="shared" ref="P250:P255" si="71">O250*H250</f>
        <v>0</v>
      </c>
      <c r="Q250" s="95">
        <v>0</v>
      </c>
      <c r="R250" s="95">
        <f t="shared" ref="R250:R255" si="72">Q250*H250</f>
        <v>0</v>
      </c>
      <c r="S250" s="95">
        <v>0</v>
      </c>
      <c r="T250" s="96">
        <f t="shared" ref="T250:T255" si="73">S250*H250</f>
        <v>0</v>
      </c>
      <c r="AR250" s="97" t="s">
        <v>551</v>
      </c>
      <c r="AT250" s="97" t="s">
        <v>83</v>
      </c>
      <c r="AU250" s="97" t="s">
        <v>1</v>
      </c>
      <c r="AY250" s="2" t="s">
        <v>80</v>
      </c>
      <c r="BE250" s="98">
        <f t="shared" ref="BE250:BE255" si="74">IF(N250="základní",J250,0)</f>
        <v>0</v>
      </c>
      <c r="BF250" s="98">
        <f t="shared" ref="BF250:BF255" si="75">IF(N250="snížená",J250,0)</f>
        <v>0</v>
      </c>
      <c r="BG250" s="98">
        <f t="shared" ref="BG250:BG255" si="76">IF(N250="zákl. přenesená",J250,0)</f>
        <v>0</v>
      </c>
      <c r="BH250" s="98">
        <f t="shared" ref="BH250:BH255" si="77">IF(N250="sníž. přenesená",J250,0)</f>
        <v>0</v>
      </c>
      <c r="BI250" s="98">
        <f t="shared" ref="BI250:BI255" si="78">IF(N250="nulová",J250,0)</f>
        <v>0</v>
      </c>
      <c r="BJ250" s="2" t="s">
        <v>78</v>
      </c>
      <c r="BK250" s="98">
        <f t="shared" ref="BK250:BK255" si="79">ROUND(I250*H250,2)</f>
        <v>0</v>
      </c>
      <c r="BL250" s="2" t="s">
        <v>551</v>
      </c>
      <c r="BM250" s="97" t="s">
        <v>552</v>
      </c>
    </row>
    <row r="251" spans="2:65" s="12" customFormat="1" ht="16.5" customHeight="1" x14ac:dyDescent="0.25">
      <c r="B251" s="11"/>
      <c r="C251" s="86" t="s">
        <v>553</v>
      </c>
      <c r="D251" s="86" t="s">
        <v>83</v>
      </c>
      <c r="E251" s="87" t="s">
        <v>554</v>
      </c>
      <c r="F251" s="88" t="s">
        <v>555</v>
      </c>
      <c r="G251" s="89" t="s">
        <v>140</v>
      </c>
      <c r="H251" s="90">
        <v>1</v>
      </c>
      <c r="I251" s="91"/>
      <c r="J251" s="91">
        <f t="shared" si="70"/>
        <v>0</v>
      </c>
      <c r="K251" s="92"/>
      <c r="L251" s="11"/>
      <c r="M251" s="93" t="s">
        <v>9</v>
      </c>
      <c r="N251" s="94" t="s">
        <v>26</v>
      </c>
      <c r="O251" s="95">
        <v>0</v>
      </c>
      <c r="P251" s="95">
        <f t="shared" si="71"/>
        <v>0</v>
      </c>
      <c r="Q251" s="95">
        <v>0</v>
      </c>
      <c r="R251" s="95">
        <f t="shared" si="72"/>
        <v>0</v>
      </c>
      <c r="S251" s="95">
        <v>0</v>
      </c>
      <c r="T251" s="96">
        <f t="shared" si="73"/>
        <v>0</v>
      </c>
      <c r="AR251" s="97" t="s">
        <v>551</v>
      </c>
      <c r="AT251" s="97" t="s">
        <v>83</v>
      </c>
      <c r="AU251" s="97" t="s">
        <v>1</v>
      </c>
      <c r="AY251" s="2" t="s">
        <v>80</v>
      </c>
      <c r="BE251" s="98">
        <f t="shared" si="74"/>
        <v>0</v>
      </c>
      <c r="BF251" s="98">
        <f t="shared" si="75"/>
        <v>0</v>
      </c>
      <c r="BG251" s="98">
        <f t="shared" si="76"/>
        <v>0</v>
      </c>
      <c r="BH251" s="98">
        <f t="shared" si="77"/>
        <v>0</v>
      </c>
      <c r="BI251" s="98">
        <f t="shared" si="78"/>
        <v>0</v>
      </c>
      <c r="BJ251" s="2" t="s">
        <v>78</v>
      </c>
      <c r="BK251" s="98">
        <f t="shared" si="79"/>
        <v>0</v>
      </c>
      <c r="BL251" s="2" t="s">
        <v>551</v>
      </c>
      <c r="BM251" s="97" t="s">
        <v>556</v>
      </c>
    </row>
    <row r="252" spans="2:65" s="12" customFormat="1" ht="16.5" customHeight="1" x14ac:dyDescent="0.25">
      <c r="B252" s="11"/>
      <c r="C252" s="86" t="s">
        <v>557</v>
      </c>
      <c r="D252" s="86" t="s">
        <v>83</v>
      </c>
      <c r="E252" s="87" t="s">
        <v>558</v>
      </c>
      <c r="F252" s="88" t="s">
        <v>559</v>
      </c>
      <c r="G252" s="89" t="s">
        <v>140</v>
      </c>
      <c r="H252" s="90">
        <v>1</v>
      </c>
      <c r="I252" s="91"/>
      <c r="J252" s="91">
        <f t="shared" si="70"/>
        <v>0</v>
      </c>
      <c r="K252" s="92"/>
      <c r="L252" s="11"/>
      <c r="M252" s="93" t="s">
        <v>9</v>
      </c>
      <c r="N252" s="94" t="s">
        <v>26</v>
      </c>
      <c r="O252" s="95">
        <v>0</v>
      </c>
      <c r="P252" s="95">
        <f t="shared" si="71"/>
        <v>0</v>
      </c>
      <c r="Q252" s="95">
        <v>0</v>
      </c>
      <c r="R252" s="95">
        <f t="shared" si="72"/>
        <v>0</v>
      </c>
      <c r="S252" s="95">
        <v>0</v>
      </c>
      <c r="T252" s="96">
        <f t="shared" si="73"/>
        <v>0</v>
      </c>
      <c r="AR252" s="97" t="s">
        <v>551</v>
      </c>
      <c r="AT252" s="97" t="s">
        <v>83</v>
      </c>
      <c r="AU252" s="97" t="s">
        <v>1</v>
      </c>
      <c r="AY252" s="2" t="s">
        <v>80</v>
      </c>
      <c r="BE252" s="98">
        <f t="shared" si="74"/>
        <v>0</v>
      </c>
      <c r="BF252" s="98">
        <f t="shared" si="75"/>
        <v>0</v>
      </c>
      <c r="BG252" s="98">
        <f t="shared" si="76"/>
        <v>0</v>
      </c>
      <c r="BH252" s="98">
        <f t="shared" si="77"/>
        <v>0</v>
      </c>
      <c r="BI252" s="98">
        <f t="shared" si="78"/>
        <v>0</v>
      </c>
      <c r="BJ252" s="2" t="s">
        <v>78</v>
      </c>
      <c r="BK252" s="98">
        <f t="shared" si="79"/>
        <v>0</v>
      </c>
      <c r="BL252" s="2" t="s">
        <v>551</v>
      </c>
      <c r="BM252" s="97" t="s">
        <v>560</v>
      </c>
    </row>
    <row r="253" spans="2:65" s="12" customFormat="1" ht="16.5" customHeight="1" x14ac:dyDescent="0.25">
      <c r="B253" s="11"/>
      <c r="C253" s="86" t="s">
        <v>565</v>
      </c>
      <c r="D253" s="86" t="s">
        <v>83</v>
      </c>
      <c r="E253" s="87" t="s">
        <v>562</v>
      </c>
      <c r="F253" s="88" t="s">
        <v>563</v>
      </c>
      <c r="G253" s="89" t="s">
        <v>140</v>
      </c>
      <c r="H253" s="90">
        <v>1</v>
      </c>
      <c r="I253" s="91"/>
      <c r="J253" s="91">
        <f t="shared" si="70"/>
        <v>0</v>
      </c>
      <c r="K253" s="92"/>
      <c r="L253" s="11"/>
      <c r="M253" s="93" t="s">
        <v>9</v>
      </c>
      <c r="N253" s="94" t="s">
        <v>26</v>
      </c>
      <c r="O253" s="95">
        <v>0</v>
      </c>
      <c r="P253" s="95">
        <f t="shared" si="71"/>
        <v>0</v>
      </c>
      <c r="Q253" s="95">
        <v>0</v>
      </c>
      <c r="R253" s="95">
        <f t="shared" si="72"/>
        <v>0</v>
      </c>
      <c r="S253" s="95">
        <v>0</v>
      </c>
      <c r="T253" s="96">
        <f t="shared" si="73"/>
        <v>0</v>
      </c>
      <c r="AR253" s="97" t="s">
        <v>551</v>
      </c>
      <c r="AT253" s="97" t="s">
        <v>83</v>
      </c>
      <c r="AU253" s="97" t="s">
        <v>1</v>
      </c>
      <c r="AY253" s="2" t="s">
        <v>80</v>
      </c>
      <c r="BE253" s="98">
        <f t="shared" si="74"/>
        <v>0</v>
      </c>
      <c r="BF253" s="98">
        <f t="shared" si="75"/>
        <v>0</v>
      </c>
      <c r="BG253" s="98">
        <f t="shared" si="76"/>
        <v>0</v>
      </c>
      <c r="BH253" s="98">
        <f t="shared" si="77"/>
        <v>0</v>
      </c>
      <c r="BI253" s="98">
        <f t="shared" si="78"/>
        <v>0</v>
      </c>
      <c r="BJ253" s="2" t="s">
        <v>78</v>
      </c>
      <c r="BK253" s="98">
        <f t="shared" si="79"/>
        <v>0</v>
      </c>
      <c r="BL253" s="2" t="s">
        <v>551</v>
      </c>
      <c r="BM253" s="97" t="s">
        <v>641</v>
      </c>
    </row>
    <row r="254" spans="2:65" s="12" customFormat="1" ht="16.5" customHeight="1" x14ac:dyDescent="0.25">
      <c r="B254" s="11"/>
      <c r="C254" s="86" t="s">
        <v>569</v>
      </c>
      <c r="D254" s="86" t="s">
        <v>83</v>
      </c>
      <c r="E254" s="87" t="s">
        <v>566</v>
      </c>
      <c r="F254" s="88" t="s">
        <v>567</v>
      </c>
      <c r="G254" s="89" t="s">
        <v>140</v>
      </c>
      <c r="H254" s="90">
        <v>1</v>
      </c>
      <c r="I254" s="91"/>
      <c r="J254" s="91">
        <f t="shared" si="70"/>
        <v>0</v>
      </c>
      <c r="K254" s="92"/>
      <c r="L254" s="11"/>
      <c r="M254" s="93" t="s">
        <v>9</v>
      </c>
      <c r="N254" s="94" t="s">
        <v>26</v>
      </c>
      <c r="O254" s="95">
        <v>0</v>
      </c>
      <c r="P254" s="95">
        <f t="shared" si="71"/>
        <v>0</v>
      </c>
      <c r="Q254" s="95">
        <v>0</v>
      </c>
      <c r="R254" s="95">
        <f t="shared" si="72"/>
        <v>0</v>
      </c>
      <c r="S254" s="95">
        <v>0</v>
      </c>
      <c r="T254" s="96">
        <f t="shared" si="73"/>
        <v>0</v>
      </c>
      <c r="AR254" s="97" t="s">
        <v>551</v>
      </c>
      <c r="AT254" s="97" t="s">
        <v>83</v>
      </c>
      <c r="AU254" s="97" t="s">
        <v>1</v>
      </c>
      <c r="AY254" s="2" t="s">
        <v>80</v>
      </c>
      <c r="BE254" s="98">
        <f t="shared" si="74"/>
        <v>0</v>
      </c>
      <c r="BF254" s="98">
        <f t="shared" si="75"/>
        <v>0</v>
      </c>
      <c r="BG254" s="98">
        <f t="shared" si="76"/>
        <v>0</v>
      </c>
      <c r="BH254" s="98">
        <f t="shared" si="77"/>
        <v>0</v>
      </c>
      <c r="BI254" s="98">
        <f t="shared" si="78"/>
        <v>0</v>
      </c>
      <c r="BJ254" s="2" t="s">
        <v>78</v>
      </c>
      <c r="BK254" s="98">
        <f t="shared" si="79"/>
        <v>0</v>
      </c>
      <c r="BL254" s="2" t="s">
        <v>551</v>
      </c>
      <c r="BM254" s="97" t="s">
        <v>642</v>
      </c>
    </row>
    <row r="255" spans="2:65" s="12" customFormat="1" ht="16.5" customHeight="1" x14ac:dyDescent="0.25">
      <c r="B255" s="11"/>
      <c r="C255" s="86" t="s">
        <v>419</v>
      </c>
      <c r="D255" s="86" t="s">
        <v>83</v>
      </c>
      <c r="E255" s="87" t="s">
        <v>570</v>
      </c>
      <c r="F255" s="88" t="s">
        <v>571</v>
      </c>
      <c r="G255" s="89" t="s">
        <v>140</v>
      </c>
      <c r="H255" s="90">
        <v>1</v>
      </c>
      <c r="I255" s="91"/>
      <c r="J255" s="91">
        <f t="shared" si="70"/>
        <v>0</v>
      </c>
      <c r="K255" s="92"/>
      <c r="L255" s="11"/>
      <c r="M255" s="109" t="s">
        <v>9</v>
      </c>
      <c r="N255" s="110" t="s">
        <v>26</v>
      </c>
      <c r="O255" s="111">
        <v>0</v>
      </c>
      <c r="P255" s="111">
        <f t="shared" si="71"/>
        <v>0</v>
      </c>
      <c r="Q255" s="111">
        <v>0</v>
      </c>
      <c r="R255" s="111">
        <f t="shared" si="72"/>
        <v>0</v>
      </c>
      <c r="S255" s="111">
        <v>0</v>
      </c>
      <c r="T255" s="112">
        <f t="shared" si="73"/>
        <v>0</v>
      </c>
      <c r="AR255" s="97" t="s">
        <v>551</v>
      </c>
      <c r="AT255" s="97" t="s">
        <v>83</v>
      </c>
      <c r="AU255" s="97" t="s">
        <v>1</v>
      </c>
      <c r="AY255" s="2" t="s">
        <v>80</v>
      </c>
      <c r="BE255" s="98">
        <f t="shared" si="74"/>
        <v>0</v>
      </c>
      <c r="BF255" s="98">
        <f t="shared" si="75"/>
        <v>0</v>
      </c>
      <c r="BG255" s="98">
        <f t="shared" si="76"/>
        <v>0</v>
      </c>
      <c r="BH255" s="98">
        <f t="shared" si="77"/>
        <v>0</v>
      </c>
      <c r="BI255" s="98">
        <f t="shared" si="78"/>
        <v>0</v>
      </c>
      <c r="BJ255" s="2" t="s">
        <v>78</v>
      </c>
      <c r="BK255" s="98">
        <f t="shared" si="79"/>
        <v>0</v>
      </c>
      <c r="BL255" s="2" t="s">
        <v>551</v>
      </c>
      <c r="BM255" s="97" t="s">
        <v>643</v>
      </c>
    </row>
    <row r="256" spans="2:65" s="12" customFormat="1" ht="6.95" customHeight="1" x14ac:dyDescent="0.25">
      <c r="B256" s="41"/>
      <c r="C256" s="42"/>
      <c r="D256" s="42"/>
      <c r="E256" s="42"/>
      <c r="F256" s="42"/>
      <c r="G256" s="42"/>
      <c r="H256" s="42"/>
      <c r="I256" s="42"/>
      <c r="J256" s="42"/>
      <c r="K256" s="42"/>
      <c r="L256" s="11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0A89-B0FC-4FD4-BD91-BDB37757CCCB}">
  <dimension ref="B2:BM256"/>
  <sheetViews>
    <sheetView topLeftCell="A2" workbookViewId="0">
      <selection activeCell="J12" sqref="J12:J24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644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5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5">
      <c r="B5" s="5"/>
      <c r="L5" s="5"/>
    </row>
    <row r="6" spans="2:46" ht="12" customHeight="1" x14ac:dyDescent="0.25">
      <c r="B6" s="5"/>
      <c r="D6" s="8" t="s">
        <v>5</v>
      </c>
      <c r="L6" s="5"/>
    </row>
    <row r="7" spans="2:46" ht="26.25" customHeight="1" x14ac:dyDescent="0.25">
      <c r="B7" s="5"/>
      <c r="E7" s="9"/>
      <c r="F7" s="10"/>
      <c r="G7" s="10"/>
      <c r="H7" s="10"/>
      <c r="L7" s="5"/>
    </row>
    <row r="8" spans="2:46" s="12" customFormat="1" ht="12" customHeight="1" x14ac:dyDescent="0.25">
      <c r="B8" s="11"/>
      <c r="D8" s="8" t="s">
        <v>6</v>
      </c>
      <c r="L8" s="11"/>
    </row>
    <row r="9" spans="2:46" s="12" customFormat="1" ht="16.5" customHeight="1" x14ac:dyDescent="0.25">
      <c r="B9" s="11"/>
      <c r="E9" s="13" t="s">
        <v>645</v>
      </c>
      <c r="F9" s="14"/>
      <c r="G9" s="14"/>
      <c r="H9" s="14"/>
      <c r="L9" s="11"/>
    </row>
    <row r="10" spans="2:46" s="12" customFormat="1" x14ac:dyDescent="0.25">
      <c r="B10" s="11"/>
      <c r="L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L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/>
      <c r="L12" s="11"/>
    </row>
    <row r="13" spans="2:46" s="12" customFormat="1" ht="10.9" customHeight="1" x14ac:dyDescent="0.25">
      <c r="B13" s="11"/>
      <c r="L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/>
      <c r="L14" s="11"/>
    </row>
    <row r="15" spans="2:46" s="12" customFormat="1" ht="18" customHeight="1" x14ac:dyDescent="0.25">
      <c r="B15" s="11"/>
      <c r="E15" s="15"/>
      <c r="I15" s="8" t="s">
        <v>16</v>
      </c>
      <c r="J15" s="15"/>
      <c r="L15" s="11"/>
    </row>
    <row r="16" spans="2:46" s="12" customFormat="1" ht="6.95" customHeight="1" x14ac:dyDescent="0.25">
      <c r="B16" s="11"/>
      <c r="L16" s="11"/>
    </row>
    <row r="17" spans="2:12" s="12" customFormat="1" ht="12" customHeight="1" x14ac:dyDescent="0.25">
      <c r="B17" s="11"/>
      <c r="D17" s="8" t="s">
        <v>17</v>
      </c>
      <c r="I17" s="8" t="s">
        <v>15</v>
      </c>
      <c r="J17" s="15"/>
      <c r="L17" s="11"/>
    </row>
    <row r="18" spans="2:12" s="12" customFormat="1" ht="18" customHeight="1" x14ac:dyDescent="0.25">
      <c r="B18" s="11"/>
      <c r="E18" s="17"/>
      <c r="F18" s="17"/>
      <c r="G18" s="17"/>
      <c r="H18" s="17"/>
      <c r="I18" s="8" t="s">
        <v>16</v>
      </c>
      <c r="J18" s="15"/>
      <c r="L18" s="11"/>
    </row>
    <row r="19" spans="2:12" s="12" customFormat="1" ht="6.95" customHeight="1" x14ac:dyDescent="0.25">
      <c r="B19" s="11"/>
      <c r="L19" s="11"/>
    </row>
    <row r="20" spans="2:12" s="12" customFormat="1" ht="12" customHeight="1" x14ac:dyDescent="0.25">
      <c r="B20" s="11"/>
      <c r="D20" s="8" t="s">
        <v>18</v>
      </c>
      <c r="I20" s="8" t="s">
        <v>15</v>
      </c>
      <c r="J20" s="15"/>
      <c r="L20" s="11"/>
    </row>
    <row r="21" spans="2:12" s="12" customFormat="1" ht="18" customHeight="1" x14ac:dyDescent="0.25">
      <c r="B21" s="11"/>
      <c r="E21" s="15"/>
      <c r="I21" s="8" t="s">
        <v>16</v>
      </c>
      <c r="J21" s="15"/>
      <c r="L21" s="11"/>
    </row>
    <row r="22" spans="2:12" s="12" customFormat="1" ht="6.95" customHeight="1" x14ac:dyDescent="0.25">
      <c r="B22" s="11"/>
      <c r="L22" s="11"/>
    </row>
    <row r="23" spans="2:12" s="12" customFormat="1" ht="12" customHeight="1" x14ac:dyDescent="0.25">
      <c r="B23" s="11"/>
      <c r="D23" s="8" t="s">
        <v>19</v>
      </c>
      <c r="I23" s="8" t="s">
        <v>15</v>
      </c>
      <c r="J23" s="15"/>
      <c r="L23" s="11"/>
    </row>
    <row r="24" spans="2:12" s="12" customFormat="1" ht="18" customHeight="1" x14ac:dyDescent="0.25">
      <c r="B24" s="11"/>
      <c r="E24" s="15"/>
      <c r="I24" s="8" t="s">
        <v>16</v>
      </c>
      <c r="J24" s="15"/>
      <c r="L24" s="11"/>
    </row>
    <row r="25" spans="2:12" s="12" customFormat="1" ht="6.95" customHeight="1" x14ac:dyDescent="0.25">
      <c r="B25" s="11"/>
      <c r="L25" s="11"/>
    </row>
    <row r="26" spans="2:12" s="12" customFormat="1" ht="12" customHeight="1" x14ac:dyDescent="0.25">
      <c r="B26" s="11"/>
      <c r="D26" s="8" t="s">
        <v>20</v>
      </c>
      <c r="L26" s="11"/>
    </row>
    <row r="27" spans="2:12" s="19" customFormat="1" ht="16.5" customHeight="1" x14ac:dyDescent="0.25">
      <c r="B27" s="18"/>
      <c r="E27" s="20" t="s">
        <v>9</v>
      </c>
      <c r="F27" s="20"/>
      <c r="G27" s="20"/>
      <c r="H27" s="20"/>
      <c r="L27" s="18"/>
    </row>
    <row r="28" spans="2:12" s="12" customFormat="1" ht="6.95" customHeight="1" x14ac:dyDescent="0.25">
      <c r="B28" s="11"/>
      <c r="L28" s="11"/>
    </row>
    <row r="29" spans="2:12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11"/>
    </row>
    <row r="30" spans="2:12" s="12" customFormat="1" ht="25.35" customHeight="1" x14ac:dyDescent="0.25">
      <c r="B30" s="11"/>
      <c r="D30" s="22" t="s">
        <v>21</v>
      </c>
      <c r="J30" s="23">
        <f>ROUND(J130, 2)</f>
        <v>0</v>
      </c>
      <c r="L30" s="11"/>
    </row>
    <row r="31" spans="2:12" s="12" customFormat="1" ht="6.95" customHeight="1" x14ac:dyDescent="0.25">
      <c r="B31" s="11"/>
      <c r="D31" s="21"/>
      <c r="E31" s="21"/>
      <c r="F31" s="21"/>
      <c r="G31" s="21"/>
      <c r="H31" s="21"/>
      <c r="I31" s="21"/>
      <c r="J31" s="21"/>
      <c r="K31" s="21"/>
      <c r="L31" s="11"/>
    </row>
    <row r="32" spans="2:12" s="12" customFormat="1" ht="14.45" customHeight="1" x14ac:dyDescent="0.25">
      <c r="B32" s="11"/>
      <c r="F32" s="24" t="s">
        <v>22</v>
      </c>
      <c r="I32" s="24" t="s">
        <v>23</v>
      </c>
      <c r="J32" s="24" t="s">
        <v>24</v>
      </c>
      <c r="L32" s="11"/>
    </row>
    <row r="33" spans="2:12" s="12" customFormat="1" ht="14.45" customHeight="1" x14ac:dyDescent="0.25">
      <c r="B33" s="11"/>
      <c r="D33" s="25" t="s">
        <v>25</v>
      </c>
      <c r="E33" s="8" t="s">
        <v>26</v>
      </c>
      <c r="F33" s="26">
        <f>ROUND((SUM(BE130:BE255)),  2)</f>
        <v>0</v>
      </c>
      <c r="I33" s="27">
        <v>0.21</v>
      </c>
      <c r="J33" s="26">
        <f>ROUND(((SUM(BE130:BE255))*I33),  2)</f>
        <v>0</v>
      </c>
      <c r="L33" s="11"/>
    </row>
    <row r="34" spans="2:12" s="12" customFormat="1" ht="14.45" customHeight="1" x14ac:dyDescent="0.25">
      <c r="B34" s="11"/>
      <c r="E34" s="8" t="s">
        <v>27</v>
      </c>
      <c r="F34" s="26">
        <f>ROUND((SUM(BF130:BF255)),  2)</f>
        <v>0</v>
      </c>
      <c r="I34" s="27">
        <v>0.15</v>
      </c>
      <c r="J34" s="26">
        <f>ROUND(((SUM(BF130:BF255))*I34),  2)</f>
        <v>0</v>
      </c>
      <c r="L34" s="11"/>
    </row>
    <row r="35" spans="2:12" s="12" customFormat="1" ht="14.45" hidden="1" customHeight="1" x14ac:dyDescent="0.25">
      <c r="B35" s="11"/>
      <c r="E35" s="8" t="s">
        <v>28</v>
      </c>
      <c r="F35" s="26">
        <f>ROUND((SUM(BG130:BG255)),  2)</f>
        <v>0</v>
      </c>
      <c r="I35" s="27">
        <v>0.21</v>
      </c>
      <c r="J35" s="26">
        <f>0</f>
        <v>0</v>
      </c>
      <c r="L35" s="11"/>
    </row>
    <row r="36" spans="2:12" s="12" customFormat="1" ht="14.45" hidden="1" customHeight="1" x14ac:dyDescent="0.25">
      <c r="B36" s="11"/>
      <c r="E36" s="8" t="s">
        <v>29</v>
      </c>
      <c r="F36" s="26">
        <f>ROUND((SUM(BH130:BH255)),  2)</f>
        <v>0</v>
      </c>
      <c r="I36" s="27">
        <v>0.15</v>
      </c>
      <c r="J36" s="26">
        <f>0</f>
        <v>0</v>
      </c>
      <c r="L36" s="11"/>
    </row>
    <row r="37" spans="2:12" s="12" customFormat="1" ht="14.45" hidden="1" customHeight="1" x14ac:dyDescent="0.25">
      <c r="B37" s="11"/>
      <c r="E37" s="8" t="s">
        <v>30</v>
      </c>
      <c r="F37" s="26">
        <f>ROUND((SUM(BI130:BI255)),  2)</f>
        <v>0</v>
      </c>
      <c r="I37" s="27">
        <v>0</v>
      </c>
      <c r="J37" s="26">
        <f>0</f>
        <v>0</v>
      </c>
      <c r="L37" s="11"/>
    </row>
    <row r="38" spans="2:12" s="12" customFormat="1" ht="6.95" customHeight="1" x14ac:dyDescent="0.25">
      <c r="B38" s="11"/>
      <c r="L38" s="11"/>
    </row>
    <row r="39" spans="2:12" s="12" customFormat="1" ht="25.35" customHeight="1" x14ac:dyDescent="0.25">
      <c r="B39" s="11"/>
      <c r="C39" s="28"/>
      <c r="D39" s="29" t="s">
        <v>31</v>
      </c>
      <c r="E39" s="30"/>
      <c r="F39" s="30"/>
      <c r="G39" s="31" t="s">
        <v>32</v>
      </c>
      <c r="H39" s="32" t="s">
        <v>33</v>
      </c>
      <c r="I39" s="30"/>
      <c r="J39" s="33">
        <f>SUM(J30:J37)</f>
        <v>0</v>
      </c>
      <c r="K39" s="34"/>
      <c r="L39" s="11"/>
    </row>
    <row r="40" spans="2:12" s="12" customFormat="1" ht="14.45" customHeight="1" x14ac:dyDescent="0.25">
      <c r="B40" s="11"/>
      <c r="L40" s="11"/>
    </row>
    <row r="41" spans="2:12" ht="14.45" customHeight="1" x14ac:dyDescent="0.25">
      <c r="B41" s="5"/>
      <c r="L41" s="5"/>
    </row>
    <row r="42" spans="2:12" ht="14.45" customHeight="1" x14ac:dyDescent="0.25">
      <c r="B42" s="5"/>
      <c r="L42" s="5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2" customFormat="1" ht="14.45" customHeight="1" x14ac:dyDescent="0.25">
      <c r="B50" s="11"/>
      <c r="D50" s="35" t="s">
        <v>34</v>
      </c>
      <c r="E50" s="36"/>
      <c r="F50" s="36"/>
      <c r="G50" s="35" t="s">
        <v>35</v>
      </c>
      <c r="H50" s="36"/>
      <c r="I50" s="36"/>
      <c r="J50" s="36"/>
      <c r="K50" s="36"/>
      <c r="L50" s="11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2" customFormat="1" x14ac:dyDescent="0.25">
      <c r="B61" s="11"/>
      <c r="D61" s="37" t="s">
        <v>36</v>
      </c>
      <c r="E61" s="38"/>
      <c r="F61" s="39" t="s">
        <v>37</v>
      </c>
      <c r="G61" s="37" t="s">
        <v>36</v>
      </c>
      <c r="H61" s="38"/>
      <c r="I61" s="38"/>
      <c r="J61" s="40" t="s">
        <v>37</v>
      </c>
      <c r="K61" s="38"/>
      <c r="L61" s="11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2" customFormat="1" x14ac:dyDescent="0.25">
      <c r="B65" s="11"/>
      <c r="D65" s="35" t="s">
        <v>38</v>
      </c>
      <c r="E65" s="36"/>
      <c r="F65" s="36"/>
      <c r="G65" s="35" t="s">
        <v>39</v>
      </c>
      <c r="H65" s="36"/>
      <c r="I65" s="36"/>
      <c r="J65" s="36"/>
      <c r="K65" s="36"/>
      <c r="L65" s="11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2" customFormat="1" x14ac:dyDescent="0.25">
      <c r="B76" s="11"/>
      <c r="D76" s="37" t="s">
        <v>36</v>
      </c>
      <c r="E76" s="38"/>
      <c r="F76" s="39" t="s">
        <v>37</v>
      </c>
      <c r="G76" s="37" t="s">
        <v>36</v>
      </c>
      <c r="H76" s="38"/>
      <c r="I76" s="38"/>
      <c r="J76" s="40" t="s">
        <v>37</v>
      </c>
      <c r="K76" s="38"/>
      <c r="L76" s="11"/>
    </row>
    <row r="77" spans="2:12" s="12" customFormat="1" ht="14.45" customHeight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1"/>
    </row>
    <row r="81" spans="2:47" s="12" customFormat="1" ht="6.95" hidden="1" customHeight="1" x14ac:dyDescent="0.2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1"/>
    </row>
    <row r="82" spans="2:47" s="12" customFormat="1" ht="24.95" hidden="1" customHeight="1" x14ac:dyDescent="0.25">
      <c r="B82" s="11"/>
      <c r="C82" s="6" t="s">
        <v>40</v>
      </c>
      <c r="L82" s="11"/>
    </row>
    <row r="83" spans="2:47" s="12" customFormat="1" ht="6.95" hidden="1" customHeight="1" x14ac:dyDescent="0.25">
      <c r="B83" s="11"/>
      <c r="L83" s="11"/>
    </row>
    <row r="84" spans="2:47" s="12" customFormat="1" ht="12" hidden="1" customHeight="1" x14ac:dyDescent="0.25">
      <c r="B84" s="11"/>
      <c r="C84" s="8" t="s">
        <v>5</v>
      </c>
      <c r="L84" s="11"/>
    </row>
    <row r="85" spans="2:47" s="12" customFormat="1" ht="26.25" hidden="1" customHeight="1" x14ac:dyDescent="0.25">
      <c r="B85" s="11"/>
      <c r="E85" s="9">
        <f>E7</f>
        <v>0</v>
      </c>
      <c r="F85" s="10"/>
      <c r="G85" s="10"/>
      <c r="H85" s="10"/>
      <c r="L85" s="11"/>
    </row>
    <row r="86" spans="2:47" s="12" customFormat="1" ht="12" hidden="1" customHeight="1" x14ac:dyDescent="0.25">
      <c r="B86" s="11"/>
      <c r="C86" s="8" t="s">
        <v>6</v>
      </c>
      <c r="L86" s="11"/>
    </row>
    <row r="87" spans="2:47" s="12" customFormat="1" ht="16.5" hidden="1" customHeight="1" x14ac:dyDescent="0.25">
      <c r="B87" s="11"/>
      <c r="E87" s="13" t="str">
        <f>E9</f>
        <v>03 - rekonstrukce A3 - 3.NP</v>
      </c>
      <c r="F87" s="14"/>
      <c r="G87" s="14"/>
      <c r="H87" s="14"/>
      <c r="L87" s="11"/>
    </row>
    <row r="88" spans="2:47" s="12" customFormat="1" ht="6.95" hidden="1" customHeight="1" x14ac:dyDescent="0.25">
      <c r="B88" s="11"/>
      <c r="L88" s="11"/>
    </row>
    <row r="89" spans="2:47" s="12" customFormat="1" ht="12" hidden="1" customHeight="1" x14ac:dyDescent="0.25">
      <c r="B89" s="11"/>
      <c r="C89" s="8" t="s">
        <v>11</v>
      </c>
      <c r="F89" s="15" t="str">
        <f>F12</f>
        <v xml:space="preserve"> </v>
      </c>
      <c r="I89" s="8" t="s">
        <v>13</v>
      </c>
      <c r="J89" s="16" t="str">
        <f>IF(J12="","",J12)</f>
        <v/>
      </c>
      <c r="L89" s="11"/>
    </row>
    <row r="90" spans="2:47" s="12" customFormat="1" ht="6.95" hidden="1" customHeight="1" x14ac:dyDescent="0.25">
      <c r="B90" s="11"/>
      <c r="L90" s="11"/>
    </row>
    <row r="91" spans="2:47" s="12" customFormat="1" ht="15.2" hidden="1" customHeight="1" x14ac:dyDescent="0.25">
      <c r="B91" s="11"/>
      <c r="C91" s="8" t="s">
        <v>14</v>
      </c>
      <c r="F91" s="15">
        <f>E15</f>
        <v>0</v>
      </c>
      <c r="I91" s="8" t="s">
        <v>18</v>
      </c>
      <c r="J91" s="45">
        <f>E21</f>
        <v>0</v>
      </c>
      <c r="L91" s="11"/>
    </row>
    <row r="92" spans="2:47" s="12" customFormat="1" ht="15.2" hidden="1" customHeight="1" x14ac:dyDescent="0.25">
      <c r="B92" s="11"/>
      <c r="C92" s="8" t="s">
        <v>17</v>
      </c>
      <c r="F92" s="15" t="str">
        <f>IF(E18="","",E18)</f>
        <v/>
      </c>
      <c r="I92" s="8" t="s">
        <v>19</v>
      </c>
      <c r="J92" s="45">
        <f>E24</f>
        <v>0</v>
      </c>
      <c r="L92" s="11"/>
    </row>
    <row r="93" spans="2:47" s="12" customFormat="1" ht="10.35" hidden="1" customHeight="1" x14ac:dyDescent="0.25">
      <c r="B93" s="11"/>
      <c r="L93" s="11"/>
    </row>
    <row r="94" spans="2:47" s="12" customFormat="1" ht="29.25" hidden="1" customHeight="1" x14ac:dyDescent="0.25">
      <c r="B94" s="11"/>
      <c r="C94" s="46" t="s">
        <v>41</v>
      </c>
      <c r="D94" s="28"/>
      <c r="E94" s="28"/>
      <c r="F94" s="28"/>
      <c r="G94" s="28"/>
      <c r="H94" s="28"/>
      <c r="I94" s="28"/>
      <c r="J94" s="47" t="s">
        <v>42</v>
      </c>
      <c r="K94" s="28"/>
      <c r="L94" s="11"/>
    </row>
    <row r="95" spans="2:47" s="12" customFormat="1" ht="10.35" hidden="1" customHeight="1" x14ac:dyDescent="0.25">
      <c r="B95" s="11"/>
      <c r="L95" s="11"/>
    </row>
    <row r="96" spans="2:47" s="12" customFormat="1" ht="22.9" hidden="1" customHeight="1" x14ac:dyDescent="0.25">
      <c r="B96" s="11"/>
      <c r="C96" s="48" t="s">
        <v>43</v>
      </c>
      <c r="J96" s="23">
        <f>J130</f>
        <v>0</v>
      </c>
      <c r="L96" s="11"/>
      <c r="AU96" s="2" t="s">
        <v>44</v>
      </c>
    </row>
    <row r="97" spans="2:12" s="50" customFormat="1" ht="24.95" hidden="1" customHeight="1" x14ac:dyDescent="0.25">
      <c r="B97" s="49"/>
      <c r="D97" s="51" t="s">
        <v>45</v>
      </c>
      <c r="E97" s="52"/>
      <c r="F97" s="52"/>
      <c r="G97" s="52"/>
      <c r="H97" s="52"/>
      <c r="I97" s="52"/>
      <c r="J97" s="53">
        <f>J131</f>
        <v>0</v>
      </c>
      <c r="L97" s="49"/>
    </row>
    <row r="98" spans="2:12" s="55" customFormat="1" ht="19.899999999999999" hidden="1" customHeight="1" x14ac:dyDescent="0.25">
      <c r="B98" s="54"/>
      <c r="D98" s="56" t="s">
        <v>46</v>
      </c>
      <c r="E98" s="57"/>
      <c r="F98" s="57"/>
      <c r="G98" s="57"/>
      <c r="H98" s="57"/>
      <c r="I98" s="57"/>
      <c r="J98" s="58">
        <f>J132</f>
        <v>0</v>
      </c>
      <c r="L98" s="54"/>
    </row>
    <row r="99" spans="2:12" s="50" customFormat="1" ht="24.95" hidden="1" customHeight="1" x14ac:dyDescent="0.25">
      <c r="B99" s="49"/>
      <c r="D99" s="51" t="s">
        <v>47</v>
      </c>
      <c r="E99" s="52"/>
      <c r="F99" s="52"/>
      <c r="G99" s="52"/>
      <c r="H99" s="52"/>
      <c r="I99" s="52"/>
      <c r="J99" s="53">
        <f>J141</f>
        <v>0</v>
      </c>
      <c r="L99" s="49"/>
    </row>
    <row r="100" spans="2:12" s="50" customFormat="1" ht="24.95" hidden="1" customHeight="1" x14ac:dyDescent="0.25">
      <c r="B100" s="49"/>
      <c r="D100" s="51" t="s">
        <v>48</v>
      </c>
      <c r="E100" s="52"/>
      <c r="F100" s="52"/>
      <c r="G100" s="52"/>
      <c r="H100" s="52"/>
      <c r="I100" s="52"/>
      <c r="J100" s="53">
        <f>J147</f>
        <v>0</v>
      </c>
      <c r="L100" s="49"/>
    </row>
    <row r="101" spans="2:12" s="55" customFormat="1" ht="19.899999999999999" hidden="1" customHeight="1" x14ac:dyDescent="0.25">
      <c r="B101" s="54"/>
      <c r="D101" s="56" t="s">
        <v>49</v>
      </c>
      <c r="E101" s="57"/>
      <c r="F101" s="57"/>
      <c r="G101" s="57"/>
      <c r="H101" s="57"/>
      <c r="I101" s="57"/>
      <c r="J101" s="58">
        <f>J148</f>
        <v>0</v>
      </c>
      <c r="L101" s="54"/>
    </row>
    <row r="102" spans="2:12" s="50" customFormat="1" ht="24.95" hidden="1" customHeight="1" x14ac:dyDescent="0.25">
      <c r="B102" s="49"/>
      <c r="D102" s="51" t="s">
        <v>50</v>
      </c>
      <c r="E102" s="52"/>
      <c r="F102" s="52"/>
      <c r="G102" s="52"/>
      <c r="H102" s="52"/>
      <c r="I102" s="52"/>
      <c r="J102" s="53">
        <f>J156</f>
        <v>0</v>
      </c>
      <c r="L102" s="49"/>
    </row>
    <row r="103" spans="2:12" s="55" customFormat="1" ht="19.899999999999999" hidden="1" customHeight="1" x14ac:dyDescent="0.25">
      <c r="B103" s="54"/>
      <c r="D103" s="56" t="s">
        <v>51</v>
      </c>
      <c r="E103" s="57"/>
      <c r="F103" s="57"/>
      <c r="G103" s="57"/>
      <c r="H103" s="57"/>
      <c r="I103" s="57"/>
      <c r="J103" s="58">
        <f>J157</f>
        <v>0</v>
      </c>
      <c r="L103" s="54"/>
    </row>
    <row r="104" spans="2:12" s="55" customFormat="1" ht="19.899999999999999" hidden="1" customHeight="1" x14ac:dyDescent="0.25">
      <c r="B104" s="54"/>
      <c r="D104" s="56" t="s">
        <v>52</v>
      </c>
      <c r="E104" s="57"/>
      <c r="F104" s="57"/>
      <c r="G104" s="57"/>
      <c r="H104" s="57"/>
      <c r="I104" s="57"/>
      <c r="J104" s="58">
        <f>J213</f>
        <v>0</v>
      </c>
      <c r="L104" s="54"/>
    </row>
    <row r="105" spans="2:12" s="55" customFormat="1" ht="19.899999999999999" hidden="1" customHeight="1" x14ac:dyDescent="0.25">
      <c r="B105" s="54"/>
      <c r="D105" s="56" t="s">
        <v>53</v>
      </c>
      <c r="E105" s="57"/>
      <c r="F105" s="57"/>
      <c r="G105" s="57"/>
      <c r="H105" s="57"/>
      <c r="I105" s="57"/>
      <c r="J105" s="58">
        <f>J223</f>
        <v>0</v>
      </c>
      <c r="L105" s="54"/>
    </row>
    <row r="106" spans="2:12" s="55" customFormat="1" ht="19.899999999999999" hidden="1" customHeight="1" x14ac:dyDescent="0.25">
      <c r="B106" s="54"/>
      <c r="D106" s="56" t="s">
        <v>54</v>
      </c>
      <c r="E106" s="57"/>
      <c r="F106" s="57"/>
      <c r="G106" s="57"/>
      <c r="H106" s="57"/>
      <c r="I106" s="57"/>
      <c r="J106" s="58">
        <f>J230</f>
        <v>0</v>
      </c>
      <c r="L106" s="54"/>
    </row>
    <row r="107" spans="2:12" s="55" customFormat="1" ht="19.899999999999999" hidden="1" customHeight="1" x14ac:dyDescent="0.25">
      <c r="B107" s="54"/>
      <c r="D107" s="56" t="s">
        <v>55</v>
      </c>
      <c r="E107" s="57"/>
      <c r="F107" s="57"/>
      <c r="G107" s="57"/>
      <c r="H107" s="57"/>
      <c r="I107" s="57"/>
      <c r="J107" s="58">
        <f>J239</f>
        <v>0</v>
      </c>
      <c r="L107" s="54"/>
    </row>
    <row r="108" spans="2:12" s="55" customFormat="1" ht="19.899999999999999" hidden="1" customHeight="1" x14ac:dyDescent="0.25">
      <c r="B108" s="54"/>
      <c r="D108" s="56" t="s">
        <v>56</v>
      </c>
      <c r="E108" s="57"/>
      <c r="F108" s="57"/>
      <c r="G108" s="57"/>
      <c r="H108" s="57"/>
      <c r="I108" s="57"/>
      <c r="J108" s="58">
        <f>J246</f>
        <v>0</v>
      </c>
      <c r="L108" s="54"/>
    </row>
    <row r="109" spans="2:12" s="50" customFormat="1" ht="24.95" hidden="1" customHeight="1" x14ac:dyDescent="0.25">
      <c r="B109" s="49"/>
      <c r="D109" s="51" t="s">
        <v>57</v>
      </c>
      <c r="E109" s="52"/>
      <c r="F109" s="52"/>
      <c r="G109" s="52"/>
      <c r="H109" s="52"/>
      <c r="I109" s="52"/>
      <c r="J109" s="53">
        <f>J248</f>
        <v>0</v>
      </c>
      <c r="L109" s="49"/>
    </row>
    <row r="110" spans="2:12" s="55" customFormat="1" ht="19.899999999999999" hidden="1" customHeight="1" x14ac:dyDescent="0.25">
      <c r="B110" s="54"/>
      <c r="D110" s="56" t="s">
        <v>58</v>
      </c>
      <c r="E110" s="57"/>
      <c r="F110" s="57"/>
      <c r="G110" s="57"/>
      <c r="H110" s="57"/>
      <c r="I110" s="57"/>
      <c r="J110" s="58">
        <f>J249</f>
        <v>0</v>
      </c>
      <c r="L110" s="54"/>
    </row>
    <row r="111" spans="2:12" s="12" customFormat="1" ht="21.75" hidden="1" customHeight="1" x14ac:dyDescent="0.25">
      <c r="B111" s="11"/>
      <c r="L111" s="11"/>
    </row>
    <row r="112" spans="2:12" s="12" customFormat="1" ht="6.95" hidden="1" customHeight="1" x14ac:dyDescent="0.25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1"/>
    </row>
    <row r="113" spans="2:12" hidden="1" x14ac:dyDescent="0.25"/>
    <row r="114" spans="2:12" hidden="1" x14ac:dyDescent="0.25"/>
    <row r="115" spans="2:12" hidden="1" x14ac:dyDescent="0.25"/>
    <row r="116" spans="2:12" s="12" customFormat="1" ht="6.95" customHeight="1" x14ac:dyDescent="0.25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1"/>
    </row>
    <row r="117" spans="2:12" s="12" customFormat="1" ht="24.95" customHeight="1" x14ac:dyDescent="0.25">
      <c r="B117" s="11"/>
      <c r="C117" s="6" t="s">
        <v>59</v>
      </c>
      <c r="L117" s="11"/>
    </row>
    <row r="118" spans="2:12" s="12" customFormat="1" ht="6.95" customHeight="1" x14ac:dyDescent="0.25">
      <c r="B118" s="11"/>
      <c r="L118" s="11"/>
    </row>
    <row r="119" spans="2:12" s="12" customFormat="1" ht="12" customHeight="1" x14ac:dyDescent="0.25">
      <c r="B119" s="11"/>
      <c r="C119" s="8" t="s">
        <v>5</v>
      </c>
      <c r="L119" s="11"/>
    </row>
    <row r="120" spans="2:12" s="12" customFormat="1" ht="26.25" customHeight="1" x14ac:dyDescent="0.25">
      <c r="B120" s="11"/>
      <c r="E120" s="9">
        <f>E7</f>
        <v>0</v>
      </c>
      <c r="F120" s="10"/>
      <c r="G120" s="10"/>
      <c r="H120" s="10"/>
      <c r="L120" s="11"/>
    </row>
    <row r="121" spans="2:12" s="12" customFormat="1" ht="12" customHeight="1" x14ac:dyDescent="0.25">
      <c r="B121" s="11"/>
      <c r="C121" s="8" t="s">
        <v>6</v>
      </c>
      <c r="L121" s="11"/>
    </row>
    <row r="122" spans="2:12" s="12" customFormat="1" ht="16.5" customHeight="1" x14ac:dyDescent="0.25">
      <c r="B122" s="11"/>
      <c r="E122" s="13" t="str">
        <f>E9</f>
        <v>03 - rekonstrukce A3 - 3.NP</v>
      </c>
      <c r="F122" s="14"/>
      <c r="G122" s="14"/>
      <c r="H122" s="14"/>
      <c r="L122" s="11"/>
    </row>
    <row r="123" spans="2:12" s="12" customFormat="1" ht="6.95" customHeight="1" x14ac:dyDescent="0.25">
      <c r="B123" s="11"/>
      <c r="L123" s="11"/>
    </row>
    <row r="124" spans="2:12" s="12" customFormat="1" ht="12" customHeight="1" x14ac:dyDescent="0.25">
      <c r="B124" s="11"/>
      <c r="C124" s="8" t="s">
        <v>11</v>
      </c>
      <c r="F124" s="15" t="str">
        <f>F12</f>
        <v xml:space="preserve"> </v>
      </c>
      <c r="I124" s="8" t="s">
        <v>13</v>
      </c>
      <c r="J124" s="16" t="str">
        <f>IF(J12="","",J12)</f>
        <v/>
      </c>
      <c r="L124" s="11"/>
    </row>
    <row r="125" spans="2:12" s="12" customFormat="1" ht="6.95" customHeight="1" x14ac:dyDescent="0.25">
      <c r="B125" s="11"/>
      <c r="L125" s="11"/>
    </row>
    <row r="126" spans="2:12" s="12" customFormat="1" ht="15.2" customHeight="1" x14ac:dyDescent="0.25">
      <c r="B126" s="11"/>
      <c r="C126" s="8" t="s">
        <v>14</v>
      </c>
      <c r="F126" s="15">
        <f>E15</f>
        <v>0</v>
      </c>
      <c r="I126" s="8" t="s">
        <v>18</v>
      </c>
      <c r="J126" s="45">
        <f>E21</f>
        <v>0</v>
      </c>
      <c r="L126" s="11"/>
    </row>
    <row r="127" spans="2:12" s="12" customFormat="1" ht="15.2" customHeight="1" x14ac:dyDescent="0.25">
      <c r="B127" s="11"/>
      <c r="C127" s="8" t="s">
        <v>17</v>
      </c>
      <c r="F127" s="15" t="str">
        <f>IF(E18="","",E18)</f>
        <v/>
      </c>
      <c r="I127" s="8" t="s">
        <v>19</v>
      </c>
      <c r="J127" s="45">
        <f>E24</f>
        <v>0</v>
      </c>
      <c r="L127" s="11"/>
    </row>
    <row r="128" spans="2:12" s="12" customFormat="1" ht="10.35" customHeight="1" x14ac:dyDescent="0.25">
      <c r="B128" s="11"/>
      <c r="L128" s="11"/>
    </row>
    <row r="129" spans="2:65" s="67" customFormat="1" ht="29.25" customHeight="1" x14ac:dyDescent="0.25">
      <c r="B129" s="59"/>
      <c r="C129" s="60" t="s">
        <v>60</v>
      </c>
      <c r="D129" s="61" t="s">
        <v>61</v>
      </c>
      <c r="E129" s="61" t="s">
        <v>62</v>
      </c>
      <c r="F129" s="61" t="s">
        <v>63</v>
      </c>
      <c r="G129" s="61" t="s">
        <v>64</v>
      </c>
      <c r="H129" s="61" t="s">
        <v>65</v>
      </c>
      <c r="I129" s="61" t="s">
        <v>66</v>
      </c>
      <c r="J129" s="62" t="s">
        <v>42</v>
      </c>
      <c r="K129" s="63" t="s">
        <v>67</v>
      </c>
      <c r="L129" s="59"/>
      <c r="M129" s="64" t="s">
        <v>9</v>
      </c>
      <c r="N129" s="65" t="s">
        <v>25</v>
      </c>
      <c r="O129" s="65" t="s">
        <v>68</v>
      </c>
      <c r="P129" s="65" t="s">
        <v>69</v>
      </c>
      <c r="Q129" s="65" t="s">
        <v>70</v>
      </c>
      <c r="R129" s="65" t="s">
        <v>71</v>
      </c>
      <c r="S129" s="65" t="s">
        <v>72</v>
      </c>
      <c r="T129" s="66" t="s">
        <v>73</v>
      </c>
    </row>
    <row r="130" spans="2:65" s="12" customFormat="1" ht="22.9" customHeight="1" x14ac:dyDescent="0.25">
      <c r="B130" s="11"/>
      <c r="C130" s="68" t="s">
        <v>74</v>
      </c>
      <c r="J130" s="69">
        <f>BK130</f>
        <v>0</v>
      </c>
      <c r="L130" s="11"/>
      <c r="M130" s="70"/>
      <c r="N130" s="21"/>
      <c r="O130" s="21"/>
      <c r="P130" s="71">
        <f>P131+P141+P147+P156+P248</f>
        <v>1924.0372</v>
      </c>
      <c r="Q130" s="21"/>
      <c r="R130" s="71">
        <f>R131+R141+R147+R156+R248</f>
        <v>0.70657400000000004</v>
      </c>
      <c r="S130" s="21"/>
      <c r="T130" s="72">
        <f>T131+T141+T147+T156+T248</f>
        <v>0</v>
      </c>
      <c r="AT130" s="2" t="s">
        <v>75</v>
      </c>
      <c r="AU130" s="2" t="s">
        <v>44</v>
      </c>
      <c r="BK130" s="73">
        <f>BK131+BK141+BK147+BK156+BK248</f>
        <v>0</v>
      </c>
    </row>
    <row r="131" spans="2:65" s="75" customFormat="1" ht="25.9" customHeight="1" x14ac:dyDescent="0.2">
      <c r="B131" s="74"/>
      <c r="D131" s="76" t="s">
        <v>75</v>
      </c>
      <c r="E131" s="77" t="s">
        <v>76</v>
      </c>
      <c r="F131" s="77" t="s">
        <v>77</v>
      </c>
      <c r="J131" s="78">
        <f>BK131</f>
        <v>0</v>
      </c>
      <c r="L131" s="74"/>
      <c r="M131" s="79"/>
      <c r="P131" s="80">
        <f>P132</f>
        <v>5.8192000000000013</v>
      </c>
      <c r="R131" s="80">
        <f>R132</f>
        <v>0</v>
      </c>
      <c r="T131" s="81">
        <f>T132</f>
        <v>0</v>
      </c>
      <c r="AR131" s="76" t="s">
        <v>78</v>
      </c>
      <c r="AT131" s="82" t="s">
        <v>75</v>
      </c>
      <c r="AU131" s="82" t="s">
        <v>79</v>
      </c>
      <c r="AY131" s="76" t="s">
        <v>80</v>
      </c>
      <c r="BK131" s="83">
        <f>BK132</f>
        <v>0</v>
      </c>
    </row>
    <row r="132" spans="2:65" s="75" customFormat="1" ht="22.9" customHeight="1" x14ac:dyDescent="0.2">
      <c r="B132" s="74"/>
      <c r="D132" s="76" t="s">
        <v>75</v>
      </c>
      <c r="E132" s="84" t="s">
        <v>81</v>
      </c>
      <c r="F132" s="84" t="s">
        <v>82</v>
      </c>
      <c r="J132" s="85">
        <f>BK132</f>
        <v>0</v>
      </c>
      <c r="L132" s="74"/>
      <c r="M132" s="79"/>
      <c r="P132" s="80">
        <f>SUM(P133:P140)</f>
        <v>5.8192000000000013</v>
      </c>
      <c r="R132" s="80">
        <f>SUM(R133:R140)</f>
        <v>0</v>
      </c>
      <c r="T132" s="81">
        <f>SUM(T133:T140)</f>
        <v>0</v>
      </c>
      <c r="AR132" s="76" t="s">
        <v>78</v>
      </c>
      <c r="AT132" s="82" t="s">
        <v>75</v>
      </c>
      <c r="AU132" s="82" t="s">
        <v>78</v>
      </c>
      <c r="AY132" s="76" t="s">
        <v>80</v>
      </c>
      <c r="BK132" s="83">
        <f>SUM(BK133:BK140)</f>
        <v>0</v>
      </c>
    </row>
    <row r="133" spans="2:65" s="12" customFormat="1" ht="16.5" customHeight="1" x14ac:dyDescent="0.25">
      <c r="B133" s="11"/>
      <c r="C133" s="86" t="s">
        <v>78</v>
      </c>
      <c r="D133" s="86" t="s">
        <v>83</v>
      </c>
      <c r="E133" s="87" t="s">
        <v>84</v>
      </c>
      <c r="F133" s="88" t="s">
        <v>85</v>
      </c>
      <c r="G133" s="89" t="s">
        <v>86</v>
      </c>
      <c r="H133" s="90">
        <v>4</v>
      </c>
      <c r="I133" s="91"/>
      <c r="J133" s="91">
        <f t="shared" ref="J133:J140" si="0">ROUND(I133*H133,2)</f>
        <v>0</v>
      </c>
      <c r="K133" s="92"/>
      <c r="L133" s="11"/>
      <c r="M133" s="93" t="s">
        <v>9</v>
      </c>
      <c r="N133" s="94" t="s">
        <v>26</v>
      </c>
      <c r="O133" s="95">
        <v>0.77200000000000002</v>
      </c>
      <c r="P133" s="95">
        <f t="shared" ref="P133:P140" si="1">O133*H133</f>
        <v>3.0880000000000001</v>
      </c>
      <c r="Q133" s="95">
        <v>0</v>
      </c>
      <c r="R133" s="95">
        <f t="shared" ref="R133:R140" si="2">Q133*H133</f>
        <v>0</v>
      </c>
      <c r="S133" s="95">
        <v>0</v>
      </c>
      <c r="T133" s="96">
        <f t="shared" ref="T133:T140" si="3">S133*H133</f>
        <v>0</v>
      </c>
      <c r="AR133" s="97" t="s">
        <v>87</v>
      </c>
      <c r="AT133" s="97" t="s">
        <v>83</v>
      </c>
      <c r="AU133" s="97" t="s">
        <v>1</v>
      </c>
      <c r="AY133" s="2" t="s">
        <v>80</v>
      </c>
      <c r="BE133" s="98">
        <f t="shared" ref="BE133:BE140" si="4">IF(N133="základní",J133,0)</f>
        <v>0</v>
      </c>
      <c r="BF133" s="98">
        <f t="shared" ref="BF133:BF140" si="5">IF(N133="snížená",J133,0)</f>
        <v>0</v>
      </c>
      <c r="BG133" s="98">
        <f t="shared" ref="BG133:BG140" si="6">IF(N133="zákl. přenesená",J133,0)</f>
        <v>0</v>
      </c>
      <c r="BH133" s="98">
        <f t="shared" ref="BH133:BH140" si="7">IF(N133="sníž. přenesená",J133,0)</f>
        <v>0</v>
      </c>
      <c r="BI133" s="98">
        <f t="shared" ref="BI133:BI140" si="8">IF(N133="nulová",J133,0)</f>
        <v>0</v>
      </c>
      <c r="BJ133" s="2" t="s">
        <v>78</v>
      </c>
      <c r="BK133" s="98">
        <f t="shared" ref="BK133:BK140" si="9">ROUND(I133*H133,2)</f>
        <v>0</v>
      </c>
      <c r="BL133" s="2" t="s">
        <v>87</v>
      </c>
      <c r="BM133" s="97" t="s">
        <v>88</v>
      </c>
    </row>
    <row r="134" spans="2:65" s="12" customFormat="1" ht="24.2" customHeight="1" x14ac:dyDescent="0.25">
      <c r="B134" s="11"/>
      <c r="C134" s="86" t="s">
        <v>1</v>
      </c>
      <c r="D134" s="86" t="s">
        <v>83</v>
      </c>
      <c r="E134" s="87" t="s">
        <v>89</v>
      </c>
      <c r="F134" s="88" t="s">
        <v>90</v>
      </c>
      <c r="G134" s="89" t="s">
        <v>86</v>
      </c>
      <c r="H134" s="90">
        <v>24</v>
      </c>
      <c r="I134" s="91"/>
      <c r="J134" s="91">
        <f t="shared" si="0"/>
        <v>0</v>
      </c>
      <c r="K134" s="92"/>
      <c r="L134" s="11"/>
      <c r="M134" s="93" t="s">
        <v>9</v>
      </c>
      <c r="N134" s="94" t="s">
        <v>26</v>
      </c>
      <c r="O134" s="95">
        <v>8.0000000000000002E-3</v>
      </c>
      <c r="P134" s="95">
        <f t="shared" si="1"/>
        <v>0.192</v>
      </c>
      <c r="Q134" s="95">
        <v>0</v>
      </c>
      <c r="R134" s="95">
        <f t="shared" si="2"/>
        <v>0</v>
      </c>
      <c r="S134" s="95">
        <v>0</v>
      </c>
      <c r="T134" s="96">
        <f t="shared" si="3"/>
        <v>0</v>
      </c>
      <c r="AR134" s="97" t="s">
        <v>87</v>
      </c>
      <c r="AT134" s="97" t="s">
        <v>83</v>
      </c>
      <c r="AU134" s="97" t="s">
        <v>1</v>
      </c>
      <c r="AY134" s="2" t="s">
        <v>80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2" t="s">
        <v>78</v>
      </c>
      <c r="BK134" s="98">
        <f t="shared" si="9"/>
        <v>0</v>
      </c>
      <c r="BL134" s="2" t="s">
        <v>87</v>
      </c>
      <c r="BM134" s="97" t="s">
        <v>91</v>
      </c>
    </row>
    <row r="135" spans="2:65" s="12" customFormat="1" ht="24.2" customHeight="1" x14ac:dyDescent="0.25">
      <c r="B135" s="11"/>
      <c r="C135" s="86" t="s">
        <v>92</v>
      </c>
      <c r="D135" s="86" t="s">
        <v>83</v>
      </c>
      <c r="E135" s="87" t="s">
        <v>93</v>
      </c>
      <c r="F135" s="88" t="s">
        <v>94</v>
      </c>
      <c r="G135" s="89" t="s">
        <v>86</v>
      </c>
      <c r="H135" s="90">
        <v>0.8</v>
      </c>
      <c r="I135" s="91"/>
      <c r="J135" s="91">
        <f t="shared" si="0"/>
        <v>0</v>
      </c>
      <c r="K135" s="92"/>
      <c r="L135" s="11"/>
      <c r="M135" s="93" t="s">
        <v>9</v>
      </c>
      <c r="N135" s="94" t="s">
        <v>26</v>
      </c>
      <c r="O135" s="95">
        <v>0.83699999999999997</v>
      </c>
      <c r="P135" s="95">
        <f t="shared" si="1"/>
        <v>0.66959999999999997</v>
      </c>
      <c r="Q135" s="95">
        <v>0</v>
      </c>
      <c r="R135" s="95">
        <f t="shared" si="2"/>
        <v>0</v>
      </c>
      <c r="S135" s="95">
        <v>0</v>
      </c>
      <c r="T135" s="96">
        <f t="shared" si="3"/>
        <v>0</v>
      </c>
      <c r="AR135" s="97" t="s">
        <v>87</v>
      </c>
      <c r="AT135" s="97" t="s">
        <v>83</v>
      </c>
      <c r="AU135" s="97" t="s">
        <v>1</v>
      </c>
      <c r="AY135" s="2" t="s">
        <v>80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2" t="s">
        <v>78</v>
      </c>
      <c r="BK135" s="98">
        <f t="shared" si="9"/>
        <v>0</v>
      </c>
      <c r="BL135" s="2" t="s">
        <v>87</v>
      </c>
      <c r="BM135" s="97" t="s">
        <v>95</v>
      </c>
    </row>
    <row r="136" spans="2:65" s="12" customFormat="1" ht="24.2" customHeight="1" x14ac:dyDescent="0.25">
      <c r="B136" s="11"/>
      <c r="C136" s="86" t="s">
        <v>87</v>
      </c>
      <c r="D136" s="86" t="s">
        <v>83</v>
      </c>
      <c r="E136" s="87" t="s">
        <v>96</v>
      </c>
      <c r="F136" s="88" t="s">
        <v>97</v>
      </c>
      <c r="G136" s="89" t="s">
        <v>86</v>
      </c>
      <c r="H136" s="90">
        <v>4</v>
      </c>
      <c r="I136" s="91"/>
      <c r="J136" s="91">
        <f t="shared" si="0"/>
        <v>0</v>
      </c>
      <c r="K136" s="92"/>
      <c r="L136" s="11"/>
      <c r="M136" s="93" t="s">
        <v>9</v>
      </c>
      <c r="N136" s="94" t="s">
        <v>26</v>
      </c>
      <c r="O136" s="95">
        <v>0.14499999999999999</v>
      </c>
      <c r="P136" s="95">
        <f t="shared" si="1"/>
        <v>0.57999999999999996</v>
      </c>
      <c r="Q136" s="95">
        <v>0</v>
      </c>
      <c r="R136" s="95">
        <f t="shared" si="2"/>
        <v>0</v>
      </c>
      <c r="S136" s="95">
        <v>0</v>
      </c>
      <c r="T136" s="96">
        <f t="shared" si="3"/>
        <v>0</v>
      </c>
      <c r="AR136" s="97" t="s">
        <v>87</v>
      </c>
      <c r="AT136" s="97" t="s">
        <v>83</v>
      </c>
      <c r="AU136" s="97" t="s">
        <v>1</v>
      </c>
      <c r="AY136" s="2" t="s">
        <v>80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2" t="s">
        <v>78</v>
      </c>
      <c r="BK136" s="98">
        <f t="shared" si="9"/>
        <v>0</v>
      </c>
      <c r="BL136" s="2" t="s">
        <v>87</v>
      </c>
      <c r="BM136" s="97" t="s">
        <v>98</v>
      </c>
    </row>
    <row r="137" spans="2:65" s="12" customFormat="1" ht="24.2" customHeight="1" x14ac:dyDescent="0.25">
      <c r="B137" s="11"/>
      <c r="C137" s="86" t="s">
        <v>99</v>
      </c>
      <c r="D137" s="86" t="s">
        <v>83</v>
      </c>
      <c r="E137" s="87" t="s">
        <v>100</v>
      </c>
      <c r="F137" s="88" t="s">
        <v>101</v>
      </c>
      <c r="G137" s="89" t="s">
        <v>86</v>
      </c>
      <c r="H137" s="90">
        <v>0.8</v>
      </c>
      <c r="I137" s="91"/>
      <c r="J137" s="91">
        <f t="shared" si="0"/>
        <v>0</v>
      </c>
      <c r="K137" s="92"/>
      <c r="L137" s="11"/>
      <c r="M137" s="93" t="s">
        <v>9</v>
      </c>
      <c r="N137" s="94" t="s">
        <v>26</v>
      </c>
      <c r="O137" s="95">
        <v>0.46</v>
      </c>
      <c r="P137" s="95">
        <f t="shared" si="1"/>
        <v>0.36800000000000005</v>
      </c>
      <c r="Q137" s="95">
        <v>0</v>
      </c>
      <c r="R137" s="95">
        <f t="shared" si="2"/>
        <v>0</v>
      </c>
      <c r="S137" s="95">
        <v>0</v>
      </c>
      <c r="T137" s="96">
        <f t="shared" si="3"/>
        <v>0</v>
      </c>
      <c r="AR137" s="97" t="s">
        <v>87</v>
      </c>
      <c r="AT137" s="97" t="s">
        <v>83</v>
      </c>
      <c r="AU137" s="97" t="s">
        <v>1</v>
      </c>
      <c r="AY137" s="2" t="s">
        <v>80</v>
      </c>
      <c r="BE137" s="98">
        <f t="shared" si="4"/>
        <v>0</v>
      </c>
      <c r="BF137" s="98">
        <f t="shared" si="5"/>
        <v>0</v>
      </c>
      <c r="BG137" s="98">
        <f t="shared" si="6"/>
        <v>0</v>
      </c>
      <c r="BH137" s="98">
        <f t="shared" si="7"/>
        <v>0</v>
      </c>
      <c r="BI137" s="98">
        <f t="shared" si="8"/>
        <v>0</v>
      </c>
      <c r="BJ137" s="2" t="s">
        <v>78</v>
      </c>
      <c r="BK137" s="98">
        <f t="shared" si="9"/>
        <v>0</v>
      </c>
      <c r="BL137" s="2" t="s">
        <v>87</v>
      </c>
      <c r="BM137" s="97" t="s">
        <v>102</v>
      </c>
    </row>
    <row r="138" spans="2:65" s="12" customFormat="1" ht="24.2" customHeight="1" x14ac:dyDescent="0.25">
      <c r="B138" s="11"/>
      <c r="C138" s="86" t="s">
        <v>103</v>
      </c>
      <c r="D138" s="86" t="s">
        <v>83</v>
      </c>
      <c r="E138" s="87" t="s">
        <v>104</v>
      </c>
      <c r="F138" s="88" t="s">
        <v>105</v>
      </c>
      <c r="G138" s="89" t="s">
        <v>86</v>
      </c>
      <c r="H138" s="90">
        <v>4</v>
      </c>
      <c r="I138" s="91"/>
      <c r="J138" s="91">
        <f t="shared" si="0"/>
        <v>0</v>
      </c>
      <c r="K138" s="92"/>
      <c r="L138" s="11"/>
      <c r="M138" s="93" t="s">
        <v>9</v>
      </c>
      <c r="N138" s="94" t="s">
        <v>26</v>
      </c>
      <c r="O138" s="95">
        <v>0.08</v>
      </c>
      <c r="P138" s="95">
        <f t="shared" si="1"/>
        <v>0.32</v>
      </c>
      <c r="Q138" s="95">
        <v>0</v>
      </c>
      <c r="R138" s="95">
        <f t="shared" si="2"/>
        <v>0</v>
      </c>
      <c r="S138" s="95">
        <v>0</v>
      </c>
      <c r="T138" s="96">
        <f t="shared" si="3"/>
        <v>0</v>
      </c>
      <c r="AR138" s="97" t="s">
        <v>87</v>
      </c>
      <c r="AT138" s="97" t="s">
        <v>83</v>
      </c>
      <c r="AU138" s="97" t="s">
        <v>1</v>
      </c>
      <c r="AY138" s="2" t="s">
        <v>80</v>
      </c>
      <c r="BE138" s="98">
        <f t="shared" si="4"/>
        <v>0</v>
      </c>
      <c r="BF138" s="98">
        <f t="shared" si="5"/>
        <v>0</v>
      </c>
      <c r="BG138" s="98">
        <f t="shared" si="6"/>
        <v>0</v>
      </c>
      <c r="BH138" s="98">
        <f t="shared" si="7"/>
        <v>0</v>
      </c>
      <c r="BI138" s="98">
        <f t="shared" si="8"/>
        <v>0</v>
      </c>
      <c r="BJ138" s="2" t="s">
        <v>78</v>
      </c>
      <c r="BK138" s="98">
        <f t="shared" si="9"/>
        <v>0</v>
      </c>
      <c r="BL138" s="2" t="s">
        <v>87</v>
      </c>
      <c r="BM138" s="97" t="s">
        <v>106</v>
      </c>
    </row>
    <row r="139" spans="2:65" s="12" customFormat="1" ht="24.2" customHeight="1" x14ac:dyDescent="0.25">
      <c r="B139" s="11"/>
      <c r="C139" s="86" t="s">
        <v>107</v>
      </c>
      <c r="D139" s="86" t="s">
        <v>83</v>
      </c>
      <c r="E139" s="87" t="s">
        <v>108</v>
      </c>
      <c r="F139" s="88" t="s">
        <v>109</v>
      </c>
      <c r="G139" s="89" t="s">
        <v>86</v>
      </c>
      <c r="H139" s="90">
        <v>1.6</v>
      </c>
      <c r="I139" s="91"/>
      <c r="J139" s="91">
        <f t="shared" si="0"/>
        <v>0</v>
      </c>
      <c r="K139" s="92"/>
      <c r="L139" s="11"/>
      <c r="M139" s="93" t="s">
        <v>9</v>
      </c>
      <c r="N139" s="94" t="s">
        <v>26</v>
      </c>
      <c r="O139" s="95">
        <v>0.376</v>
      </c>
      <c r="P139" s="95">
        <f t="shared" si="1"/>
        <v>0.60160000000000002</v>
      </c>
      <c r="Q139" s="95">
        <v>0</v>
      </c>
      <c r="R139" s="95">
        <f t="shared" si="2"/>
        <v>0</v>
      </c>
      <c r="S139" s="95">
        <v>0</v>
      </c>
      <c r="T139" s="96">
        <f t="shared" si="3"/>
        <v>0</v>
      </c>
      <c r="AR139" s="97" t="s">
        <v>87</v>
      </c>
      <c r="AT139" s="97" t="s">
        <v>83</v>
      </c>
      <c r="AU139" s="97" t="s">
        <v>1</v>
      </c>
      <c r="AY139" s="2" t="s">
        <v>80</v>
      </c>
      <c r="BE139" s="98">
        <f t="shared" si="4"/>
        <v>0</v>
      </c>
      <c r="BF139" s="98">
        <f t="shared" si="5"/>
        <v>0</v>
      </c>
      <c r="BG139" s="98">
        <f t="shared" si="6"/>
        <v>0</v>
      </c>
      <c r="BH139" s="98">
        <f t="shared" si="7"/>
        <v>0</v>
      </c>
      <c r="BI139" s="98">
        <f t="shared" si="8"/>
        <v>0</v>
      </c>
      <c r="BJ139" s="2" t="s">
        <v>78</v>
      </c>
      <c r="BK139" s="98">
        <f t="shared" si="9"/>
        <v>0</v>
      </c>
      <c r="BL139" s="2" t="s">
        <v>87</v>
      </c>
      <c r="BM139" s="97" t="s">
        <v>110</v>
      </c>
    </row>
    <row r="140" spans="2:65" s="12" customFormat="1" ht="24.2" customHeight="1" x14ac:dyDescent="0.25">
      <c r="B140" s="11"/>
      <c r="C140" s="86" t="s">
        <v>111</v>
      </c>
      <c r="D140" s="86" t="s">
        <v>83</v>
      </c>
      <c r="E140" s="87" t="s">
        <v>112</v>
      </c>
      <c r="F140" s="88" t="s">
        <v>113</v>
      </c>
      <c r="G140" s="89" t="s">
        <v>86</v>
      </c>
      <c r="H140" s="90">
        <v>1.6</v>
      </c>
      <c r="I140" s="91"/>
      <c r="J140" s="91">
        <f t="shared" si="0"/>
        <v>0</v>
      </c>
      <c r="K140" s="92"/>
      <c r="L140" s="11"/>
      <c r="M140" s="93" t="s">
        <v>9</v>
      </c>
      <c r="N140" s="94" t="s">
        <v>26</v>
      </c>
      <c r="O140" s="95">
        <v>0</v>
      </c>
      <c r="P140" s="95">
        <f t="shared" si="1"/>
        <v>0</v>
      </c>
      <c r="Q140" s="95">
        <v>0</v>
      </c>
      <c r="R140" s="95">
        <f t="shared" si="2"/>
        <v>0</v>
      </c>
      <c r="S140" s="95">
        <v>0</v>
      </c>
      <c r="T140" s="96">
        <f t="shared" si="3"/>
        <v>0</v>
      </c>
      <c r="AR140" s="97" t="s">
        <v>87</v>
      </c>
      <c r="AT140" s="97" t="s">
        <v>83</v>
      </c>
      <c r="AU140" s="97" t="s">
        <v>1</v>
      </c>
      <c r="AY140" s="2" t="s">
        <v>80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2" t="s">
        <v>78</v>
      </c>
      <c r="BK140" s="98">
        <f t="shared" si="9"/>
        <v>0</v>
      </c>
      <c r="BL140" s="2" t="s">
        <v>87</v>
      </c>
      <c r="BM140" s="97" t="s">
        <v>114</v>
      </c>
    </row>
    <row r="141" spans="2:65" s="75" customFormat="1" ht="25.9" customHeight="1" x14ac:dyDescent="0.2">
      <c r="B141" s="74"/>
      <c r="D141" s="76" t="s">
        <v>75</v>
      </c>
      <c r="E141" s="77" t="s">
        <v>115</v>
      </c>
      <c r="F141" s="77" t="s">
        <v>116</v>
      </c>
      <c r="J141" s="78">
        <f>BK141</f>
        <v>0</v>
      </c>
      <c r="L141" s="74"/>
      <c r="M141" s="79"/>
      <c r="P141" s="80">
        <f>SUM(P142:P146)</f>
        <v>44.935000000000002</v>
      </c>
      <c r="R141" s="80">
        <f>SUM(R142:R146)</f>
        <v>0.16874999999999998</v>
      </c>
      <c r="T141" s="81">
        <f>SUM(T142:T146)</f>
        <v>0</v>
      </c>
      <c r="AR141" s="76" t="s">
        <v>1</v>
      </c>
      <c r="AT141" s="82" t="s">
        <v>75</v>
      </c>
      <c r="AU141" s="82" t="s">
        <v>79</v>
      </c>
      <c r="AY141" s="76" t="s">
        <v>80</v>
      </c>
      <c r="BK141" s="83">
        <f>SUM(BK142:BK146)</f>
        <v>0</v>
      </c>
    </row>
    <row r="142" spans="2:65" s="12" customFormat="1" ht="21.75" customHeight="1" x14ac:dyDescent="0.25">
      <c r="B142" s="11"/>
      <c r="C142" s="86" t="s">
        <v>117</v>
      </c>
      <c r="D142" s="86" t="s">
        <v>83</v>
      </c>
      <c r="E142" s="87" t="s">
        <v>118</v>
      </c>
      <c r="F142" s="88" t="s">
        <v>119</v>
      </c>
      <c r="G142" s="89" t="s">
        <v>120</v>
      </c>
      <c r="H142" s="90">
        <v>15</v>
      </c>
      <c r="I142" s="91"/>
      <c r="J142" s="91">
        <f>ROUND(I142*H142,2)</f>
        <v>0</v>
      </c>
      <c r="K142" s="92"/>
      <c r="L142" s="11"/>
      <c r="M142" s="93" t="s">
        <v>9</v>
      </c>
      <c r="N142" s="94" t="s">
        <v>26</v>
      </c>
      <c r="O142" s="95">
        <v>0.313</v>
      </c>
      <c r="P142" s="95">
        <f>O142*H142</f>
        <v>4.6950000000000003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121</v>
      </c>
      <c r="AT142" s="97" t="s">
        <v>83</v>
      </c>
      <c r="AU142" s="97" t="s">
        <v>78</v>
      </c>
      <c r="AY142" s="2" t="s">
        <v>80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2" t="s">
        <v>78</v>
      </c>
      <c r="BK142" s="98">
        <f>ROUND(I142*H142,2)</f>
        <v>0</v>
      </c>
      <c r="BL142" s="2" t="s">
        <v>121</v>
      </c>
      <c r="BM142" s="97" t="s">
        <v>122</v>
      </c>
    </row>
    <row r="143" spans="2:65" s="12" customFormat="1" ht="37.9" customHeight="1" x14ac:dyDescent="0.25">
      <c r="B143" s="11"/>
      <c r="C143" s="99" t="s">
        <v>123</v>
      </c>
      <c r="D143" s="99" t="s">
        <v>124</v>
      </c>
      <c r="E143" s="100" t="s">
        <v>125</v>
      </c>
      <c r="F143" s="101" t="s">
        <v>126</v>
      </c>
      <c r="G143" s="102" t="s">
        <v>120</v>
      </c>
      <c r="H143" s="103">
        <v>15</v>
      </c>
      <c r="I143" s="104"/>
      <c r="J143" s="104">
        <f>ROUND(I143*H143,2)</f>
        <v>0</v>
      </c>
      <c r="K143" s="105"/>
      <c r="L143" s="106"/>
      <c r="M143" s="107" t="s">
        <v>9</v>
      </c>
      <c r="N143" s="108" t="s">
        <v>26</v>
      </c>
      <c r="O143" s="95">
        <v>0</v>
      </c>
      <c r="P143" s="95">
        <f>O143*H143</f>
        <v>0</v>
      </c>
      <c r="Q143" s="95">
        <v>2.2499999999999998E-3</v>
      </c>
      <c r="R143" s="95">
        <f>Q143*H143</f>
        <v>3.3749999999999995E-2</v>
      </c>
      <c r="S143" s="95">
        <v>0</v>
      </c>
      <c r="T143" s="96">
        <f>S143*H143</f>
        <v>0</v>
      </c>
      <c r="AR143" s="97" t="s">
        <v>127</v>
      </c>
      <c r="AT143" s="97" t="s">
        <v>124</v>
      </c>
      <c r="AU143" s="97" t="s">
        <v>78</v>
      </c>
      <c r="AY143" s="2" t="s">
        <v>80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2" t="s">
        <v>78</v>
      </c>
      <c r="BK143" s="98">
        <f>ROUND(I143*H143,2)</f>
        <v>0</v>
      </c>
      <c r="BL143" s="2" t="s">
        <v>127</v>
      </c>
      <c r="BM143" s="97" t="s">
        <v>128</v>
      </c>
    </row>
    <row r="144" spans="2:65" s="12" customFormat="1" ht="21.75" customHeight="1" x14ac:dyDescent="0.25">
      <c r="B144" s="11"/>
      <c r="C144" s="86" t="s">
        <v>129</v>
      </c>
      <c r="D144" s="86" t="s">
        <v>83</v>
      </c>
      <c r="E144" s="87" t="s">
        <v>130</v>
      </c>
      <c r="F144" s="88" t="s">
        <v>131</v>
      </c>
      <c r="G144" s="89" t="s">
        <v>120</v>
      </c>
      <c r="H144" s="90">
        <v>30</v>
      </c>
      <c r="I144" s="91"/>
      <c r="J144" s="91">
        <f>ROUND(I144*H144,2)</f>
        <v>0</v>
      </c>
      <c r="K144" s="92"/>
      <c r="L144" s="11"/>
      <c r="M144" s="93" t="s">
        <v>9</v>
      </c>
      <c r="N144" s="94" t="s">
        <v>26</v>
      </c>
      <c r="O144" s="95">
        <v>0.54700000000000004</v>
      </c>
      <c r="P144" s="95">
        <f>O144*H144</f>
        <v>16.41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AR144" s="97" t="s">
        <v>121</v>
      </c>
      <c r="AT144" s="97" t="s">
        <v>83</v>
      </c>
      <c r="AU144" s="97" t="s">
        <v>78</v>
      </c>
      <c r="AY144" s="2" t="s">
        <v>80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2" t="s">
        <v>78</v>
      </c>
      <c r="BK144" s="98">
        <f>ROUND(I144*H144,2)</f>
        <v>0</v>
      </c>
      <c r="BL144" s="2" t="s">
        <v>121</v>
      </c>
      <c r="BM144" s="97" t="s">
        <v>132</v>
      </c>
    </row>
    <row r="145" spans="2:65" s="12" customFormat="1" ht="37.9" customHeight="1" x14ac:dyDescent="0.25">
      <c r="B145" s="11"/>
      <c r="C145" s="99" t="s">
        <v>133</v>
      </c>
      <c r="D145" s="99" t="s">
        <v>124</v>
      </c>
      <c r="E145" s="100" t="s">
        <v>134</v>
      </c>
      <c r="F145" s="101" t="s">
        <v>135</v>
      </c>
      <c r="G145" s="102" t="s">
        <v>120</v>
      </c>
      <c r="H145" s="103">
        <v>30</v>
      </c>
      <c r="I145" s="104"/>
      <c r="J145" s="104">
        <f>ROUND(I145*H145,2)</f>
        <v>0</v>
      </c>
      <c r="K145" s="105"/>
      <c r="L145" s="106"/>
      <c r="M145" s="107" t="s">
        <v>9</v>
      </c>
      <c r="N145" s="108" t="s">
        <v>26</v>
      </c>
      <c r="O145" s="95">
        <v>0</v>
      </c>
      <c r="P145" s="95">
        <f>O145*H145</f>
        <v>0</v>
      </c>
      <c r="Q145" s="95">
        <v>4.4999999999999997E-3</v>
      </c>
      <c r="R145" s="95">
        <f>Q145*H145</f>
        <v>0.13499999999999998</v>
      </c>
      <c r="S145" s="95">
        <v>0</v>
      </c>
      <c r="T145" s="96">
        <f>S145*H145</f>
        <v>0</v>
      </c>
      <c r="AR145" s="97" t="s">
        <v>127</v>
      </c>
      <c r="AT145" s="97" t="s">
        <v>124</v>
      </c>
      <c r="AU145" s="97" t="s">
        <v>78</v>
      </c>
      <c r="AY145" s="2" t="s">
        <v>80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78</v>
      </c>
      <c r="BK145" s="98">
        <f>ROUND(I145*H145,2)</f>
        <v>0</v>
      </c>
      <c r="BL145" s="2" t="s">
        <v>127</v>
      </c>
      <c r="BM145" s="97" t="s">
        <v>136</v>
      </c>
    </row>
    <row r="146" spans="2:65" s="12" customFormat="1" ht="24.2" customHeight="1" x14ac:dyDescent="0.25">
      <c r="B146" s="11"/>
      <c r="C146" s="86" t="s">
        <v>137</v>
      </c>
      <c r="D146" s="86" t="s">
        <v>83</v>
      </c>
      <c r="E146" s="87" t="s">
        <v>138</v>
      </c>
      <c r="F146" s="88" t="s">
        <v>139</v>
      </c>
      <c r="G146" s="89" t="s">
        <v>140</v>
      </c>
      <c r="H146" s="90">
        <v>10</v>
      </c>
      <c r="I146" s="91"/>
      <c r="J146" s="91">
        <f>ROUND(I146*H146,2)</f>
        <v>0</v>
      </c>
      <c r="K146" s="92"/>
      <c r="L146" s="11"/>
      <c r="M146" s="93" t="s">
        <v>9</v>
      </c>
      <c r="N146" s="94" t="s">
        <v>26</v>
      </c>
      <c r="O146" s="95">
        <v>2.383</v>
      </c>
      <c r="P146" s="95">
        <f>O146*H146</f>
        <v>23.83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AR146" s="97" t="s">
        <v>87</v>
      </c>
      <c r="AT146" s="97" t="s">
        <v>83</v>
      </c>
      <c r="AU146" s="97" t="s">
        <v>78</v>
      </c>
      <c r="AY146" s="2" t="s">
        <v>80</v>
      </c>
      <c r="BE146" s="98">
        <f>IF(N146="základní",J146,0)</f>
        <v>0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2" t="s">
        <v>78</v>
      </c>
      <c r="BK146" s="98">
        <f>ROUND(I146*H146,2)</f>
        <v>0</v>
      </c>
      <c r="BL146" s="2" t="s">
        <v>87</v>
      </c>
      <c r="BM146" s="97" t="s">
        <v>141</v>
      </c>
    </row>
    <row r="147" spans="2:65" s="75" customFormat="1" ht="25.9" customHeight="1" x14ac:dyDescent="0.2">
      <c r="B147" s="74"/>
      <c r="D147" s="76" t="s">
        <v>75</v>
      </c>
      <c r="E147" s="77" t="s">
        <v>142</v>
      </c>
      <c r="F147" s="77" t="s">
        <v>143</v>
      </c>
      <c r="J147" s="78">
        <f>BK147</f>
        <v>0</v>
      </c>
      <c r="L147" s="74"/>
      <c r="M147" s="79"/>
      <c r="P147" s="80">
        <f>P148</f>
        <v>63.936</v>
      </c>
      <c r="R147" s="80">
        <f>R148</f>
        <v>0</v>
      </c>
      <c r="T147" s="81">
        <f>T148</f>
        <v>0</v>
      </c>
      <c r="AR147" s="76" t="s">
        <v>1</v>
      </c>
      <c r="AT147" s="82" t="s">
        <v>75</v>
      </c>
      <c r="AU147" s="82" t="s">
        <v>79</v>
      </c>
      <c r="AY147" s="76" t="s">
        <v>80</v>
      </c>
      <c r="BK147" s="83">
        <f>BK148</f>
        <v>0</v>
      </c>
    </row>
    <row r="148" spans="2:65" s="75" customFormat="1" ht="22.9" customHeight="1" x14ac:dyDescent="0.2">
      <c r="B148" s="74"/>
      <c r="D148" s="76" t="s">
        <v>75</v>
      </c>
      <c r="E148" s="84" t="s">
        <v>144</v>
      </c>
      <c r="F148" s="84" t="s">
        <v>145</v>
      </c>
      <c r="J148" s="85">
        <f>BK148</f>
        <v>0</v>
      </c>
      <c r="L148" s="74"/>
      <c r="M148" s="79"/>
      <c r="P148" s="80">
        <f>SUM(P149:P155)</f>
        <v>63.936</v>
      </c>
      <c r="R148" s="80">
        <f>SUM(R149:R155)</f>
        <v>0</v>
      </c>
      <c r="T148" s="81">
        <f>SUM(T149:T155)</f>
        <v>0</v>
      </c>
      <c r="AR148" s="76" t="s">
        <v>1</v>
      </c>
      <c r="AT148" s="82" t="s">
        <v>75</v>
      </c>
      <c r="AU148" s="82" t="s">
        <v>78</v>
      </c>
      <c r="AY148" s="76" t="s">
        <v>80</v>
      </c>
      <c r="BK148" s="83">
        <f>SUM(BK149:BK155)</f>
        <v>0</v>
      </c>
    </row>
    <row r="149" spans="2:65" s="12" customFormat="1" ht="24.2" customHeight="1" x14ac:dyDescent="0.25">
      <c r="B149" s="11"/>
      <c r="C149" s="86" t="s">
        <v>146</v>
      </c>
      <c r="D149" s="86" t="s">
        <v>83</v>
      </c>
      <c r="E149" s="87" t="s">
        <v>147</v>
      </c>
      <c r="F149" s="88" t="s">
        <v>148</v>
      </c>
      <c r="G149" s="89" t="s">
        <v>149</v>
      </c>
      <c r="H149" s="90">
        <v>74</v>
      </c>
      <c r="I149" s="91"/>
      <c r="J149" s="91">
        <f t="shared" ref="J149:J155" si="10">ROUND(I149*H149,2)</f>
        <v>0</v>
      </c>
      <c r="K149" s="92"/>
      <c r="L149" s="11"/>
      <c r="M149" s="93" t="s">
        <v>9</v>
      </c>
      <c r="N149" s="94" t="s">
        <v>26</v>
      </c>
      <c r="O149" s="95">
        <v>0.86399999999999999</v>
      </c>
      <c r="P149" s="95">
        <f t="shared" ref="P149:P155" si="11">O149*H149</f>
        <v>63.936</v>
      </c>
      <c r="Q149" s="95">
        <v>0</v>
      </c>
      <c r="R149" s="95">
        <f t="shared" ref="R149:R155" si="12">Q149*H149</f>
        <v>0</v>
      </c>
      <c r="S149" s="95">
        <v>0</v>
      </c>
      <c r="T149" s="96">
        <f t="shared" ref="T149:T155" si="13">S149*H149</f>
        <v>0</v>
      </c>
      <c r="AR149" s="97" t="s">
        <v>87</v>
      </c>
      <c r="AT149" s="97" t="s">
        <v>83</v>
      </c>
      <c r="AU149" s="97" t="s">
        <v>1</v>
      </c>
      <c r="AY149" s="2" t="s">
        <v>80</v>
      </c>
      <c r="BE149" s="98">
        <f t="shared" ref="BE149:BE155" si="14">IF(N149="základní",J149,0)</f>
        <v>0</v>
      </c>
      <c r="BF149" s="98">
        <f t="shared" ref="BF149:BF155" si="15">IF(N149="snížená",J149,0)</f>
        <v>0</v>
      </c>
      <c r="BG149" s="98">
        <f t="shared" ref="BG149:BG155" si="16">IF(N149="zákl. přenesená",J149,0)</f>
        <v>0</v>
      </c>
      <c r="BH149" s="98">
        <f t="shared" ref="BH149:BH155" si="17">IF(N149="sníž. přenesená",J149,0)</f>
        <v>0</v>
      </c>
      <c r="BI149" s="98">
        <f t="shared" ref="BI149:BI155" si="18">IF(N149="nulová",J149,0)</f>
        <v>0</v>
      </c>
      <c r="BJ149" s="2" t="s">
        <v>78</v>
      </c>
      <c r="BK149" s="98">
        <f t="shared" ref="BK149:BK155" si="19">ROUND(I149*H149,2)</f>
        <v>0</v>
      </c>
      <c r="BL149" s="2" t="s">
        <v>87</v>
      </c>
      <c r="BM149" s="97" t="s">
        <v>150</v>
      </c>
    </row>
    <row r="150" spans="2:65" s="12" customFormat="1" ht="24.2" customHeight="1" x14ac:dyDescent="0.25">
      <c r="B150" s="11"/>
      <c r="C150" s="99" t="s">
        <v>151</v>
      </c>
      <c r="D150" s="99" t="s">
        <v>124</v>
      </c>
      <c r="E150" s="100" t="s">
        <v>576</v>
      </c>
      <c r="F150" s="101" t="s">
        <v>577</v>
      </c>
      <c r="G150" s="102" t="s">
        <v>149</v>
      </c>
      <c r="H150" s="103">
        <v>30</v>
      </c>
      <c r="I150" s="104"/>
      <c r="J150" s="104">
        <f t="shared" si="10"/>
        <v>0</v>
      </c>
      <c r="K150" s="105"/>
      <c r="L150" s="106"/>
      <c r="M150" s="107" t="s">
        <v>9</v>
      </c>
      <c r="N150" s="108" t="s">
        <v>26</v>
      </c>
      <c r="O150" s="95">
        <v>0</v>
      </c>
      <c r="P150" s="95">
        <f t="shared" si="11"/>
        <v>0</v>
      </c>
      <c r="Q150" s="95">
        <v>0</v>
      </c>
      <c r="R150" s="95">
        <f t="shared" si="12"/>
        <v>0</v>
      </c>
      <c r="S150" s="95">
        <v>0</v>
      </c>
      <c r="T150" s="96">
        <f t="shared" si="13"/>
        <v>0</v>
      </c>
      <c r="AR150" s="97" t="s">
        <v>111</v>
      </c>
      <c r="AT150" s="97" t="s">
        <v>124</v>
      </c>
      <c r="AU150" s="97" t="s">
        <v>1</v>
      </c>
      <c r="AY150" s="2" t="s">
        <v>80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2" t="s">
        <v>78</v>
      </c>
      <c r="BK150" s="98">
        <f t="shared" si="19"/>
        <v>0</v>
      </c>
      <c r="BL150" s="2" t="s">
        <v>87</v>
      </c>
      <c r="BM150" s="97" t="s">
        <v>154</v>
      </c>
    </row>
    <row r="151" spans="2:65" s="12" customFormat="1" ht="24.2" customHeight="1" x14ac:dyDescent="0.25">
      <c r="B151" s="11"/>
      <c r="C151" s="99" t="s">
        <v>159</v>
      </c>
      <c r="D151" s="99" t="s">
        <v>124</v>
      </c>
      <c r="E151" s="100" t="s">
        <v>160</v>
      </c>
      <c r="F151" s="101" t="s">
        <v>161</v>
      </c>
      <c r="G151" s="102" t="s">
        <v>149</v>
      </c>
      <c r="H151" s="103">
        <v>5</v>
      </c>
      <c r="I151" s="104"/>
      <c r="J151" s="104">
        <f t="shared" si="10"/>
        <v>0</v>
      </c>
      <c r="K151" s="105"/>
      <c r="L151" s="106"/>
      <c r="M151" s="107" t="s">
        <v>9</v>
      </c>
      <c r="N151" s="108" t="s">
        <v>26</v>
      </c>
      <c r="O151" s="95">
        <v>0</v>
      </c>
      <c r="P151" s="95">
        <f t="shared" si="11"/>
        <v>0</v>
      </c>
      <c r="Q151" s="95">
        <v>0</v>
      </c>
      <c r="R151" s="95">
        <f t="shared" si="12"/>
        <v>0</v>
      </c>
      <c r="S151" s="95">
        <v>0</v>
      </c>
      <c r="T151" s="96">
        <f t="shared" si="13"/>
        <v>0</v>
      </c>
      <c r="AR151" s="97" t="s">
        <v>111</v>
      </c>
      <c r="AT151" s="97" t="s">
        <v>124</v>
      </c>
      <c r="AU151" s="97" t="s">
        <v>1</v>
      </c>
      <c r="AY151" s="2" t="s">
        <v>80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2" t="s">
        <v>78</v>
      </c>
      <c r="BK151" s="98">
        <f t="shared" si="19"/>
        <v>0</v>
      </c>
      <c r="BL151" s="2" t="s">
        <v>87</v>
      </c>
      <c r="BM151" s="97" t="s">
        <v>162</v>
      </c>
    </row>
    <row r="152" spans="2:65" s="12" customFormat="1" ht="24.2" customHeight="1" x14ac:dyDescent="0.25">
      <c r="B152" s="11"/>
      <c r="C152" s="99" t="s">
        <v>163</v>
      </c>
      <c r="D152" s="99" t="s">
        <v>124</v>
      </c>
      <c r="E152" s="100" t="s">
        <v>164</v>
      </c>
      <c r="F152" s="101" t="s">
        <v>165</v>
      </c>
      <c r="G152" s="102" t="s">
        <v>149</v>
      </c>
      <c r="H152" s="103">
        <v>29</v>
      </c>
      <c r="I152" s="104"/>
      <c r="J152" s="104">
        <f t="shared" si="10"/>
        <v>0</v>
      </c>
      <c r="K152" s="105"/>
      <c r="L152" s="106"/>
      <c r="M152" s="107" t="s">
        <v>9</v>
      </c>
      <c r="N152" s="108" t="s">
        <v>26</v>
      </c>
      <c r="O152" s="95">
        <v>0</v>
      </c>
      <c r="P152" s="95">
        <f t="shared" si="11"/>
        <v>0</v>
      </c>
      <c r="Q152" s="95">
        <v>0</v>
      </c>
      <c r="R152" s="95">
        <f t="shared" si="12"/>
        <v>0</v>
      </c>
      <c r="S152" s="95">
        <v>0</v>
      </c>
      <c r="T152" s="96">
        <f t="shared" si="13"/>
        <v>0</v>
      </c>
      <c r="AR152" s="97" t="s">
        <v>111</v>
      </c>
      <c r="AT152" s="97" t="s">
        <v>124</v>
      </c>
      <c r="AU152" s="97" t="s">
        <v>1</v>
      </c>
      <c r="AY152" s="2" t="s">
        <v>80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2" t="s">
        <v>78</v>
      </c>
      <c r="BK152" s="98">
        <f t="shared" si="19"/>
        <v>0</v>
      </c>
      <c r="BL152" s="2" t="s">
        <v>87</v>
      </c>
      <c r="BM152" s="97" t="s">
        <v>166</v>
      </c>
    </row>
    <row r="153" spans="2:65" s="12" customFormat="1" ht="24.2" customHeight="1" x14ac:dyDescent="0.25">
      <c r="B153" s="11"/>
      <c r="C153" s="99" t="s">
        <v>167</v>
      </c>
      <c r="D153" s="99" t="s">
        <v>124</v>
      </c>
      <c r="E153" s="100" t="s">
        <v>168</v>
      </c>
      <c r="F153" s="101" t="s">
        <v>169</v>
      </c>
      <c r="G153" s="102" t="s">
        <v>149</v>
      </c>
      <c r="H153" s="103">
        <v>3</v>
      </c>
      <c r="I153" s="104"/>
      <c r="J153" s="104">
        <f t="shared" si="10"/>
        <v>0</v>
      </c>
      <c r="K153" s="105"/>
      <c r="L153" s="106"/>
      <c r="M153" s="107" t="s">
        <v>9</v>
      </c>
      <c r="N153" s="108" t="s">
        <v>26</v>
      </c>
      <c r="O153" s="95">
        <v>0</v>
      </c>
      <c r="P153" s="95">
        <f t="shared" si="11"/>
        <v>0</v>
      </c>
      <c r="Q153" s="95">
        <v>0</v>
      </c>
      <c r="R153" s="95">
        <f t="shared" si="12"/>
        <v>0</v>
      </c>
      <c r="S153" s="95">
        <v>0</v>
      </c>
      <c r="T153" s="96">
        <f t="shared" si="13"/>
        <v>0</v>
      </c>
      <c r="AR153" s="97" t="s">
        <v>111</v>
      </c>
      <c r="AT153" s="97" t="s">
        <v>124</v>
      </c>
      <c r="AU153" s="97" t="s">
        <v>1</v>
      </c>
      <c r="AY153" s="2" t="s">
        <v>80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2" t="s">
        <v>78</v>
      </c>
      <c r="BK153" s="98">
        <f t="shared" si="19"/>
        <v>0</v>
      </c>
      <c r="BL153" s="2" t="s">
        <v>87</v>
      </c>
      <c r="BM153" s="97" t="s">
        <v>170</v>
      </c>
    </row>
    <row r="154" spans="2:65" s="12" customFormat="1" ht="33" customHeight="1" x14ac:dyDescent="0.25">
      <c r="B154" s="11"/>
      <c r="C154" s="99" t="s">
        <v>171</v>
      </c>
      <c r="D154" s="99" t="s">
        <v>124</v>
      </c>
      <c r="E154" s="100" t="s">
        <v>172</v>
      </c>
      <c r="F154" s="101" t="s">
        <v>173</v>
      </c>
      <c r="G154" s="102" t="s">
        <v>149</v>
      </c>
      <c r="H154" s="103">
        <v>4</v>
      </c>
      <c r="I154" s="104"/>
      <c r="J154" s="104">
        <f t="shared" si="10"/>
        <v>0</v>
      </c>
      <c r="K154" s="105"/>
      <c r="L154" s="106"/>
      <c r="M154" s="107" t="s">
        <v>9</v>
      </c>
      <c r="N154" s="108" t="s">
        <v>26</v>
      </c>
      <c r="O154" s="95">
        <v>0</v>
      </c>
      <c r="P154" s="95">
        <f t="shared" si="11"/>
        <v>0</v>
      </c>
      <c r="Q154" s="95">
        <v>0</v>
      </c>
      <c r="R154" s="95">
        <f t="shared" si="12"/>
        <v>0</v>
      </c>
      <c r="S154" s="95">
        <v>0</v>
      </c>
      <c r="T154" s="96">
        <f t="shared" si="13"/>
        <v>0</v>
      </c>
      <c r="AR154" s="97" t="s">
        <v>111</v>
      </c>
      <c r="AT154" s="97" t="s">
        <v>124</v>
      </c>
      <c r="AU154" s="97" t="s">
        <v>1</v>
      </c>
      <c r="AY154" s="2" t="s">
        <v>80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2" t="s">
        <v>78</v>
      </c>
      <c r="BK154" s="98">
        <f t="shared" si="19"/>
        <v>0</v>
      </c>
      <c r="BL154" s="2" t="s">
        <v>87</v>
      </c>
      <c r="BM154" s="97" t="s">
        <v>174</v>
      </c>
    </row>
    <row r="155" spans="2:65" s="12" customFormat="1" ht="24.2" customHeight="1" x14ac:dyDescent="0.25">
      <c r="B155" s="11"/>
      <c r="C155" s="99" t="s">
        <v>175</v>
      </c>
      <c r="D155" s="99" t="s">
        <v>124</v>
      </c>
      <c r="E155" s="100" t="s">
        <v>176</v>
      </c>
      <c r="F155" s="101" t="s">
        <v>177</v>
      </c>
      <c r="G155" s="102" t="s">
        <v>149</v>
      </c>
      <c r="H155" s="103">
        <v>3</v>
      </c>
      <c r="I155" s="104"/>
      <c r="J155" s="104">
        <f t="shared" si="10"/>
        <v>0</v>
      </c>
      <c r="K155" s="105"/>
      <c r="L155" s="106"/>
      <c r="M155" s="107" t="s">
        <v>9</v>
      </c>
      <c r="N155" s="108" t="s">
        <v>26</v>
      </c>
      <c r="O155" s="95">
        <v>0</v>
      </c>
      <c r="P155" s="95">
        <f t="shared" si="11"/>
        <v>0</v>
      </c>
      <c r="Q155" s="95">
        <v>0</v>
      </c>
      <c r="R155" s="95">
        <f t="shared" si="12"/>
        <v>0</v>
      </c>
      <c r="S155" s="95">
        <v>0</v>
      </c>
      <c r="T155" s="96">
        <f t="shared" si="13"/>
        <v>0</v>
      </c>
      <c r="AR155" s="97" t="s">
        <v>111</v>
      </c>
      <c r="AT155" s="97" t="s">
        <v>124</v>
      </c>
      <c r="AU155" s="97" t="s">
        <v>1</v>
      </c>
      <c r="AY155" s="2" t="s">
        <v>80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2" t="s">
        <v>78</v>
      </c>
      <c r="BK155" s="98">
        <f t="shared" si="19"/>
        <v>0</v>
      </c>
      <c r="BL155" s="2" t="s">
        <v>87</v>
      </c>
      <c r="BM155" s="97" t="s">
        <v>178</v>
      </c>
    </row>
    <row r="156" spans="2:65" s="75" customFormat="1" ht="25.9" customHeight="1" x14ac:dyDescent="0.2">
      <c r="B156" s="74"/>
      <c r="D156" s="76" t="s">
        <v>75</v>
      </c>
      <c r="E156" s="77" t="s">
        <v>124</v>
      </c>
      <c r="F156" s="77" t="s">
        <v>179</v>
      </c>
      <c r="J156" s="78">
        <f>BK156</f>
        <v>0</v>
      </c>
      <c r="L156" s="74"/>
      <c r="M156" s="79"/>
      <c r="P156" s="80">
        <f>P157+P213+P223+P230+P239+P246</f>
        <v>1809.347</v>
      </c>
      <c r="R156" s="80">
        <f>R157+R213+R223+R230+R239+R246</f>
        <v>0.53782400000000008</v>
      </c>
      <c r="T156" s="81">
        <f>T157+T213+T223+T230+T239+T246</f>
        <v>0</v>
      </c>
      <c r="AR156" s="76" t="s">
        <v>92</v>
      </c>
      <c r="AT156" s="82" t="s">
        <v>75</v>
      </c>
      <c r="AU156" s="82" t="s">
        <v>79</v>
      </c>
      <c r="AY156" s="76" t="s">
        <v>80</v>
      </c>
      <c r="BK156" s="83">
        <f>BK157+BK213+BK223+BK230+BK239+BK246</f>
        <v>0</v>
      </c>
    </row>
    <row r="157" spans="2:65" s="75" customFormat="1" ht="22.9" customHeight="1" x14ac:dyDescent="0.2">
      <c r="B157" s="74"/>
      <c r="D157" s="76" t="s">
        <v>75</v>
      </c>
      <c r="E157" s="84" t="s">
        <v>180</v>
      </c>
      <c r="F157" s="84" t="s">
        <v>181</v>
      </c>
      <c r="J157" s="85">
        <f>BK157</f>
        <v>0</v>
      </c>
      <c r="L157" s="74"/>
      <c r="M157" s="79"/>
      <c r="P157" s="80">
        <f>SUM(P158:P212)</f>
        <v>826.29200000000003</v>
      </c>
      <c r="R157" s="80">
        <f>SUM(R158:R212)</f>
        <v>0.52182400000000007</v>
      </c>
      <c r="T157" s="81">
        <f>SUM(T158:T212)</f>
        <v>0</v>
      </c>
      <c r="AR157" s="76" t="s">
        <v>92</v>
      </c>
      <c r="AT157" s="82" t="s">
        <v>75</v>
      </c>
      <c r="AU157" s="82" t="s">
        <v>78</v>
      </c>
      <c r="AY157" s="76" t="s">
        <v>80</v>
      </c>
      <c r="BK157" s="83">
        <f>SUM(BK158:BK212)</f>
        <v>0</v>
      </c>
    </row>
    <row r="158" spans="2:65" s="12" customFormat="1" ht="24.2" customHeight="1" x14ac:dyDescent="0.25">
      <c r="B158" s="11"/>
      <c r="C158" s="86" t="s">
        <v>195</v>
      </c>
      <c r="D158" s="86" t="s">
        <v>83</v>
      </c>
      <c r="E158" s="87" t="s">
        <v>196</v>
      </c>
      <c r="F158" s="88" t="s">
        <v>197</v>
      </c>
      <c r="G158" s="89" t="s">
        <v>140</v>
      </c>
      <c r="H158" s="90">
        <v>11</v>
      </c>
      <c r="I158" s="91"/>
      <c r="J158" s="91">
        <f t="shared" ref="J158:J212" si="20">ROUND(I158*H158,2)</f>
        <v>0</v>
      </c>
      <c r="K158" s="92"/>
      <c r="L158" s="11"/>
      <c r="M158" s="93" t="s">
        <v>9</v>
      </c>
      <c r="N158" s="94" t="s">
        <v>26</v>
      </c>
      <c r="O158" s="95">
        <v>0.50600000000000001</v>
      </c>
      <c r="P158" s="95">
        <f t="shared" ref="P158:P212" si="21">O158*H158</f>
        <v>5.5659999999999998</v>
      </c>
      <c r="Q158" s="95">
        <v>0</v>
      </c>
      <c r="R158" s="95">
        <f t="shared" ref="R158:R212" si="22">Q158*H158</f>
        <v>0</v>
      </c>
      <c r="S158" s="95">
        <v>0</v>
      </c>
      <c r="T158" s="96">
        <f t="shared" ref="T158:T212" si="23">S158*H158</f>
        <v>0</v>
      </c>
      <c r="AR158" s="97" t="s">
        <v>121</v>
      </c>
      <c r="AT158" s="97" t="s">
        <v>83</v>
      </c>
      <c r="AU158" s="97" t="s">
        <v>1</v>
      </c>
      <c r="AY158" s="2" t="s">
        <v>80</v>
      </c>
      <c r="BE158" s="98">
        <f t="shared" ref="BE158:BE212" si="24">IF(N158="základní",J158,0)</f>
        <v>0</v>
      </c>
      <c r="BF158" s="98">
        <f t="shared" ref="BF158:BF212" si="25">IF(N158="snížená",J158,0)</f>
        <v>0</v>
      </c>
      <c r="BG158" s="98">
        <f t="shared" ref="BG158:BG212" si="26">IF(N158="zákl. přenesená",J158,0)</f>
        <v>0</v>
      </c>
      <c r="BH158" s="98">
        <f t="shared" ref="BH158:BH212" si="27">IF(N158="sníž. přenesená",J158,0)</f>
        <v>0</v>
      </c>
      <c r="BI158" s="98">
        <f t="shared" ref="BI158:BI212" si="28">IF(N158="nulová",J158,0)</f>
        <v>0</v>
      </c>
      <c r="BJ158" s="2" t="s">
        <v>78</v>
      </c>
      <c r="BK158" s="98">
        <f t="shared" ref="BK158:BK212" si="29">ROUND(I158*H158,2)</f>
        <v>0</v>
      </c>
      <c r="BL158" s="2" t="s">
        <v>121</v>
      </c>
      <c r="BM158" s="97" t="s">
        <v>198</v>
      </c>
    </row>
    <row r="159" spans="2:65" s="12" customFormat="1" ht="24.2" customHeight="1" x14ac:dyDescent="0.25">
      <c r="B159" s="11"/>
      <c r="C159" s="99" t="s">
        <v>199</v>
      </c>
      <c r="D159" s="99" t="s">
        <v>124</v>
      </c>
      <c r="E159" s="100" t="s">
        <v>200</v>
      </c>
      <c r="F159" s="101" t="s">
        <v>578</v>
      </c>
      <c r="G159" s="102" t="s">
        <v>140</v>
      </c>
      <c r="H159" s="103">
        <v>8</v>
      </c>
      <c r="I159" s="104"/>
      <c r="J159" s="104">
        <f t="shared" si="20"/>
        <v>0</v>
      </c>
      <c r="K159" s="105"/>
      <c r="L159" s="106"/>
      <c r="M159" s="107" t="s">
        <v>9</v>
      </c>
      <c r="N159" s="108" t="s">
        <v>26</v>
      </c>
      <c r="O159" s="95">
        <v>0</v>
      </c>
      <c r="P159" s="95">
        <f t="shared" si="21"/>
        <v>0</v>
      </c>
      <c r="Q159" s="95">
        <v>3.0100000000000001E-3</v>
      </c>
      <c r="R159" s="95">
        <f t="shared" si="22"/>
        <v>2.4080000000000001E-2</v>
      </c>
      <c r="S159" s="95">
        <v>0</v>
      </c>
      <c r="T159" s="96">
        <f t="shared" si="23"/>
        <v>0</v>
      </c>
      <c r="AR159" s="97" t="s">
        <v>189</v>
      </c>
      <c r="AT159" s="97" t="s">
        <v>124</v>
      </c>
      <c r="AU159" s="97" t="s">
        <v>1</v>
      </c>
      <c r="AY159" s="2" t="s">
        <v>80</v>
      </c>
      <c r="BE159" s="98">
        <f t="shared" si="24"/>
        <v>0</v>
      </c>
      <c r="BF159" s="98">
        <f t="shared" si="25"/>
        <v>0</v>
      </c>
      <c r="BG159" s="98">
        <f t="shared" si="26"/>
        <v>0</v>
      </c>
      <c r="BH159" s="98">
        <f t="shared" si="27"/>
        <v>0</v>
      </c>
      <c r="BI159" s="98">
        <f t="shared" si="28"/>
        <v>0</v>
      </c>
      <c r="BJ159" s="2" t="s">
        <v>78</v>
      </c>
      <c r="BK159" s="98">
        <f t="shared" si="29"/>
        <v>0</v>
      </c>
      <c r="BL159" s="2" t="s">
        <v>121</v>
      </c>
      <c r="BM159" s="97" t="s">
        <v>202</v>
      </c>
    </row>
    <row r="160" spans="2:65" s="12" customFormat="1" ht="24.2" customHeight="1" x14ac:dyDescent="0.25">
      <c r="B160" s="11"/>
      <c r="C160" s="99" t="s">
        <v>423</v>
      </c>
      <c r="D160" s="99" t="s">
        <v>124</v>
      </c>
      <c r="E160" s="100" t="s">
        <v>646</v>
      </c>
      <c r="F160" s="101" t="s">
        <v>647</v>
      </c>
      <c r="G160" s="102" t="s">
        <v>140</v>
      </c>
      <c r="H160" s="103">
        <v>1</v>
      </c>
      <c r="I160" s="104"/>
      <c r="J160" s="104">
        <f t="shared" si="20"/>
        <v>0</v>
      </c>
      <c r="K160" s="105"/>
      <c r="L160" s="106"/>
      <c r="M160" s="107" t="s">
        <v>9</v>
      </c>
      <c r="N160" s="108" t="s">
        <v>26</v>
      </c>
      <c r="O160" s="95">
        <v>0</v>
      </c>
      <c r="P160" s="95">
        <f t="shared" si="21"/>
        <v>0</v>
      </c>
      <c r="Q160" s="95">
        <v>3.0100000000000001E-3</v>
      </c>
      <c r="R160" s="95">
        <f t="shared" si="22"/>
        <v>3.0100000000000001E-3</v>
      </c>
      <c r="S160" s="95">
        <v>0</v>
      </c>
      <c r="T160" s="96">
        <f t="shared" si="23"/>
        <v>0</v>
      </c>
      <c r="AR160" s="97" t="s">
        <v>189</v>
      </c>
      <c r="AT160" s="97" t="s">
        <v>124</v>
      </c>
      <c r="AU160" s="97" t="s">
        <v>1</v>
      </c>
      <c r="AY160" s="2" t="s">
        <v>80</v>
      </c>
      <c r="BE160" s="98">
        <f t="shared" si="24"/>
        <v>0</v>
      </c>
      <c r="BF160" s="98">
        <f t="shared" si="25"/>
        <v>0</v>
      </c>
      <c r="BG160" s="98">
        <f t="shared" si="26"/>
        <v>0</v>
      </c>
      <c r="BH160" s="98">
        <f t="shared" si="27"/>
        <v>0</v>
      </c>
      <c r="BI160" s="98">
        <f t="shared" si="28"/>
        <v>0</v>
      </c>
      <c r="BJ160" s="2" t="s">
        <v>78</v>
      </c>
      <c r="BK160" s="98">
        <f t="shared" si="29"/>
        <v>0</v>
      </c>
      <c r="BL160" s="2" t="s">
        <v>121</v>
      </c>
      <c r="BM160" s="97" t="s">
        <v>648</v>
      </c>
    </row>
    <row r="161" spans="2:65" s="12" customFormat="1" ht="24.2" customHeight="1" x14ac:dyDescent="0.25">
      <c r="B161" s="11"/>
      <c r="C161" s="99" t="s">
        <v>203</v>
      </c>
      <c r="D161" s="99" t="s">
        <v>124</v>
      </c>
      <c r="E161" s="100" t="s">
        <v>204</v>
      </c>
      <c r="F161" s="101" t="s">
        <v>582</v>
      </c>
      <c r="G161" s="102" t="s">
        <v>140</v>
      </c>
      <c r="H161" s="103">
        <v>2</v>
      </c>
      <c r="I161" s="104"/>
      <c r="J161" s="104">
        <f t="shared" si="20"/>
        <v>0</v>
      </c>
      <c r="K161" s="105"/>
      <c r="L161" s="106"/>
      <c r="M161" s="107" t="s">
        <v>9</v>
      </c>
      <c r="N161" s="108" t="s">
        <v>26</v>
      </c>
      <c r="O161" s="95">
        <v>0</v>
      </c>
      <c r="P161" s="95">
        <f t="shared" si="21"/>
        <v>0</v>
      </c>
      <c r="Q161" s="95">
        <v>3.0100000000000001E-3</v>
      </c>
      <c r="R161" s="95">
        <f t="shared" si="22"/>
        <v>6.0200000000000002E-3</v>
      </c>
      <c r="S161" s="95">
        <v>0</v>
      </c>
      <c r="T161" s="96">
        <f t="shared" si="23"/>
        <v>0</v>
      </c>
      <c r="AR161" s="97" t="s">
        <v>189</v>
      </c>
      <c r="AT161" s="97" t="s">
        <v>124</v>
      </c>
      <c r="AU161" s="97" t="s">
        <v>1</v>
      </c>
      <c r="AY161" s="2" t="s">
        <v>80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2" t="s">
        <v>78</v>
      </c>
      <c r="BK161" s="98">
        <f t="shared" si="29"/>
        <v>0</v>
      </c>
      <c r="BL161" s="2" t="s">
        <v>121</v>
      </c>
      <c r="BM161" s="97" t="s">
        <v>206</v>
      </c>
    </row>
    <row r="162" spans="2:65" s="12" customFormat="1" ht="24.2" customHeight="1" x14ac:dyDescent="0.25">
      <c r="B162" s="11"/>
      <c r="C162" s="86" t="s">
        <v>207</v>
      </c>
      <c r="D162" s="86" t="s">
        <v>83</v>
      </c>
      <c r="E162" s="87" t="s">
        <v>208</v>
      </c>
      <c r="F162" s="88" t="s">
        <v>209</v>
      </c>
      <c r="G162" s="89" t="s">
        <v>120</v>
      </c>
      <c r="H162" s="90">
        <v>200</v>
      </c>
      <c r="I162" s="91"/>
      <c r="J162" s="91">
        <f t="shared" si="20"/>
        <v>0</v>
      </c>
      <c r="K162" s="92"/>
      <c r="L162" s="11"/>
      <c r="M162" s="93" t="s">
        <v>9</v>
      </c>
      <c r="N162" s="94" t="s">
        <v>26</v>
      </c>
      <c r="O162" s="95">
        <v>8.2000000000000003E-2</v>
      </c>
      <c r="P162" s="95">
        <f t="shared" si="21"/>
        <v>16.400000000000002</v>
      </c>
      <c r="Q162" s="95">
        <v>0</v>
      </c>
      <c r="R162" s="95">
        <f t="shared" si="22"/>
        <v>0</v>
      </c>
      <c r="S162" s="95">
        <v>0</v>
      </c>
      <c r="T162" s="96">
        <f t="shared" si="23"/>
        <v>0</v>
      </c>
      <c r="AR162" s="97" t="s">
        <v>121</v>
      </c>
      <c r="AT162" s="97" t="s">
        <v>83</v>
      </c>
      <c r="AU162" s="97" t="s">
        <v>1</v>
      </c>
      <c r="AY162" s="2" t="s">
        <v>80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2" t="s">
        <v>78</v>
      </c>
      <c r="BK162" s="98">
        <f t="shared" si="29"/>
        <v>0</v>
      </c>
      <c r="BL162" s="2" t="s">
        <v>121</v>
      </c>
      <c r="BM162" s="97" t="s">
        <v>210</v>
      </c>
    </row>
    <row r="163" spans="2:65" s="12" customFormat="1" ht="24.2" customHeight="1" x14ac:dyDescent="0.25">
      <c r="B163" s="11"/>
      <c r="C163" s="99" t="s">
        <v>211</v>
      </c>
      <c r="D163" s="99" t="s">
        <v>124</v>
      </c>
      <c r="E163" s="100" t="s">
        <v>212</v>
      </c>
      <c r="F163" s="101" t="s">
        <v>213</v>
      </c>
      <c r="G163" s="102" t="s">
        <v>120</v>
      </c>
      <c r="H163" s="103">
        <v>200</v>
      </c>
      <c r="I163" s="104"/>
      <c r="J163" s="104">
        <f t="shared" si="20"/>
        <v>0</v>
      </c>
      <c r="K163" s="105"/>
      <c r="L163" s="106"/>
      <c r="M163" s="107" t="s">
        <v>9</v>
      </c>
      <c r="N163" s="108" t="s">
        <v>26</v>
      </c>
      <c r="O163" s="95">
        <v>0</v>
      </c>
      <c r="P163" s="95">
        <f t="shared" si="21"/>
        <v>0</v>
      </c>
      <c r="Q163" s="95">
        <v>6.6000000000000005E-5</v>
      </c>
      <c r="R163" s="95">
        <f t="shared" si="22"/>
        <v>1.3200000000000002E-2</v>
      </c>
      <c r="S163" s="95">
        <v>0</v>
      </c>
      <c r="T163" s="96">
        <f t="shared" si="23"/>
        <v>0</v>
      </c>
      <c r="AR163" s="97" t="s">
        <v>127</v>
      </c>
      <c r="AT163" s="97" t="s">
        <v>124</v>
      </c>
      <c r="AU163" s="97" t="s">
        <v>1</v>
      </c>
      <c r="AY163" s="2" t="s">
        <v>80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2" t="s">
        <v>78</v>
      </c>
      <c r="BK163" s="98">
        <f t="shared" si="29"/>
        <v>0</v>
      </c>
      <c r="BL163" s="2" t="s">
        <v>127</v>
      </c>
      <c r="BM163" s="97" t="s">
        <v>214</v>
      </c>
    </row>
    <row r="164" spans="2:65" s="12" customFormat="1" ht="24.2" customHeight="1" x14ac:dyDescent="0.25">
      <c r="B164" s="11"/>
      <c r="C164" s="86" t="s">
        <v>215</v>
      </c>
      <c r="D164" s="86" t="s">
        <v>83</v>
      </c>
      <c r="E164" s="87" t="s">
        <v>216</v>
      </c>
      <c r="F164" s="88" t="s">
        <v>217</v>
      </c>
      <c r="G164" s="89" t="s">
        <v>140</v>
      </c>
      <c r="H164" s="90">
        <v>265</v>
      </c>
      <c r="I164" s="91"/>
      <c r="J164" s="91">
        <f t="shared" si="20"/>
        <v>0</v>
      </c>
      <c r="K164" s="92"/>
      <c r="L164" s="11"/>
      <c r="M164" s="93" t="s">
        <v>9</v>
      </c>
      <c r="N164" s="94" t="s">
        <v>26</v>
      </c>
      <c r="O164" s="95">
        <v>9.0999999999999998E-2</v>
      </c>
      <c r="P164" s="95">
        <f t="shared" si="21"/>
        <v>24.114999999999998</v>
      </c>
      <c r="Q164" s="95">
        <v>0</v>
      </c>
      <c r="R164" s="95">
        <f t="shared" si="22"/>
        <v>0</v>
      </c>
      <c r="S164" s="95">
        <v>0</v>
      </c>
      <c r="T164" s="96">
        <f t="shared" si="23"/>
        <v>0</v>
      </c>
      <c r="AR164" s="97" t="s">
        <v>121</v>
      </c>
      <c r="AT164" s="97" t="s">
        <v>83</v>
      </c>
      <c r="AU164" s="97" t="s">
        <v>1</v>
      </c>
      <c r="AY164" s="2" t="s">
        <v>80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2" t="s">
        <v>78</v>
      </c>
      <c r="BK164" s="98">
        <f t="shared" si="29"/>
        <v>0</v>
      </c>
      <c r="BL164" s="2" t="s">
        <v>121</v>
      </c>
      <c r="BM164" s="97" t="s">
        <v>218</v>
      </c>
    </row>
    <row r="165" spans="2:65" s="12" customFormat="1" ht="24.2" customHeight="1" x14ac:dyDescent="0.25">
      <c r="B165" s="11"/>
      <c r="C165" s="99" t="s">
        <v>219</v>
      </c>
      <c r="D165" s="99" t="s">
        <v>124</v>
      </c>
      <c r="E165" s="100" t="s">
        <v>220</v>
      </c>
      <c r="F165" s="101" t="s">
        <v>221</v>
      </c>
      <c r="G165" s="102" t="s">
        <v>140</v>
      </c>
      <c r="H165" s="103">
        <v>44</v>
      </c>
      <c r="I165" s="104"/>
      <c r="J165" s="104">
        <f t="shared" si="20"/>
        <v>0</v>
      </c>
      <c r="K165" s="105"/>
      <c r="L165" s="106"/>
      <c r="M165" s="107" t="s">
        <v>9</v>
      </c>
      <c r="N165" s="108" t="s">
        <v>26</v>
      </c>
      <c r="O165" s="95">
        <v>0</v>
      </c>
      <c r="P165" s="95">
        <f t="shared" si="21"/>
        <v>0</v>
      </c>
      <c r="Q165" s="95">
        <v>4.0000000000000003E-5</v>
      </c>
      <c r="R165" s="95">
        <f t="shared" si="22"/>
        <v>1.7600000000000001E-3</v>
      </c>
      <c r="S165" s="95">
        <v>0</v>
      </c>
      <c r="T165" s="96">
        <f t="shared" si="23"/>
        <v>0</v>
      </c>
      <c r="AR165" s="97" t="s">
        <v>189</v>
      </c>
      <c r="AT165" s="97" t="s">
        <v>124</v>
      </c>
      <c r="AU165" s="97" t="s">
        <v>1</v>
      </c>
      <c r="AY165" s="2" t="s">
        <v>80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2" t="s">
        <v>78</v>
      </c>
      <c r="BK165" s="98">
        <f t="shared" si="29"/>
        <v>0</v>
      </c>
      <c r="BL165" s="2" t="s">
        <v>121</v>
      </c>
      <c r="BM165" s="97" t="s">
        <v>222</v>
      </c>
    </row>
    <row r="166" spans="2:65" s="12" customFormat="1" ht="16.5" customHeight="1" x14ac:dyDescent="0.25">
      <c r="B166" s="11"/>
      <c r="C166" s="99" t="s">
        <v>223</v>
      </c>
      <c r="D166" s="99" t="s">
        <v>124</v>
      </c>
      <c r="E166" s="100" t="s">
        <v>224</v>
      </c>
      <c r="F166" s="101" t="s">
        <v>225</v>
      </c>
      <c r="G166" s="102" t="s">
        <v>140</v>
      </c>
      <c r="H166" s="103">
        <v>221</v>
      </c>
      <c r="I166" s="104"/>
      <c r="J166" s="104">
        <f t="shared" si="20"/>
        <v>0</v>
      </c>
      <c r="K166" s="105"/>
      <c r="L166" s="106"/>
      <c r="M166" s="107" t="s">
        <v>9</v>
      </c>
      <c r="N166" s="108" t="s">
        <v>26</v>
      </c>
      <c r="O166" s="95">
        <v>0</v>
      </c>
      <c r="P166" s="95">
        <f t="shared" si="21"/>
        <v>0</v>
      </c>
      <c r="Q166" s="95">
        <v>2.8E-5</v>
      </c>
      <c r="R166" s="95">
        <f t="shared" si="22"/>
        <v>6.1879999999999999E-3</v>
      </c>
      <c r="S166" s="95">
        <v>0</v>
      </c>
      <c r="T166" s="96">
        <f t="shared" si="23"/>
        <v>0</v>
      </c>
      <c r="AR166" s="97" t="s">
        <v>127</v>
      </c>
      <c r="AT166" s="97" t="s">
        <v>124</v>
      </c>
      <c r="AU166" s="97" t="s">
        <v>1</v>
      </c>
      <c r="AY166" s="2" t="s">
        <v>80</v>
      </c>
      <c r="BE166" s="98">
        <f t="shared" si="24"/>
        <v>0</v>
      </c>
      <c r="BF166" s="98">
        <f t="shared" si="25"/>
        <v>0</v>
      </c>
      <c r="BG166" s="98">
        <f t="shared" si="26"/>
        <v>0</v>
      </c>
      <c r="BH166" s="98">
        <f t="shared" si="27"/>
        <v>0</v>
      </c>
      <c r="BI166" s="98">
        <f t="shared" si="28"/>
        <v>0</v>
      </c>
      <c r="BJ166" s="2" t="s">
        <v>78</v>
      </c>
      <c r="BK166" s="98">
        <f t="shared" si="29"/>
        <v>0</v>
      </c>
      <c r="BL166" s="2" t="s">
        <v>127</v>
      </c>
      <c r="BM166" s="97" t="s">
        <v>226</v>
      </c>
    </row>
    <row r="167" spans="2:65" s="12" customFormat="1" ht="16.5" customHeight="1" x14ac:dyDescent="0.25">
      <c r="B167" s="11"/>
      <c r="C167" s="86" t="s">
        <v>227</v>
      </c>
      <c r="D167" s="86" t="s">
        <v>83</v>
      </c>
      <c r="E167" s="87" t="s">
        <v>228</v>
      </c>
      <c r="F167" s="88" t="s">
        <v>583</v>
      </c>
      <c r="G167" s="89" t="s">
        <v>140</v>
      </c>
      <c r="H167" s="90">
        <v>87</v>
      </c>
      <c r="I167" s="91"/>
      <c r="J167" s="91">
        <f t="shared" si="20"/>
        <v>0</v>
      </c>
      <c r="K167" s="92"/>
      <c r="L167" s="11"/>
      <c r="M167" s="93" t="s">
        <v>9</v>
      </c>
      <c r="N167" s="94" t="s">
        <v>26</v>
      </c>
      <c r="O167" s="95">
        <v>0.42</v>
      </c>
      <c r="P167" s="95">
        <f t="shared" si="21"/>
        <v>36.54</v>
      </c>
      <c r="Q167" s="95">
        <v>0</v>
      </c>
      <c r="R167" s="95">
        <f t="shared" si="22"/>
        <v>0</v>
      </c>
      <c r="S167" s="95">
        <v>0</v>
      </c>
      <c r="T167" s="96">
        <f t="shared" si="23"/>
        <v>0</v>
      </c>
      <c r="AR167" s="97" t="s">
        <v>121</v>
      </c>
      <c r="AT167" s="97" t="s">
        <v>83</v>
      </c>
      <c r="AU167" s="97" t="s">
        <v>1</v>
      </c>
      <c r="AY167" s="2" t="s">
        <v>80</v>
      </c>
      <c r="BE167" s="98">
        <f t="shared" si="24"/>
        <v>0</v>
      </c>
      <c r="BF167" s="98">
        <f t="shared" si="25"/>
        <v>0</v>
      </c>
      <c r="BG167" s="98">
        <f t="shared" si="26"/>
        <v>0</v>
      </c>
      <c r="BH167" s="98">
        <f t="shared" si="27"/>
        <v>0</v>
      </c>
      <c r="BI167" s="98">
        <f t="shared" si="28"/>
        <v>0</v>
      </c>
      <c r="BJ167" s="2" t="s">
        <v>78</v>
      </c>
      <c r="BK167" s="98">
        <f t="shared" si="29"/>
        <v>0</v>
      </c>
      <c r="BL167" s="2" t="s">
        <v>121</v>
      </c>
      <c r="BM167" s="97" t="s">
        <v>230</v>
      </c>
    </row>
    <row r="168" spans="2:65" s="12" customFormat="1" ht="24.2" customHeight="1" x14ac:dyDescent="0.25">
      <c r="B168" s="11"/>
      <c r="C168" s="99" t="s">
        <v>235</v>
      </c>
      <c r="D168" s="99" t="s">
        <v>124</v>
      </c>
      <c r="E168" s="100" t="s">
        <v>236</v>
      </c>
      <c r="F168" s="101" t="s">
        <v>237</v>
      </c>
      <c r="G168" s="102" t="s">
        <v>140</v>
      </c>
      <c r="H168" s="103">
        <v>53</v>
      </c>
      <c r="I168" s="104"/>
      <c r="J168" s="104">
        <f t="shared" si="20"/>
        <v>0</v>
      </c>
      <c r="K168" s="105"/>
      <c r="L168" s="106"/>
      <c r="M168" s="107" t="s">
        <v>9</v>
      </c>
      <c r="N168" s="108" t="s">
        <v>26</v>
      </c>
      <c r="O168" s="95">
        <v>0</v>
      </c>
      <c r="P168" s="95">
        <f t="shared" si="21"/>
        <v>0</v>
      </c>
      <c r="Q168" s="95">
        <v>6.0000000000000002E-5</v>
      </c>
      <c r="R168" s="95">
        <f t="shared" si="22"/>
        <v>3.1800000000000001E-3</v>
      </c>
      <c r="S168" s="95">
        <v>0</v>
      </c>
      <c r="T168" s="96">
        <f t="shared" si="23"/>
        <v>0</v>
      </c>
      <c r="AR168" s="97" t="s">
        <v>127</v>
      </c>
      <c r="AT168" s="97" t="s">
        <v>124</v>
      </c>
      <c r="AU168" s="97" t="s">
        <v>1</v>
      </c>
      <c r="AY168" s="2" t="s">
        <v>80</v>
      </c>
      <c r="BE168" s="98">
        <f t="shared" si="24"/>
        <v>0</v>
      </c>
      <c r="BF168" s="98">
        <f t="shared" si="25"/>
        <v>0</v>
      </c>
      <c r="BG168" s="98">
        <f t="shared" si="26"/>
        <v>0</v>
      </c>
      <c r="BH168" s="98">
        <f t="shared" si="27"/>
        <v>0</v>
      </c>
      <c r="BI168" s="98">
        <f t="shared" si="28"/>
        <v>0</v>
      </c>
      <c r="BJ168" s="2" t="s">
        <v>78</v>
      </c>
      <c r="BK168" s="98">
        <f t="shared" si="29"/>
        <v>0</v>
      </c>
      <c r="BL168" s="2" t="s">
        <v>127</v>
      </c>
      <c r="BM168" s="97" t="s">
        <v>238</v>
      </c>
    </row>
    <row r="169" spans="2:65" s="12" customFormat="1" ht="24.2" customHeight="1" x14ac:dyDescent="0.25">
      <c r="B169" s="11"/>
      <c r="C169" s="99" t="s">
        <v>427</v>
      </c>
      <c r="D169" s="99" t="s">
        <v>124</v>
      </c>
      <c r="E169" s="100" t="s">
        <v>649</v>
      </c>
      <c r="F169" s="101" t="s">
        <v>241</v>
      </c>
      <c r="G169" s="102" t="s">
        <v>140</v>
      </c>
      <c r="H169" s="103">
        <v>8</v>
      </c>
      <c r="I169" s="104"/>
      <c r="J169" s="104">
        <f t="shared" si="20"/>
        <v>0</v>
      </c>
      <c r="K169" s="105"/>
      <c r="L169" s="106"/>
      <c r="M169" s="107" t="s">
        <v>9</v>
      </c>
      <c r="N169" s="108" t="s">
        <v>26</v>
      </c>
      <c r="O169" s="95">
        <v>0</v>
      </c>
      <c r="P169" s="95">
        <f t="shared" si="21"/>
        <v>0</v>
      </c>
      <c r="Q169" s="95">
        <v>6.0000000000000002E-5</v>
      </c>
      <c r="R169" s="95">
        <f t="shared" si="22"/>
        <v>4.8000000000000001E-4</v>
      </c>
      <c r="S169" s="95">
        <v>0</v>
      </c>
      <c r="T169" s="96">
        <f t="shared" si="23"/>
        <v>0</v>
      </c>
      <c r="AR169" s="97" t="s">
        <v>127</v>
      </c>
      <c r="AT169" s="97" t="s">
        <v>124</v>
      </c>
      <c r="AU169" s="97" t="s">
        <v>1</v>
      </c>
      <c r="AY169" s="2" t="s">
        <v>80</v>
      </c>
      <c r="BE169" s="98">
        <f t="shared" si="24"/>
        <v>0</v>
      </c>
      <c r="BF169" s="98">
        <f t="shared" si="25"/>
        <v>0</v>
      </c>
      <c r="BG169" s="98">
        <f t="shared" si="26"/>
        <v>0</v>
      </c>
      <c r="BH169" s="98">
        <f t="shared" si="27"/>
        <v>0</v>
      </c>
      <c r="BI169" s="98">
        <f t="shared" si="28"/>
        <v>0</v>
      </c>
      <c r="BJ169" s="2" t="s">
        <v>78</v>
      </c>
      <c r="BK169" s="98">
        <f t="shared" si="29"/>
        <v>0</v>
      </c>
      <c r="BL169" s="2" t="s">
        <v>127</v>
      </c>
      <c r="BM169" s="97" t="s">
        <v>650</v>
      </c>
    </row>
    <row r="170" spans="2:65" s="12" customFormat="1" ht="24.2" customHeight="1" x14ac:dyDescent="0.25">
      <c r="B170" s="11"/>
      <c r="C170" s="99" t="s">
        <v>182</v>
      </c>
      <c r="D170" s="99" t="s">
        <v>124</v>
      </c>
      <c r="E170" s="100" t="s">
        <v>651</v>
      </c>
      <c r="F170" s="101" t="s">
        <v>587</v>
      </c>
      <c r="G170" s="102" t="s">
        <v>140</v>
      </c>
      <c r="H170" s="103">
        <v>2</v>
      </c>
      <c r="I170" s="104"/>
      <c r="J170" s="104">
        <f t="shared" si="20"/>
        <v>0</v>
      </c>
      <c r="K170" s="105"/>
      <c r="L170" s="106"/>
      <c r="M170" s="107" t="s">
        <v>9</v>
      </c>
      <c r="N170" s="108" t="s">
        <v>26</v>
      </c>
      <c r="O170" s="95">
        <v>0</v>
      </c>
      <c r="P170" s="95">
        <f t="shared" si="21"/>
        <v>0</v>
      </c>
      <c r="Q170" s="95">
        <v>6.0000000000000002E-5</v>
      </c>
      <c r="R170" s="95">
        <f t="shared" si="22"/>
        <v>1.2E-4</v>
      </c>
      <c r="S170" s="95">
        <v>0</v>
      </c>
      <c r="T170" s="96">
        <f t="shared" si="23"/>
        <v>0</v>
      </c>
      <c r="AR170" s="97" t="s">
        <v>127</v>
      </c>
      <c r="AT170" s="97" t="s">
        <v>124</v>
      </c>
      <c r="AU170" s="97" t="s">
        <v>1</v>
      </c>
      <c r="AY170" s="2" t="s">
        <v>80</v>
      </c>
      <c r="BE170" s="98">
        <f t="shared" si="24"/>
        <v>0</v>
      </c>
      <c r="BF170" s="98">
        <f t="shared" si="25"/>
        <v>0</v>
      </c>
      <c r="BG170" s="98">
        <f t="shared" si="26"/>
        <v>0</v>
      </c>
      <c r="BH170" s="98">
        <f t="shared" si="27"/>
        <v>0</v>
      </c>
      <c r="BI170" s="98">
        <f t="shared" si="28"/>
        <v>0</v>
      </c>
      <c r="BJ170" s="2" t="s">
        <v>78</v>
      </c>
      <c r="BK170" s="98">
        <f t="shared" si="29"/>
        <v>0</v>
      </c>
      <c r="BL170" s="2" t="s">
        <v>127</v>
      </c>
      <c r="BM170" s="97" t="s">
        <v>652</v>
      </c>
    </row>
    <row r="171" spans="2:65" s="12" customFormat="1" ht="24.2" customHeight="1" x14ac:dyDescent="0.25">
      <c r="B171" s="11"/>
      <c r="C171" s="99" t="s">
        <v>239</v>
      </c>
      <c r="D171" s="99" t="s">
        <v>124</v>
      </c>
      <c r="E171" s="100" t="s">
        <v>240</v>
      </c>
      <c r="F171" s="101" t="s">
        <v>589</v>
      </c>
      <c r="G171" s="102" t="s">
        <v>140</v>
      </c>
      <c r="H171" s="103">
        <v>32</v>
      </c>
      <c r="I171" s="104"/>
      <c r="J171" s="104">
        <f t="shared" si="20"/>
        <v>0</v>
      </c>
      <c r="K171" s="105"/>
      <c r="L171" s="106"/>
      <c r="M171" s="107" t="s">
        <v>9</v>
      </c>
      <c r="N171" s="108" t="s">
        <v>26</v>
      </c>
      <c r="O171" s="95">
        <v>0</v>
      </c>
      <c r="P171" s="95">
        <f t="shared" si="21"/>
        <v>0</v>
      </c>
      <c r="Q171" s="95">
        <v>6.0000000000000002E-5</v>
      </c>
      <c r="R171" s="95">
        <f t="shared" si="22"/>
        <v>1.92E-3</v>
      </c>
      <c r="S171" s="95">
        <v>0</v>
      </c>
      <c r="T171" s="96">
        <f t="shared" si="23"/>
        <v>0</v>
      </c>
      <c r="AR171" s="97" t="s">
        <v>127</v>
      </c>
      <c r="AT171" s="97" t="s">
        <v>124</v>
      </c>
      <c r="AU171" s="97" t="s">
        <v>1</v>
      </c>
      <c r="AY171" s="2" t="s">
        <v>80</v>
      </c>
      <c r="BE171" s="98">
        <f t="shared" si="24"/>
        <v>0</v>
      </c>
      <c r="BF171" s="98">
        <f t="shared" si="25"/>
        <v>0</v>
      </c>
      <c r="BG171" s="98">
        <f t="shared" si="26"/>
        <v>0</v>
      </c>
      <c r="BH171" s="98">
        <f t="shared" si="27"/>
        <v>0</v>
      </c>
      <c r="BI171" s="98">
        <f t="shared" si="28"/>
        <v>0</v>
      </c>
      <c r="BJ171" s="2" t="s">
        <v>78</v>
      </c>
      <c r="BK171" s="98">
        <f t="shared" si="29"/>
        <v>0</v>
      </c>
      <c r="BL171" s="2" t="s">
        <v>127</v>
      </c>
      <c r="BM171" s="97" t="s">
        <v>242</v>
      </c>
    </row>
    <row r="172" spans="2:65" s="12" customFormat="1" ht="16.5" customHeight="1" x14ac:dyDescent="0.25">
      <c r="B172" s="11"/>
      <c r="C172" s="86" t="s">
        <v>267</v>
      </c>
      <c r="D172" s="86" t="s">
        <v>83</v>
      </c>
      <c r="E172" s="87" t="s">
        <v>268</v>
      </c>
      <c r="F172" s="88" t="s">
        <v>269</v>
      </c>
      <c r="G172" s="89" t="s">
        <v>140</v>
      </c>
      <c r="H172" s="90">
        <v>210</v>
      </c>
      <c r="I172" s="91"/>
      <c r="J172" s="91">
        <f t="shared" si="20"/>
        <v>0</v>
      </c>
      <c r="K172" s="92"/>
      <c r="L172" s="11"/>
      <c r="M172" s="93" t="s">
        <v>9</v>
      </c>
      <c r="N172" s="94" t="s">
        <v>26</v>
      </c>
      <c r="O172" s="95">
        <v>5.3999999999999999E-2</v>
      </c>
      <c r="P172" s="95">
        <f t="shared" si="21"/>
        <v>11.34</v>
      </c>
      <c r="Q172" s="95">
        <v>0</v>
      </c>
      <c r="R172" s="95">
        <f t="shared" si="22"/>
        <v>0</v>
      </c>
      <c r="S172" s="95">
        <v>0</v>
      </c>
      <c r="T172" s="96">
        <f t="shared" si="23"/>
        <v>0</v>
      </c>
      <c r="AR172" s="97" t="s">
        <v>121</v>
      </c>
      <c r="AT172" s="97" t="s">
        <v>83</v>
      </c>
      <c r="AU172" s="97" t="s">
        <v>1</v>
      </c>
      <c r="AY172" s="2" t="s">
        <v>80</v>
      </c>
      <c r="BE172" s="98">
        <f t="shared" si="24"/>
        <v>0</v>
      </c>
      <c r="BF172" s="98">
        <f t="shared" si="25"/>
        <v>0</v>
      </c>
      <c r="BG172" s="98">
        <f t="shared" si="26"/>
        <v>0</v>
      </c>
      <c r="BH172" s="98">
        <f t="shared" si="27"/>
        <v>0</v>
      </c>
      <c r="BI172" s="98">
        <f t="shared" si="28"/>
        <v>0</v>
      </c>
      <c r="BJ172" s="2" t="s">
        <v>78</v>
      </c>
      <c r="BK172" s="98">
        <f t="shared" si="29"/>
        <v>0</v>
      </c>
      <c r="BL172" s="2" t="s">
        <v>121</v>
      </c>
      <c r="BM172" s="97" t="s">
        <v>270</v>
      </c>
    </row>
    <row r="173" spans="2:65" s="12" customFormat="1" ht="16.5" customHeight="1" x14ac:dyDescent="0.25">
      <c r="B173" s="11"/>
      <c r="C173" s="99" t="s">
        <v>271</v>
      </c>
      <c r="D173" s="99" t="s">
        <v>124</v>
      </c>
      <c r="E173" s="100" t="s">
        <v>272</v>
      </c>
      <c r="F173" s="101" t="s">
        <v>273</v>
      </c>
      <c r="G173" s="102" t="s">
        <v>140</v>
      </c>
      <c r="H173" s="103">
        <v>210</v>
      </c>
      <c r="I173" s="104"/>
      <c r="J173" s="104">
        <f t="shared" si="20"/>
        <v>0</v>
      </c>
      <c r="K173" s="105"/>
      <c r="L173" s="106"/>
      <c r="M173" s="107" t="s">
        <v>9</v>
      </c>
      <c r="N173" s="108" t="s">
        <v>26</v>
      </c>
      <c r="O173" s="95">
        <v>0</v>
      </c>
      <c r="P173" s="95">
        <f t="shared" si="21"/>
        <v>0</v>
      </c>
      <c r="Q173" s="95">
        <v>0</v>
      </c>
      <c r="R173" s="95">
        <f t="shared" si="22"/>
        <v>0</v>
      </c>
      <c r="S173" s="95">
        <v>0</v>
      </c>
      <c r="T173" s="96">
        <f t="shared" si="23"/>
        <v>0</v>
      </c>
      <c r="AR173" s="97" t="s">
        <v>127</v>
      </c>
      <c r="AT173" s="97" t="s">
        <v>124</v>
      </c>
      <c r="AU173" s="97" t="s">
        <v>1</v>
      </c>
      <c r="AY173" s="2" t="s">
        <v>80</v>
      </c>
      <c r="BE173" s="98">
        <f t="shared" si="24"/>
        <v>0</v>
      </c>
      <c r="BF173" s="98">
        <f t="shared" si="25"/>
        <v>0</v>
      </c>
      <c r="BG173" s="98">
        <f t="shared" si="26"/>
        <v>0</v>
      </c>
      <c r="BH173" s="98">
        <f t="shared" si="27"/>
        <v>0</v>
      </c>
      <c r="BI173" s="98">
        <f t="shared" si="28"/>
        <v>0</v>
      </c>
      <c r="BJ173" s="2" t="s">
        <v>78</v>
      </c>
      <c r="BK173" s="98">
        <f t="shared" si="29"/>
        <v>0</v>
      </c>
      <c r="BL173" s="2" t="s">
        <v>127</v>
      </c>
      <c r="BM173" s="97" t="s">
        <v>274</v>
      </c>
    </row>
    <row r="174" spans="2:65" s="12" customFormat="1" ht="21.75" customHeight="1" x14ac:dyDescent="0.25">
      <c r="B174" s="11"/>
      <c r="C174" s="86" t="s">
        <v>275</v>
      </c>
      <c r="D174" s="86" t="s">
        <v>83</v>
      </c>
      <c r="E174" s="87" t="s">
        <v>276</v>
      </c>
      <c r="F174" s="88" t="s">
        <v>277</v>
      </c>
      <c r="G174" s="89" t="s">
        <v>120</v>
      </c>
      <c r="H174" s="90">
        <v>650</v>
      </c>
      <c r="I174" s="91"/>
      <c r="J174" s="91">
        <f t="shared" si="20"/>
        <v>0</v>
      </c>
      <c r="K174" s="92"/>
      <c r="L174" s="11"/>
      <c r="M174" s="93" t="s">
        <v>9</v>
      </c>
      <c r="N174" s="94" t="s">
        <v>26</v>
      </c>
      <c r="O174" s="95">
        <v>0.13100000000000001</v>
      </c>
      <c r="P174" s="95">
        <f t="shared" si="21"/>
        <v>85.15</v>
      </c>
      <c r="Q174" s="95">
        <v>0</v>
      </c>
      <c r="R174" s="95">
        <f t="shared" si="22"/>
        <v>0</v>
      </c>
      <c r="S174" s="95">
        <v>0</v>
      </c>
      <c r="T174" s="96">
        <f t="shared" si="23"/>
        <v>0</v>
      </c>
      <c r="AR174" s="97" t="s">
        <v>121</v>
      </c>
      <c r="AT174" s="97" t="s">
        <v>83</v>
      </c>
      <c r="AU174" s="97" t="s">
        <v>1</v>
      </c>
      <c r="AY174" s="2" t="s">
        <v>80</v>
      </c>
      <c r="BE174" s="98">
        <f t="shared" si="24"/>
        <v>0</v>
      </c>
      <c r="BF174" s="98">
        <f t="shared" si="25"/>
        <v>0</v>
      </c>
      <c r="BG174" s="98">
        <f t="shared" si="26"/>
        <v>0</v>
      </c>
      <c r="BH174" s="98">
        <f t="shared" si="27"/>
        <v>0</v>
      </c>
      <c r="BI174" s="98">
        <f t="shared" si="28"/>
        <v>0</v>
      </c>
      <c r="BJ174" s="2" t="s">
        <v>78</v>
      </c>
      <c r="BK174" s="98">
        <f t="shared" si="29"/>
        <v>0</v>
      </c>
      <c r="BL174" s="2" t="s">
        <v>121</v>
      </c>
      <c r="BM174" s="97" t="s">
        <v>278</v>
      </c>
    </row>
    <row r="175" spans="2:65" s="12" customFormat="1" ht="16.5" customHeight="1" x14ac:dyDescent="0.25">
      <c r="B175" s="11"/>
      <c r="C175" s="99" t="s">
        <v>279</v>
      </c>
      <c r="D175" s="99" t="s">
        <v>124</v>
      </c>
      <c r="E175" s="100" t="s">
        <v>280</v>
      </c>
      <c r="F175" s="101" t="s">
        <v>281</v>
      </c>
      <c r="G175" s="102" t="s">
        <v>120</v>
      </c>
      <c r="H175" s="103">
        <v>500</v>
      </c>
      <c r="I175" s="104"/>
      <c r="J175" s="104">
        <f t="shared" si="20"/>
        <v>0</v>
      </c>
      <c r="K175" s="105"/>
      <c r="L175" s="106"/>
      <c r="M175" s="107" t="s">
        <v>9</v>
      </c>
      <c r="N175" s="108" t="s">
        <v>26</v>
      </c>
      <c r="O175" s="95">
        <v>0</v>
      </c>
      <c r="P175" s="95">
        <f t="shared" si="21"/>
        <v>0</v>
      </c>
      <c r="Q175" s="95">
        <v>3.1E-4</v>
      </c>
      <c r="R175" s="95">
        <f t="shared" si="22"/>
        <v>0.155</v>
      </c>
      <c r="S175" s="95">
        <v>0</v>
      </c>
      <c r="T175" s="96">
        <f t="shared" si="23"/>
        <v>0</v>
      </c>
      <c r="AR175" s="97" t="s">
        <v>127</v>
      </c>
      <c r="AT175" s="97" t="s">
        <v>124</v>
      </c>
      <c r="AU175" s="97" t="s">
        <v>1</v>
      </c>
      <c r="AY175" s="2" t="s">
        <v>80</v>
      </c>
      <c r="BE175" s="98">
        <f t="shared" si="24"/>
        <v>0</v>
      </c>
      <c r="BF175" s="98">
        <f t="shared" si="25"/>
        <v>0</v>
      </c>
      <c r="BG175" s="98">
        <f t="shared" si="26"/>
        <v>0</v>
      </c>
      <c r="BH175" s="98">
        <f t="shared" si="27"/>
        <v>0</v>
      </c>
      <c r="BI175" s="98">
        <f t="shared" si="28"/>
        <v>0</v>
      </c>
      <c r="BJ175" s="2" t="s">
        <v>78</v>
      </c>
      <c r="BK175" s="98">
        <f t="shared" si="29"/>
        <v>0</v>
      </c>
      <c r="BL175" s="2" t="s">
        <v>127</v>
      </c>
      <c r="BM175" s="97" t="s">
        <v>282</v>
      </c>
    </row>
    <row r="176" spans="2:65" s="12" customFormat="1" ht="24.2" customHeight="1" x14ac:dyDescent="0.25">
      <c r="B176" s="11"/>
      <c r="C176" s="99" t="s">
        <v>283</v>
      </c>
      <c r="D176" s="99" t="s">
        <v>124</v>
      </c>
      <c r="E176" s="100" t="s">
        <v>284</v>
      </c>
      <c r="F176" s="101" t="s">
        <v>285</v>
      </c>
      <c r="G176" s="102" t="s">
        <v>120</v>
      </c>
      <c r="H176" s="103">
        <v>150</v>
      </c>
      <c r="I176" s="104"/>
      <c r="J176" s="104">
        <f t="shared" si="20"/>
        <v>0</v>
      </c>
      <c r="K176" s="105"/>
      <c r="L176" s="106"/>
      <c r="M176" s="107" t="s">
        <v>9</v>
      </c>
      <c r="N176" s="108" t="s">
        <v>26</v>
      </c>
      <c r="O176" s="95">
        <v>0</v>
      </c>
      <c r="P176" s="95">
        <f t="shared" si="21"/>
        <v>0</v>
      </c>
      <c r="Q176" s="95">
        <v>3.1E-4</v>
      </c>
      <c r="R176" s="95">
        <f t="shared" si="22"/>
        <v>4.65E-2</v>
      </c>
      <c r="S176" s="95">
        <v>0</v>
      </c>
      <c r="T176" s="96">
        <f t="shared" si="23"/>
        <v>0</v>
      </c>
      <c r="AR176" s="97" t="s">
        <v>127</v>
      </c>
      <c r="AT176" s="97" t="s">
        <v>124</v>
      </c>
      <c r="AU176" s="97" t="s">
        <v>1</v>
      </c>
      <c r="AY176" s="2" t="s">
        <v>80</v>
      </c>
      <c r="BE176" s="98">
        <f t="shared" si="24"/>
        <v>0</v>
      </c>
      <c r="BF176" s="98">
        <f t="shared" si="25"/>
        <v>0</v>
      </c>
      <c r="BG176" s="98">
        <f t="shared" si="26"/>
        <v>0</v>
      </c>
      <c r="BH176" s="98">
        <f t="shared" si="27"/>
        <v>0</v>
      </c>
      <c r="BI176" s="98">
        <f t="shared" si="28"/>
        <v>0</v>
      </c>
      <c r="BJ176" s="2" t="s">
        <v>78</v>
      </c>
      <c r="BK176" s="98">
        <f t="shared" si="29"/>
        <v>0</v>
      </c>
      <c r="BL176" s="2" t="s">
        <v>127</v>
      </c>
      <c r="BM176" s="97" t="s">
        <v>286</v>
      </c>
    </row>
    <row r="177" spans="2:65" s="12" customFormat="1" ht="24.2" customHeight="1" x14ac:dyDescent="0.25">
      <c r="B177" s="11"/>
      <c r="C177" s="86" t="s">
        <v>287</v>
      </c>
      <c r="D177" s="86" t="s">
        <v>83</v>
      </c>
      <c r="E177" s="87" t="s">
        <v>288</v>
      </c>
      <c r="F177" s="88" t="s">
        <v>289</v>
      </c>
      <c r="G177" s="89" t="s">
        <v>140</v>
      </c>
      <c r="H177" s="90">
        <v>2385</v>
      </c>
      <c r="I177" s="91"/>
      <c r="J177" s="91">
        <f t="shared" si="20"/>
        <v>0</v>
      </c>
      <c r="K177" s="92"/>
      <c r="L177" s="11"/>
      <c r="M177" s="93" t="s">
        <v>9</v>
      </c>
      <c r="N177" s="94" t="s">
        <v>26</v>
      </c>
      <c r="O177" s="95">
        <v>5.0999999999999997E-2</v>
      </c>
      <c r="P177" s="95">
        <f t="shared" si="21"/>
        <v>121.63499999999999</v>
      </c>
      <c r="Q177" s="95">
        <v>0</v>
      </c>
      <c r="R177" s="95">
        <f t="shared" si="22"/>
        <v>0</v>
      </c>
      <c r="S177" s="95">
        <v>0</v>
      </c>
      <c r="T177" s="96">
        <f t="shared" si="23"/>
        <v>0</v>
      </c>
      <c r="AR177" s="97" t="s">
        <v>121</v>
      </c>
      <c r="AT177" s="97" t="s">
        <v>83</v>
      </c>
      <c r="AU177" s="97" t="s">
        <v>1</v>
      </c>
      <c r="AY177" s="2" t="s">
        <v>80</v>
      </c>
      <c r="BE177" s="98">
        <f t="shared" si="24"/>
        <v>0</v>
      </c>
      <c r="BF177" s="98">
        <f t="shared" si="25"/>
        <v>0</v>
      </c>
      <c r="BG177" s="98">
        <f t="shared" si="26"/>
        <v>0</v>
      </c>
      <c r="BH177" s="98">
        <f t="shared" si="27"/>
        <v>0</v>
      </c>
      <c r="BI177" s="98">
        <f t="shared" si="28"/>
        <v>0</v>
      </c>
      <c r="BJ177" s="2" t="s">
        <v>78</v>
      </c>
      <c r="BK177" s="98">
        <f t="shared" si="29"/>
        <v>0</v>
      </c>
      <c r="BL177" s="2" t="s">
        <v>121</v>
      </c>
      <c r="BM177" s="97" t="s">
        <v>290</v>
      </c>
    </row>
    <row r="178" spans="2:65" s="12" customFormat="1" ht="24.2" customHeight="1" x14ac:dyDescent="0.25">
      <c r="B178" s="11"/>
      <c r="C178" s="86" t="s">
        <v>291</v>
      </c>
      <c r="D178" s="86" t="s">
        <v>83</v>
      </c>
      <c r="E178" s="87" t="s">
        <v>292</v>
      </c>
      <c r="F178" s="88" t="s">
        <v>293</v>
      </c>
      <c r="G178" s="89" t="s">
        <v>140</v>
      </c>
      <c r="H178" s="90">
        <v>54</v>
      </c>
      <c r="I178" s="91"/>
      <c r="J178" s="91">
        <f t="shared" si="20"/>
        <v>0</v>
      </c>
      <c r="K178" s="92"/>
      <c r="L178" s="11"/>
      <c r="M178" s="93" t="s">
        <v>9</v>
      </c>
      <c r="N178" s="94" t="s">
        <v>26</v>
      </c>
      <c r="O178" s="95">
        <v>6.8000000000000005E-2</v>
      </c>
      <c r="P178" s="95">
        <f t="shared" si="21"/>
        <v>3.6720000000000002</v>
      </c>
      <c r="Q178" s="95">
        <v>0</v>
      </c>
      <c r="R178" s="95">
        <f t="shared" si="22"/>
        <v>0</v>
      </c>
      <c r="S178" s="95">
        <v>0</v>
      </c>
      <c r="T178" s="96">
        <f t="shared" si="23"/>
        <v>0</v>
      </c>
      <c r="AR178" s="97" t="s">
        <v>121</v>
      </c>
      <c r="AT178" s="97" t="s">
        <v>83</v>
      </c>
      <c r="AU178" s="97" t="s">
        <v>1</v>
      </c>
      <c r="AY178" s="2" t="s">
        <v>80</v>
      </c>
      <c r="BE178" s="98">
        <f t="shared" si="24"/>
        <v>0</v>
      </c>
      <c r="BF178" s="98">
        <f t="shared" si="25"/>
        <v>0</v>
      </c>
      <c r="BG178" s="98">
        <f t="shared" si="26"/>
        <v>0</v>
      </c>
      <c r="BH178" s="98">
        <f t="shared" si="27"/>
        <v>0</v>
      </c>
      <c r="BI178" s="98">
        <f t="shared" si="28"/>
        <v>0</v>
      </c>
      <c r="BJ178" s="2" t="s">
        <v>78</v>
      </c>
      <c r="BK178" s="98">
        <f t="shared" si="29"/>
        <v>0</v>
      </c>
      <c r="BL178" s="2" t="s">
        <v>121</v>
      </c>
      <c r="BM178" s="97" t="s">
        <v>294</v>
      </c>
    </row>
    <row r="179" spans="2:65" s="12" customFormat="1" ht="24.2" customHeight="1" x14ac:dyDescent="0.25">
      <c r="B179" s="11"/>
      <c r="C179" s="86" t="s">
        <v>295</v>
      </c>
      <c r="D179" s="86" t="s">
        <v>83</v>
      </c>
      <c r="E179" s="87" t="s">
        <v>296</v>
      </c>
      <c r="F179" s="88" t="s">
        <v>297</v>
      </c>
      <c r="G179" s="89" t="s">
        <v>140</v>
      </c>
      <c r="H179" s="90">
        <v>161</v>
      </c>
      <c r="I179" s="91"/>
      <c r="J179" s="91">
        <f t="shared" si="20"/>
        <v>0</v>
      </c>
      <c r="K179" s="92"/>
      <c r="L179" s="11"/>
      <c r="M179" s="93" t="s">
        <v>9</v>
      </c>
      <c r="N179" s="94" t="s">
        <v>26</v>
      </c>
      <c r="O179" s="95">
        <v>0.30599999999999999</v>
      </c>
      <c r="P179" s="95">
        <f t="shared" si="21"/>
        <v>49.265999999999998</v>
      </c>
      <c r="Q179" s="95">
        <v>0</v>
      </c>
      <c r="R179" s="95">
        <f t="shared" si="22"/>
        <v>0</v>
      </c>
      <c r="S179" s="95">
        <v>0</v>
      </c>
      <c r="T179" s="96">
        <f t="shared" si="23"/>
        <v>0</v>
      </c>
      <c r="AR179" s="97" t="s">
        <v>121</v>
      </c>
      <c r="AT179" s="97" t="s">
        <v>83</v>
      </c>
      <c r="AU179" s="97" t="s">
        <v>1</v>
      </c>
      <c r="AY179" s="2" t="s">
        <v>80</v>
      </c>
      <c r="BE179" s="98">
        <f t="shared" si="24"/>
        <v>0</v>
      </c>
      <c r="BF179" s="98">
        <f t="shared" si="25"/>
        <v>0</v>
      </c>
      <c r="BG179" s="98">
        <f t="shared" si="26"/>
        <v>0</v>
      </c>
      <c r="BH179" s="98">
        <f t="shared" si="27"/>
        <v>0</v>
      </c>
      <c r="BI179" s="98">
        <f t="shared" si="28"/>
        <v>0</v>
      </c>
      <c r="BJ179" s="2" t="s">
        <v>78</v>
      </c>
      <c r="BK179" s="98">
        <f t="shared" si="29"/>
        <v>0</v>
      </c>
      <c r="BL179" s="2" t="s">
        <v>121</v>
      </c>
      <c r="BM179" s="97" t="s">
        <v>298</v>
      </c>
    </row>
    <row r="180" spans="2:65" s="12" customFormat="1" ht="16.5" customHeight="1" x14ac:dyDescent="0.25">
      <c r="B180" s="11"/>
      <c r="C180" s="99" t="s">
        <v>299</v>
      </c>
      <c r="D180" s="99" t="s">
        <v>124</v>
      </c>
      <c r="E180" s="100" t="s">
        <v>300</v>
      </c>
      <c r="F180" s="101" t="s">
        <v>301</v>
      </c>
      <c r="G180" s="102" t="s">
        <v>140</v>
      </c>
      <c r="H180" s="103">
        <v>23</v>
      </c>
      <c r="I180" s="104"/>
      <c r="J180" s="104">
        <f t="shared" si="20"/>
        <v>0</v>
      </c>
      <c r="K180" s="105"/>
      <c r="L180" s="106"/>
      <c r="M180" s="107" t="s">
        <v>9</v>
      </c>
      <c r="N180" s="108" t="s">
        <v>26</v>
      </c>
      <c r="O180" s="95">
        <v>0</v>
      </c>
      <c r="P180" s="95">
        <f t="shared" si="21"/>
        <v>0</v>
      </c>
      <c r="Q180" s="95">
        <v>5.0000000000000002E-5</v>
      </c>
      <c r="R180" s="95">
        <f t="shared" si="22"/>
        <v>1.15E-3</v>
      </c>
      <c r="S180" s="95">
        <v>0</v>
      </c>
      <c r="T180" s="96">
        <f t="shared" si="23"/>
        <v>0</v>
      </c>
      <c r="AR180" s="97" t="s">
        <v>127</v>
      </c>
      <c r="AT180" s="97" t="s">
        <v>124</v>
      </c>
      <c r="AU180" s="97" t="s">
        <v>1</v>
      </c>
      <c r="AY180" s="2" t="s">
        <v>80</v>
      </c>
      <c r="BE180" s="98">
        <f t="shared" si="24"/>
        <v>0</v>
      </c>
      <c r="BF180" s="98">
        <f t="shared" si="25"/>
        <v>0</v>
      </c>
      <c r="BG180" s="98">
        <f t="shared" si="26"/>
        <v>0</v>
      </c>
      <c r="BH180" s="98">
        <f t="shared" si="27"/>
        <v>0</v>
      </c>
      <c r="BI180" s="98">
        <f t="shared" si="28"/>
        <v>0</v>
      </c>
      <c r="BJ180" s="2" t="s">
        <v>78</v>
      </c>
      <c r="BK180" s="98">
        <f t="shared" si="29"/>
        <v>0</v>
      </c>
      <c r="BL180" s="2" t="s">
        <v>127</v>
      </c>
      <c r="BM180" s="97" t="s">
        <v>302</v>
      </c>
    </row>
    <row r="181" spans="2:65" s="12" customFormat="1" ht="21.75" customHeight="1" x14ac:dyDescent="0.25">
      <c r="B181" s="11"/>
      <c r="C181" s="99" t="s">
        <v>186</v>
      </c>
      <c r="D181" s="99" t="s">
        <v>124</v>
      </c>
      <c r="E181" s="100" t="s">
        <v>653</v>
      </c>
      <c r="F181" s="101" t="s">
        <v>590</v>
      </c>
      <c r="G181" s="102" t="s">
        <v>140</v>
      </c>
      <c r="H181" s="103">
        <v>8</v>
      </c>
      <c r="I181" s="104"/>
      <c r="J181" s="104">
        <f t="shared" si="20"/>
        <v>0</v>
      </c>
      <c r="K181" s="105"/>
      <c r="L181" s="106"/>
      <c r="M181" s="107" t="s">
        <v>9</v>
      </c>
      <c r="N181" s="108" t="s">
        <v>26</v>
      </c>
      <c r="O181" s="95">
        <v>0</v>
      </c>
      <c r="P181" s="95">
        <f t="shared" si="21"/>
        <v>0</v>
      </c>
      <c r="Q181" s="95">
        <v>5.0000000000000002E-5</v>
      </c>
      <c r="R181" s="95">
        <f t="shared" si="22"/>
        <v>4.0000000000000002E-4</v>
      </c>
      <c r="S181" s="95">
        <v>0</v>
      </c>
      <c r="T181" s="96">
        <f t="shared" si="23"/>
        <v>0</v>
      </c>
      <c r="AR181" s="97" t="s">
        <v>127</v>
      </c>
      <c r="AT181" s="97" t="s">
        <v>124</v>
      </c>
      <c r="AU181" s="97" t="s">
        <v>1</v>
      </c>
      <c r="AY181" s="2" t="s">
        <v>80</v>
      </c>
      <c r="BE181" s="98">
        <f t="shared" si="24"/>
        <v>0</v>
      </c>
      <c r="BF181" s="98">
        <f t="shared" si="25"/>
        <v>0</v>
      </c>
      <c r="BG181" s="98">
        <f t="shared" si="26"/>
        <v>0</v>
      </c>
      <c r="BH181" s="98">
        <f t="shared" si="27"/>
        <v>0</v>
      </c>
      <c r="BI181" s="98">
        <f t="shared" si="28"/>
        <v>0</v>
      </c>
      <c r="BJ181" s="2" t="s">
        <v>78</v>
      </c>
      <c r="BK181" s="98">
        <f t="shared" si="29"/>
        <v>0</v>
      </c>
      <c r="BL181" s="2" t="s">
        <v>127</v>
      </c>
      <c r="BM181" s="97" t="s">
        <v>654</v>
      </c>
    </row>
    <row r="182" spans="2:65" s="12" customFormat="1" ht="16.5" customHeight="1" x14ac:dyDescent="0.25">
      <c r="B182" s="11"/>
      <c r="C182" s="99" t="s">
        <v>311</v>
      </c>
      <c r="D182" s="99" t="s">
        <v>124</v>
      </c>
      <c r="E182" s="100" t="s">
        <v>312</v>
      </c>
      <c r="F182" s="101" t="s">
        <v>313</v>
      </c>
      <c r="G182" s="102" t="s">
        <v>140</v>
      </c>
      <c r="H182" s="103">
        <v>8</v>
      </c>
      <c r="I182" s="104"/>
      <c r="J182" s="104">
        <f t="shared" si="20"/>
        <v>0</v>
      </c>
      <c r="K182" s="105"/>
      <c r="L182" s="106"/>
      <c r="M182" s="107" t="s">
        <v>9</v>
      </c>
      <c r="N182" s="108" t="s">
        <v>26</v>
      </c>
      <c r="O182" s="95">
        <v>0</v>
      </c>
      <c r="P182" s="95">
        <f t="shared" si="21"/>
        <v>0</v>
      </c>
      <c r="Q182" s="95">
        <v>5.0000000000000002E-5</v>
      </c>
      <c r="R182" s="95">
        <f t="shared" si="22"/>
        <v>4.0000000000000002E-4</v>
      </c>
      <c r="S182" s="95">
        <v>0</v>
      </c>
      <c r="T182" s="96">
        <f t="shared" si="23"/>
        <v>0</v>
      </c>
      <c r="AR182" s="97" t="s">
        <v>127</v>
      </c>
      <c r="AT182" s="97" t="s">
        <v>124</v>
      </c>
      <c r="AU182" s="97" t="s">
        <v>1</v>
      </c>
      <c r="AY182" s="2" t="s">
        <v>80</v>
      </c>
      <c r="BE182" s="98">
        <f t="shared" si="24"/>
        <v>0</v>
      </c>
      <c r="BF182" s="98">
        <f t="shared" si="25"/>
        <v>0</v>
      </c>
      <c r="BG182" s="98">
        <f t="shared" si="26"/>
        <v>0</v>
      </c>
      <c r="BH182" s="98">
        <f t="shared" si="27"/>
        <v>0</v>
      </c>
      <c r="BI182" s="98">
        <f t="shared" si="28"/>
        <v>0</v>
      </c>
      <c r="BJ182" s="2" t="s">
        <v>78</v>
      </c>
      <c r="BK182" s="98">
        <f t="shared" si="29"/>
        <v>0</v>
      </c>
      <c r="BL182" s="2" t="s">
        <v>127</v>
      </c>
      <c r="BM182" s="97" t="s">
        <v>314</v>
      </c>
    </row>
    <row r="183" spans="2:65" s="12" customFormat="1" ht="16.5" customHeight="1" x14ac:dyDescent="0.25">
      <c r="B183" s="11"/>
      <c r="C183" s="99" t="s">
        <v>319</v>
      </c>
      <c r="D183" s="99" t="s">
        <v>124</v>
      </c>
      <c r="E183" s="100" t="s">
        <v>320</v>
      </c>
      <c r="F183" s="101" t="s">
        <v>321</v>
      </c>
      <c r="G183" s="102" t="s">
        <v>140</v>
      </c>
      <c r="H183" s="103">
        <v>18</v>
      </c>
      <c r="I183" s="104"/>
      <c r="J183" s="104">
        <f t="shared" si="20"/>
        <v>0</v>
      </c>
      <c r="K183" s="105"/>
      <c r="L183" s="106"/>
      <c r="M183" s="107" t="s">
        <v>9</v>
      </c>
      <c r="N183" s="108" t="s">
        <v>26</v>
      </c>
      <c r="O183" s="95">
        <v>0</v>
      </c>
      <c r="P183" s="95">
        <f t="shared" si="21"/>
        <v>0</v>
      </c>
      <c r="Q183" s="95">
        <v>5.0000000000000002E-5</v>
      </c>
      <c r="R183" s="95">
        <f t="shared" si="22"/>
        <v>9.0000000000000008E-4</v>
      </c>
      <c r="S183" s="95">
        <v>0</v>
      </c>
      <c r="T183" s="96">
        <f t="shared" si="23"/>
        <v>0</v>
      </c>
      <c r="AR183" s="97" t="s">
        <v>127</v>
      </c>
      <c r="AT183" s="97" t="s">
        <v>124</v>
      </c>
      <c r="AU183" s="97" t="s">
        <v>1</v>
      </c>
      <c r="AY183" s="2" t="s">
        <v>80</v>
      </c>
      <c r="BE183" s="98">
        <f t="shared" si="24"/>
        <v>0</v>
      </c>
      <c r="BF183" s="98">
        <f t="shared" si="25"/>
        <v>0</v>
      </c>
      <c r="BG183" s="98">
        <f t="shared" si="26"/>
        <v>0</v>
      </c>
      <c r="BH183" s="98">
        <f t="shared" si="27"/>
        <v>0</v>
      </c>
      <c r="BI183" s="98">
        <f t="shared" si="28"/>
        <v>0</v>
      </c>
      <c r="BJ183" s="2" t="s">
        <v>78</v>
      </c>
      <c r="BK183" s="98">
        <f t="shared" si="29"/>
        <v>0</v>
      </c>
      <c r="BL183" s="2" t="s">
        <v>127</v>
      </c>
      <c r="BM183" s="97" t="s">
        <v>322</v>
      </c>
    </row>
    <row r="184" spans="2:65" s="12" customFormat="1" ht="16.5" customHeight="1" x14ac:dyDescent="0.25">
      <c r="B184" s="11"/>
      <c r="C184" s="99" t="s">
        <v>592</v>
      </c>
      <c r="D184" s="99" t="s">
        <v>124</v>
      </c>
      <c r="E184" s="100" t="s">
        <v>593</v>
      </c>
      <c r="F184" s="101" t="s">
        <v>594</v>
      </c>
      <c r="G184" s="102" t="s">
        <v>140</v>
      </c>
      <c r="H184" s="103">
        <v>2</v>
      </c>
      <c r="I184" s="104"/>
      <c r="J184" s="104">
        <f t="shared" si="20"/>
        <v>0</v>
      </c>
      <c r="K184" s="105"/>
      <c r="L184" s="106"/>
      <c r="M184" s="107" t="s">
        <v>9</v>
      </c>
      <c r="N184" s="108" t="s">
        <v>26</v>
      </c>
      <c r="O184" s="95">
        <v>0</v>
      </c>
      <c r="P184" s="95">
        <f t="shared" si="21"/>
        <v>0</v>
      </c>
      <c r="Q184" s="95">
        <v>5.0000000000000002E-5</v>
      </c>
      <c r="R184" s="95">
        <f t="shared" si="22"/>
        <v>1E-4</v>
      </c>
      <c r="S184" s="95">
        <v>0</v>
      </c>
      <c r="T184" s="96">
        <f t="shared" si="23"/>
        <v>0</v>
      </c>
      <c r="AR184" s="97" t="s">
        <v>127</v>
      </c>
      <c r="AT184" s="97" t="s">
        <v>124</v>
      </c>
      <c r="AU184" s="97" t="s">
        <v>1</v>
      </c>
      <c r="AY184" s="2" t="s">
        <v>80</v>
      </c>
      <c r="BE184" s="98">
        <f t="shared" si="24"/>
        <v>0</v>
      </c>
      <c r="BF184" s="98">
        <f t="shared" si="25"/>
        <v>0</v>
      </c>
      <c r="BG184" s="98">
        <f t="shared" si="26"/>
        <v>0</v>
      </c>
      <c r="BH184" s="98">
        <f t="shared" si="27"/>
        <v>0</v>
      </c>
      <c r="BI184" s="98">
        <f t="shared" si="28"/>
        <v>0</v>
      </c>
      <c r="BJ184" s="2" t="s">
        <v>78</v>
      </c>
      <c r="BK184" s="98">
        <f t="shared" si="29"/>
        <v>0</v>
      </c>
      <c r="BL184" s="2" t="s">
        <v>127</v>
      </c>
      <c r="BM184" s="97" t="s">
        <v>595</v>
      </c>
    </row>
    <row r="185" spans="2:65" s="12" customFormat="1" ht="16.5" customHeight="1" x14ac:dyDescent="0.25">
      <c r="B185" s="11"/>
      <c r="C185" s="99" t="s">
        <v>323</v>
      </c>
      <c r="D185" s="99" t="s">
        <v>124</v>
      </c>
      <c r="E185" s="100" t="s">
        <v>324</v>
      </c>
      <c r="F185" s="101" t="s">
        <v>325</v>
      </c>
      <c r="G185" s="102" t="s">
        <v>140</v>
      </c>
      <c r="H185" s="103">
        <v>4</v>
      </c>
      <c r="I185" s="104"/>
      <c r="J185" s="104">
        <f t="shared" si="20"/>
        <v>0</v>
      </c>
      <c r="K185" s="105"/>
      <c r="L185" s="106"/>
      <c r="M185" s="107" t="s">
        <v>9</v>
      </c>
      <c r="N185" s="108" t="s">
        <v>26</v>
      </c>
      <c r="O185" s="95">
        <v>0</v>
      </c>
      <c r="P185" s="95">
        <f t="shared" si="21"/>
        <v>0</v>
      </c>
      <c r="Q185" s="95">
        <v>5.0000000000000002E-5</v>
      </c>
      <c r="R185" s="95">
        <f t="shared" si="22"/>
        <v>2.0000000000000001E-4</v>
      </c>
      <c r="S185" s="95">
        <v>0</v>
      </c>
      <c r="T185" s="96">
        <f t="shared" si="23"/>
        <v>0</v>
      </c>
      <c r="AR185" s="97" t="s">
        <v>127</v>
      </c>
      <c r="AT185" s="97" t="s">
        <v>124</v>
      </c>
      <c r="AU185" s="97" t="s">
        <v>1</v>
      </c>
      <c r="AY185" s="2" t="s">
        <v>80</v>
      </c>
      <c r="BE185" s="98">
        <f t="shared" si="24"/>
        <v>0</v>
      </c>
      <c r="BF185" s="98">
        <f t="shared" si="25"/>
        <v>0</v>
      </c>
      <c r="BG185" s="98">
        <f t="shared" si="26"/>
        <v>0</v>
      </c>
      <c r="BH185" s="98">
        <f t="shared" si="27"/>
        <v>0</v>
      </c>
      <c r="BI185" s="98">
        <f t="shared" si="28"/>
        <v>0</v>
      </c>
      <c r="BJ185" s="2" t="s">
        <v>78</v>
      </c>
      <c r="BK185" s="98">
        <f t="shared" si="29"/>
        <v>0</v>
      </c>
      <c r="BL185" s="2" t="s">
        <v>127</v>
      </c>
      <c r="BM185" s="97" t="s">
        <v>326</v>
      </c>
    </row>
    <row r="186" spans="2:65" s="12" customFormat="1" ht="16.5" customHeight="1" x14ac:dyDescent="0.25">
      <c r="B186" s="11"/>
      <c r="C186" s="86" t="s">
        <v>327</v>
      </c>
      <c r="D186" s="86" t="s">
        <v>83</v>
      </c>
      <c r="E186" s="87" t="s">
        <v>328</v>
      </c>
      <c r="F186" s="88" t="s">
        <v>329</v>
      </c>
      <c r="G186" s="89" t="s">
        <v>140</v>
      </c>
      <c r="H186" s="90">
        <v>1</v>
      </c>
      <c r="I186" s="91"/>
      <c r="J186" s="91">
        <f t="shared" si="20"/>
        <v>0</v>
      </c>
      <c r="K186" s="92"/>
      <c r="L186" s="11"/>
      <c r="M186" s="93" t="s">
        <v>9</v>
      </c>
      <c r="N186" s="94" t="s">
        <v>26</v>
      </c>
      <c r="O186" s="95">
        <v>12.398</v>
      </c>
      <c r="P186" s="95">
        <f t="shared" si="21"/>
        <v>12.398</v>
      </c>
      <c r="Q186" s="95">
        <v>0</v>
      </c>
      <c r="R186" s="95">
        <f t="shared" si="22"/>
        <v>0</v>
      </c>
      <c r="S186" s="95">
        <v>0</v>
      </c>
      <c r="T186" s="96">
        <f t="shared" si="23"/>
        <v>0</v>
      </c>
      <c r="AR186" s="97" t="s">
        <v>121</v>
      </c>
      <c r="AT186" s="97" t="s">
        <v>83</v>
      </c>
      <c r="AU186" s="97" t="s">
        <v>1</v>
      </c>
      <c r="AY186" s="2" t="s">
        <v>80</v>
      </c>
      <c r="BE186" s="98">
        <f t="shared" si="24"/>
        <v>0</v>
      </c>
      <c r="BF186" s="98">
        <f t="shared" si="25"/>
        <v>0</v>
      </c>
      <c r="BG186" s="98">
        <f t="shared" si="26"/>
        <v>0</v>
      </c>
      <c r="BH186" s="98">
        <f t="shared" si="27"/>
        <v>0</v>
      </c>
      <c r="BI186" s="98">
        <f t="shared" si="28"/>
        <v>0</v>
      </c>
      <c r="BJ186" s="2" t="s">
        <v>78</v>
      </c>
      <c r="BK186" s="98">
        <f t="shared" si="29"/>
        <v>0</v>
      </c>
      <c r="BL186" s="2" t="s">
        <v>121</v>
      </c>
      <c r="BM186" s="97" t="s">
        <v>330</v>
      </c>
    </row>
    <row r="187" spans="2:65" s="12" customFormat="1" ht="33" customHeight="1" x14ac:dyDescent="0.25">
      <c r="B187" s="11"/>
      <c r="C187" s="86" t="s">
        <v>331</v>
      </c>
      <c r="D187" s="86" t="s">
        <v>83</v>
      </c>
      <c r="E187" s="87" t="s">
        <v>332</v>
      </c>
      <c r="F187" s="88" t="s">
        <v>333</v>
      </c>
      <c r="G187" s="89" t="s">
        <v>140</v>
      </c>
      <c r="H187" s="90">
        <v>1</v>
      </c>
      <c r="I187" s="91"/>
      <c r="J187" s="91">
        <f t="shared" si="20"/>
        <v>0</v>
      </c>
      <c r="K187" s="92"/>
      <c r="L187" s="11"/>
      <c r="M187" s="93" t="s">
        <v>9</v>
      </c>
      <c r="N187" s="94" t="s">
        <v>26</v>
      </c>
      <c r="O187" s="95">
        <v>31.841999999999999</v>
      </c>
      <c r="P187" s="95">
        <f t="shared" si="21"/>
        <v>31.841999999999999</v>
      </c>
      <c r="Q187" s="95">
        <v>0</v>
      </c>
      <c r="R187" s="95">
        <f t="shared" si="22"/>
        <v>0</v>
      </c>
      <c r="S187" s="95">
        <v>0</v>
      </c>
      <c r="T187" s="96">
        <f t="shared" si="23"/>
        <v>0</v>
      </c>
      <c r="AR187" s="97" t="s">
        <v>121</v>
      </c>
      <c r="AT187" s="97" t="s">
        <v>83</v>
      </c>
      <c r="AU187" s="97" t="s">
        <v>1</v>
      </c>
      <c r="AY187" s="2" t="s">
        <v>80</v>
      </c>
      <c r="BE187" s="98">
        <f t="shared" si="24"/>
        <v>0</v>
      </c>
      <c r="BF187" s="98">
        <f t="shared" si="25"/>
        <v>0</v>
      </c>
      <c r="BG187" s="98">
        <f t="shared" si="26"/>
        <v>0</v>
      </c>
      <c r="BH187" s="98">
        <f t="shared" si="27"/>
        <v>0</v>
      </c>
      <c r="BI187" s="98">
        <f t="shared" si="28"/>
        <v>0</v>
      </c>
      <c r="BJ187" s="2" t="s">
        <v>78</v>
      </c>
      <c r="BK187" s="98">
        <f t="shared" si="29"/>
        <v>0</v>
      </c>
      <c r="BL187" s="2" t="s">
        <v>121</v>
      </c>
      <c r="BM187" s="97" t="s">
        <v>334</v>
      </c>
    </row>
    <row r="188" spans="2:65" s="12" customFormat="1" ht="21.75" customHeight="1" x14ac:dyDescent="0.25">
      <c r="B188" s="11"/>
      <c r="C188" s="86" t="s">
        <v>335</v>
      </c>
      <c r="D188" s="86" t="s">
        <v>83</v>
      </c>
      <c r="E188" s="87" t="s">
        <v>336</v>
      </c>
      <c r="F188" s="88" t="s">
        <v>337</v>
      </c>
      <c r="G188" s="89" t="s">
        <v>140</v>
      </c>
      <c r="H188" s="90">
        <v>11</v>
      </c>
      <c r="I188" s="91"/>
      <c r="J188" s="91">
        <f t="shared" si="20"/>
        <v>0</v>
      </c>
      <c r="K188" s="92"/>
      <c r="L188" s="11"/>
      <c r="M188" s="93" t="s">
        <v>9</v>
      </c>
      <c r="N188" s="94" t="s">
        <v>26</v>
      </c>
      <c r="O188" s="95">
        <v>12.32</v>
      </c>
      <c r="P188" s="95">
        <f t="shared" si="21"/>
        <v>135.52000000000001</v>
      </c>
      <c r="Q188" s="95">
        <v>0</v>
      </c>
      <c r="R188" s="95">
        <f t="shared" si="22"/>
        <v>0</v>
      </c>
      <c r="S188" s="95">
        <v>0</v>
      </c>
      <c r="T188" s="96">
        <f t="shared" si="23"/>
        <v>0</v>
      </c>
      <c r="AR188" s="97" t="s">
        <v>78</v>
      </c>
      <c r="AT188" s="97" t="s">
        <v>83</v>
      </c>
      <c r="AU188" s="97" t="s">
        <v>1</v>
      </c>
      <c r="AY188" s="2" t="s">
        <v>80</v>
      </c>
      <c r="BE188" s="98">
        <f t="shared" si="24"/>
        <v>0</v>
      </c>
      <c r="BF188" s="98">
        <f t="shared" si="25"/>
        <v>0</v>
      </c>
      <c r="BG188" s="98">
        <f t="shared" si="26"/>
        <v>0</v>
      </c>
      <c r="BH188" s="98">
        <f t="shared" si="27"/>
        <v>0</v>
      </c>
      <c r="BI188" s="98">
        <f t="shared" si="28"/>
        <v>0</v>
      </c>
      <c r="BJ188" s="2" t="s">
        <v>78</v>
      </c>
      <c r="BK188" s="98">
        <f t="shared" si="29"/>
        <v>0</v>
      </c>
      <c r="BL188" s="2" t="s">
        <v>78</v>
      </c>
      <c r="BM188" s="97" t="s">
        <v>338</v>
      </c>
    </row>
    <row r="189" spans="2:65" s="12" customFormat="1" ht="16.5" customHeight="1" x14ac:dyDescent="0.25">
      <c r="B189" s="11"/>
      <c r="C189" s="99" t="s">
        <v>339</v>
      </c>
      <c r="D189" s="99" t="s">
        <v>124</v>
      </c>
      <c r="E189" s="100" t="s">
        <v>340</v>
      </c>
      <c r="F189" s="101" t="s">
        <v>341</v>
      </c>
      <c r="G189" s="102" t="s">
        <v>342</v>
      </c>
      <c r="H189" s="103">
        <v>2</v>
      </c>
      <c r="I189" s="104"/>
      <c r="J189" s="104">
        <f t="shared" si="20"/>
        <v>0</v>
      </c>
      <c r="K189" s="105"/>
      <c r="L189" s="106"/>
      <c r="M189" s="107" t="s">
        <v>9</v>
      </c>
      <c r="N189" s="108" t="s">
        <v>26</v>
      </c>
      <c r="O189" s="95">
        <v>0</v>
      </c>
      <c r="P189" s="95">
        <f t="shared" si="21"/>
        <v>0</v>
      </c>
      <c r="Q189" s="95">
        <v>0</v>
      </c>
      <c r="R189" s="95">
        <f t="shared" si="22"/>
        <v>0</v>
      </c>
      <c r="S189" s="95">
        <v>0</v>
      </c>
      <c r="T189" s="96">
        <f t="shared" si="23"/>
        <v>0</v>
      </c>
      <c r="AR189" s="97" t="s">
        <v>189</v>
      </c>
      <c r="AT189" s="97" t="s">
        <v>124</v>
      </c>
      <c r="AU189" s="97" t="s">
        <v>1</v>
      </c>
      <c r="AY189" s="2" t="s">
        <v>80</v>
      </c>
      <c r="BE189" s="98">
        <f t="shared" si="24"/>
        <v>0</v>
      </c>
      <c r="BF189" s="98">
        <f t="shared" si="25"/>
        <v>0</v>
      </c>
      <c r="BG189" s="98">
        <f t="shared" si="26"/>
        <v>0</v>
      </c>
      <c r="BH189" s="98">
        <f t="shared" si="27"/>
        <v>0</v>
      </c>
      <c r="BI189" s="98">
        <f t="shared" si="28"/>
        <v>0</v>
      </c>
      <c r="BJ189" s="2" t="s">
        <v>78</v>
      </c>
      <c r="BK189" s="98">
        <f t="shared" si="29"/>
        <v>0</v>
      </c>
      <c r="BL189" s="2" t="s">
        <v>121</v>
      </c>
      <c r="BM189" s="97" t="s">
        <v>343</v>
      </c>
    </row>
    <row r="190" spans="2:65" s="12" customFormat="1" ht="16.5" customHeight="1" x14ac:dyDescent="0.25">
      <c r="B190" s="11"/>
      <c r="C190" s="86" t="s">
        <v>344</v>
      </c>
      <c r="D190" s="86" t="s">
        <v>83</v>
      </c>
      <c r="E190" s="87" t="s">
        <v>345</v>
      </c>
      <c r="F190" s="88" t="s">
        <v>346</v>
      </c>
      <c r="G190" s="89" t="s">
        <v>120</v>
      </c>
      <c r="H190" s="90">
        <v>111</v>
      </c>
      <c r="I190" s="91"/>
      <c r="J190" s="91">
        <f t="shared" si="20"/>
        <v>0</v>
      </c>
      <c r="K190" s="92"/>
      <c r="L190" s="11"/>
      <c r="M190" s="93" t="s">
        <v>9</v>
      </c>
      <c r="N190" s="94" t="s">
        <v>26</v>
      </c>
      <c r="O190" s="95">
        <v>6.8000000000000005E-2</v>
      </c>
      <c r="P190" s="95">
        <f t="shared" si="21"/>
        <v>7.5480000000000009</v>
      </c>
      <c r="Q190" s="95">
        <v>0</v>
      </c>
      <c r="R190" s="95">
        <f t="shared" si="22"/>
        <v>0</v>
      </c>
      <c r="S190" s="95">
        <v>0</v>
      </c>
      <c r="T190" s="96">
        <f t="shared" si="23"/>
        <v>0</v>
      </c>
      <c r="AR190" s="97" t="s">
        <v>121</v>
      </c>
      <c r="AT190" s="97" t="s">
        <v>83</v>
      </c>
      <c r="AU190" s="97" t="s">
        <v>1</v>
      </c>
      <c r="AY190" s="2" t="s">
        <v>80</v>
      </c>
      <c r="BE190" s="98">
        <f t="shared" si="24"/>
        <v>0</v>
      </c>
      <c r="BF190" s="98">
        <f t="shared" si="25"/>
        <v>0</v>
      </c>
      <c r="BG190" s="98">
        <f t="shared" si="26"/>
        <v>0</v>
      </c>
      <c r="BH190" s="98">
        <f t="shared" si="27"/>
        <v>0</v>
      </c>
      <c r="BI190" s="98">
        <f t="shared" si="28"/>
        <v>0</v>
      </c>
      <c r="BJ190" s="2" t="s">
        <v>78</v>
      </c>
      <c r="BK190" s="98">
        <f t="shared" si="29"/>
        <v>0</v>
      </c>
      <c r="BL190" s="2" t="s">
        <v>121</v>
      </c>
      <c r="BM190" s="97" t="s">
        <v>347</v>
      </c>
    </row>
    <row r="191" spans="2:65" s="12" customFormat="1" ht="21.75" customHeight="1" x14ac:dyDescent="0.25">
      <c r="B191" s="11"/>
      <c r="C191" s="99" t="s">
        <v>348</v>
      </c>
      <c r="D191" s="99" t="s">
        <v>124</v>
      </c>
      <c r="E191" s="100" t="s">
        <v>349</v>
      </c>
      <c r="F191" s="101" t="s">
        <v>350</v>
      </c>
      <c r="G191" s="102" t="s">
        <v>120</v>
      </c>
      <c r="H191" s="103">
        <v>111</v>
      </c>
      <c r="I191" s="104"/>
      <c r="J191" s="104">
        <f t="shared" si="20"/>
        <v>0</v>
      </c>
      <c r="K191" s="105"/>
      <c r="L191" s="106"/>
      <c r="M191" s="107" t="s">
        <v>9</v>
      </c>
      <c r="N191" s="108" t="s">
        <v>26</v>
      </c>
      <c r="O191" s="95">
        <v>0</v>
      </c>
      <c r="P191" s="95">
        <f t="shared" si="21"/>
        <v>0</v>
      </c>
      <c r="Q191" s="95">
        <v>6.0000000000000002E-5</v>
      </c>
      <c r="R191" s="95">
        <f t="shared" si="22"/>
        <v>6.6600000000000001E-3</v>
      </c>
      <c r="S191" s="95">
        <v>0</v>
      </c>
      <c r="T191" s="96">
        <f t="shared" si="23"/>
        <v>0</v>
      </c>
      <c r="AR191" s="97" t="s">
        <v>127</v>
      </c>
      <c r="AT191" s="97" t="s">
        <v>124</v>
      </c>
      <c r="AU191" s="97" t="s">
        <v>1</v>
      </c>
      <c r="AY191" s="2" t="s">
        <v>80</v>
      </c>
      <c r="BE191" s="98">
        <f t="shared" si="24"/>
        <v>0</v>
      </c>
      <c r="BF191" s="98">
        <f t="shared" si="25"/>
        <v>0</v>
      </c>
      <c r="BG191" s="98">
        <f t="shared" si="26"/>
        <v>0</v>
      </c>
      <c r="BH191" s="98">
        <f t="shared" si="27"/>
        <v>0</v>
      </c>
      <c r="BI191" s="98">
        <f t="shared" si="28"/>
        <v>0</v>
      </c>
      <c r="BJ191" s="2" t="s">
        <v>78</v>
      </c>
      <c r="BK191" s="98">
        <f t="shared" si="29"/>
        <v>0</v>
      </c>
      <c r="BL191" s="2" t="s">
        <v>127</v>
      </c>
      <c r="BM191" s="97" t="s">
        <v>351</v>
      </c>
    </row>
    <row r="192" spans="2:65" s="12" customFormat="1" ht="33" customHeight="1" x14ac:dyDescent="0.25">
      <c r="B192" s="11"/>
      <c r="C192" s="86" t="s">
        <v>352</v>
      </c>
      <c r="D192" s="86" t="s">
        <v>83</v>
      </c>
      <c r="E192" s="87" t="s">
        <v>353</v>
      </c>
      <c r="F192" s="88" t="s">
        <v>354</v>
      </c>
      <c r="G192" s="89" t="s">
        <v>120</v>
      </c>
      <c r="H192" s="90">
        <v>860</v>
      </c>
      <c r="I192" s="91"/>
      <c r="J192" s="91">
        <f t="shared" si="20"/>
        <v>0</v>
      </c>
      <c r="K192" s="92"/>
      <c r="L192" s="11"/>
      <c r="M192" s="93" t="s">
        <v>9</v>
      </c>
      <c r="N192" s="94" t="s">
        <v>26</v>
      </c>
      <c r="O192" s="95">
        <v>6.8000000000000005E-2</v>
      </c>
      <c r="P192" s="95">
        <f t="shared" si="21"/>
        <v>58.480000000000004</v>
      </c>
      <c r="Q192" s="95">
        <v>0</v>
      </c>
      <c r="R192" s="95">
        <f t="shared" si="22"/>
        <v>0</v>
      </c>
      <c r="S192" s="95">
        <v>0</v>
      </c>
      <c r="T192" s="96">
        <f t="shared" si="23"/>
        <v>0</v>
      </c>
      <c r="AR192" s="97" t="s">
        <v>121</v>
      </c>
      <c r="AT192" s="97" t="s">
        <v>83</v>
      </c>
      <c r="AU192" s="97" t="s">
        <v>1</v>
      </c>
      <c r="AY192" s="2" t="s">
        <v>80</v>
      </c>
      <c r="BE192" s="98">
        <f t="shared" si="24"/>
        <v>0</v>
      </c>
      <c r="BF192" s="98">
        <f t="shared" si="25"/>
        <v>0</v>
      </c>
      <c r="BG192" s="98">
        <f t="shared" si="26"/>
        <v>0</v>
      </c>
      <c r="BH192" s="98">
        <f t="shared" si="27"/>
        <v>0</v>
      </c>
      <c r="BI192" s="98">
        <f t="shared" si="28"/>
        <v>0</v>
      </c>
      <c r="BJ192" s="2" t="s">
        <v>78</v>
      </c>
      <c r="BK192" s="98">
        <f t="shared" si="29"/>
        <v>0</v>
      </c>
      <c r="BL192" s="2" t="s">
        <v>121</v>
      </c>
      <c r="BM192" s="97" t="s">
        <v>355</v>
      </c>
    </row>
    <row r="193" spans="2:65" s="12" customFormat="1" ht="16.5" customHeight="1" x14ac:dyDescent="0.25">
      <c r="B193" s="11"/>
      <c r="C193" s="99" t="s">
        <v>356</v>
      </c>
      <c r="D193" s="99" t="s">
        <v>124</v>
      </c>
      <c r="E193" s="100" t="s">
        <v>357</v>
      </c>
      <c r="F193" s="101" t="s">
        <v>358</v>
      </c>
      <c r="G193" s="102" t="s">
        <v>120</v>
      </c>
      <c r="H193" s="103">
        <v>860</v>
      </c>
      <c r="I193" s="104"/>
      <c r="J193" s="104">
        <f t="shared" si="20"/>
        <v>0</v>
      </c>
      <c r="K193" s="105"/>
      <c r="L193" s="106"/>
      <c r="M193" s="107" t="s">
        <v>9</v>
      </c>
      <c r="N193" s="108" t="s">
        <v>26</v>
      </c>
      <c r="O193" s="95">
        <v>0</v>
      </c>
      <c r="P193" s="95">
        <f t="shared" si="21"/>
        <v>0</v>
      </c>
      <c r="Q193" s="95">
        <v>1.17E-4</v>
      </c>
      <c r="R193" s="95">
        <f t="shared" si="22"/>
        <v>0.10062</v>
      </c>
      <c r="S193" s="95">
        <v>0</v>
      </c>
      <c r="T193" s="96">
        <f t="shared" si="23"/>
        <v>0</v>
      </c>
      <c r="AR193" s="97" t="s">
        <v>127</v>
      </c>
      <c r="AT193" s="97" t="s">
        <v>124</v>
      </c>
      <c r="AU193" s="97" t="s">
        <v>1</v>
      </c>
      <c r="AY193" s="2" t="s">
        <v>80</v>
      </c>
      <c r="BE193" s="98">
        <f t="shared" si="24"/>
        <v>0</v>
      </c>
      <c r="BF193" s="98">
        <f t="shared" si="25"/>
        <v>0</v>
      </c>
      <c r="BG193" s="98">
        <f t="shared" si="26"/>
        <v>0</v>
      </c>
      <c r="BH193" s="98">
        <f t="shared" si="27"/>
        <v>0</v>
      </c>
      <c r="BI193" s="98">
        <f t="shared" si="28"/>
        <v>0</v>
      </c>
      <c r="BJ193" s="2" t="s">
        <v>78</v>
      </c>
      <c r="BK193" s="98">
        <f t="shared" si="29"/>
        <v>0</v>
      </c>
      <c r="BL193" s="2" t="s">
        <v>127</v>
      </c>
      <c r="BM193" s="97" t="s">
        <v>359</v>
      </c>
    </row>
    <row r="194" spans="2:65" s="12" customFormat="1" ht="33" customHeight="1" x14ac:dyDescent="0.25">
      <c r="B194" s="11"/>
      <c r="C194" s="86" t="s">
        <v>360</v>
      </c>
      <c r="D194" s="86" t="s">
        <v>83</v>
      </c>
      <c r="E194" s="87" t="s">
        <v>361</v>
      </c>
      <c r="F194" s="88" t="s">
        <v>362</v>
      </c>
      <c r="G194" s="89" t="s">
        <v>120</v>
      </c>
      <c r="H194" s="90">
        <v>1135</v>
      </c>
      <c r="I194" s="91"/>
      <c r="J194" s="91">
        <f t="shared" si="20"/>
        <v>0</v>
      </c>
      <c r="K194" s="92"/>
      <c r="L194" s="11"/>
      <c r="M194" s="93" t="s">
        <v>9</v>
      </c>
      <c r="N194" s="94" t="s">
        <v>26</v>
      </c>
      <c r="O194" s="95">
        <v>6.8000000000000005E-2</v>
      </c>
      <c r="P194" s="95">
        <f t="shared" si="21"/>
        <v>77.180000000000007</v>
      </c>
      <c r="Q194" s="95">
        <v>0</v>
      </c>
      <c r="R194" s="95">
        <f t="shared" si="22"/>
        <v>0</v>
      </c>
      <c r="S194" s="95">
        <v>0</v>
      </c>
      <c r="T194" s="96">
        <f t="shared" si="23"/>
        <v>0</v>
      </c>
      <c r="AR194" s="97" t="s">
        <v>121</v>
      </c>
      <c r="AT194" s="97" t="s">
        <v>83</v>
      </c>
      <c r="AU194" s="97" t="s">
        <v>1</v>
      </c>
      <c r="AY194" s="2" t="s">
        <v>80</v>
      </c>
      <c r="BE194" s="98">
        <f t="shared" si="24"/>
        <v>0</v>
      </c>
      <c r="BF194" s="98">
        <f t="shared" si="25"/>
        <v>0</v>
      </c>
      <c r="BG194" s="98">
        <f t="shared" si="26"/>
        <v>0</v>
      </c>
      <c r="BH194" s="98">
        <f t="shared" si="27"/>
        <v>0</v>
      </c>
      <c r="BI194" s="98">
        <f t="shared" si="28"/>
        <v>0</v>
      </c>
      <c r="BJ194" s="2" t="s">
        <v>78</v>
      </c>
      <c r="BK194" s="98">
        <f t="shared" si="29"/>
        <v>0</v>
      </c>
      <c r="BL194" s="2" t="s">
        <v>121</v>
      </c>
      <c r="BM194" s="97" t="s">
        <v>363</v>
      </c>
    </row>
    <row r="195" spans="2:65" s="12" customFormat="1" ht="16.5" customHeight="1" x14ac:dyDescent="0.25">
      <c r="B195" s="11"/>
      <c r="C195" s="99" t="s">
        <v>364</v>
      </c>
      <c r="D195" s="99" t="s">
        <v>124</v>
      </c>
      <c r="E195" s="100" t="s">
        <v>365</v>
      </c>
      <c r="F195" s="101" t="s">
        <v>366</v>
      </c>
      <c r="G195" s="102" t="s">
        <v>120</v>
      </c>
      <c r="H195" s="103">
        <v>1135</v>
      </c>
      <c r="I195" s="104"/>
      <c r="J195" s="104">
        <f t="shared" si="20"/>
        <v>0</v>
      </c>
      <c r="K195" s="105"/>
      <c r="L195" s="106"/>
      <c r="M195" s="107" t="s">
        <v>9</v>
      </c>
      <c r="N195" s="108" t="s">
        <v>26</v>
      </c>
      <c r="O195" s="95">
        <v>0</v>
      </c>
      <c r="P195" s="95">
        <f t="shared" si="21"/>
        <v>0</v>
      </c>
      <c r="Q195" s="95">
        <v>1.1E-4</v>
      </c>
      <c r="R195" s="95">
        <f t="shared" si="22"/>
        <v>0.12485</v>
      </c>
      <c r="S195" s="95">
        <v>0</v>
      </c>
      <c r="T195" s="96">
        <f t="shared" si="23"/>
        <v>0</v>
      </c>
      <c r="AR195" s="97" t="s">
        <v>127</v>
      </c>
      <c r="AT195" s="97" t="s">
        <v>124</v>
      </c>
      <c r="AU195" s="97" t="s">
        <v>1</v>
      </c>
      <c r="AY195" s="2" t="s">
        <v>80</v>
      </c>
      <c r="BE195" s="98">
        <f t="shared" si="24"/>
        <v>0</v>
      </c>
      <c r="BF195" s="98">
        <f t="shared" si="25"/>
        <v>0</v>
      </c>
      <c r="BG195" s="98">
        <f t="shared" si="26"/>
        <v>0</v>
      </c>
      <c r="BH195" s="98">
        <f t="shared" si="27"/>
        <v>0</v>
      </c>
      <c r="BI195" s="98">
        <f t="shared" si="28"/>
        <v>0</v>
      </c>
      <c r="BJ195" s="2" t="s">
        <v>78</v>
      </c>
      <c r="BK195" s="98">
        <f t="shared" si="29"/>
        <v>0</v>
      </c>
      <c r="BL195" s="2" t="s">
        <v>127</v>
      </c>
      <c r="BM195" s="97" t="s">
        <v>367</v>
      </c>
    </row>
    <row r="196" spans="2:65" s="12" customFormat="1" ht="33" customHeight="1" x14ac:dyDescent="0.25">
      <c r="B196" s="11"/>
      <c r="C196" s="86" t="s">
        <v>596</v>
      </c>
      <c r="D196" s="86" t="s">
        <v>83</v>
      </c>
      <c r="E196" s="87" t="s">
        <v>597</v>
      </c>
      <c r="F196" s="88" t="s">
        <v>598</v>
      </c>
      <c r="G196" s="89" t="s">
        <v>120</v>
      </c>
      <c r="H196" s="90">
        <v>111</v>
      </c>
      <c r="I196" s="91"/>
      <c r="J196" s="91">
        <f t="shared" si="20"/>
        <v>0</v>
      </c>
      <c r="K196" s="92"/>
      <c r="L196" s="11"/>
      <c r="M196" s="93" t="s">
        <v>9</v>
      </c>
      <c r="N196" s="94" t="s">
        <v>26</v>
      </c>
      <c r="O196" s="95">
        <v>0.09</v>
      </c>
      <c r="P196" s="95">
        <f t="shared" si="21"/>
        <v>9.99</v>
      </c>
      <c r="Q196" s="95">
        <v>0</v>
      </c>
      <c r="R196" s="95">
        <f t="shared" si="22"/>
        <v>0</v>
      </c>
      <c r="S196" s="95">
        <v>0</v>
      </c>
      <c r="T196" s="96">
        <f t="shared" si="23"/>
        <v>0</v>
      </c>
      <c r="AR196" s="97" t="s">
        <v>121</v>
      </c>
      <c r="AT196" s="97" t="s">
        <v>83</v>
      </c>
      <c r="AU196" s="97" t="s">
        <v>1</v>
      </c>
      <c r="AY196" s="2" t="s">
        <v>80</v>
      </c>
      <c r="BE196" s="98">
        <f t="shared" si="24"/>
        <v>0</v>
      </c>
      <c r="BF196" s="98">
        <f t="shared" si="25"/>
        <v>0</v>
      </c>
      <c r="BG196" s="98">
        <f t="shared" si="26"/>
        <v>0</v>
      </c>
      <c r="BH196" s="98">
        <f t="shared" si="27"/>
        <v>0</v>
      </c>
      <c r="BI196" s="98">
        <f t="shared" si="28"/>
        <v>0</v>
      </c>
      <c r="BJ196" s="2" t="s">
        <v>78</v>
      </c>
      <c r="BK196" s="98">
        <f t="shared" si="29"/>
        <v>0</v>
      </c>
      <c r="BL196" s="2" t="s">
        <v>121</v>
      </c>
      <c r="BM196" s="97" t="s">
        <v>599</v>
      </c>
    </row>
    <row r="197" spans="2:65" s="12" customFormat="1" ht="16.5" customHeight="1" x14ac:dyDescent="0.25">
      <c r="B197" s="11"/>
      <c r="C197" s="99" t="s">
        <v>600</v>
      </c>
      <c r="D197" s="99" t="s">
        <v>124</v>
      </c>
      <c r="E197" s="100" t="s">
        <v>601</v>
      </c>
      <c r="F197" s="101" t="s">
        <v>602</v>
      </c>
      <c r="G197" s="102" t="s">
        <v>120</v>
      </c>
      <c r="H197" s="103">
        <v>111</v>
      </c>
      <c r="I197" s="104"/>
      <c r="J197" s="104">
        <f t="shared" si="20"/>
        <v>0</v>
      </c>
      <c r="K197" s="105"/>
      <c r="L197" s="106"/>
      <c r="M197" s="107" t="s">
        <v>9</v>
      </c>
      <c r="N197" s="108" t="s">
        <v>26</v>
      </c>
      <c r="O197" s="95">
        <v>0</v>
      </c>
      <c r="P197" s="95">
        <f t="shared" si="21"/>
        <v>0</v>
      </c>
      <c r="Q197" s="95">
        <v>2.2599999999999999E-4</v>
      </c>
      <c r="R197" s="95">
        <f t="shared" si="22"/>
        <v>2.5086000000000001E-2</v>
      </c>
      <c r="S197" s="95">
        <v>0</v>
      </c>
      <c r="T197" s="96">
        <f t="shared" si="23"/>
        <v>0</v>
      </c>
      <c r="AR197" s="97" t="s">
        <v>127</v>
      </c>
      <c r="AT197" s="97" t="s">
        <v>124</v>
      </c>
      <c r="AU197" s="97" t="s">
        <v>1</v>
      </c>
      <c r="AY197" s="2" t="s">
        <v>80</v>
      </c>
      <c r="BE197" s="98">
        <f t="shared" si="24"/>
        <v>0</v>
      </c>
      <c r="BF197" s="98">
        <f t="shared" si="25"/>
        <v>0</v>
      </c>
      <c r="BG197" s="98">
        <f t="shared" si="26"/>
        <v>0</v>
      </c>
      <c r="BH197" s="98">
        <f t="shared" si="27"/>
        <v>0</v>
      </c>
      <c r="BI197" s="98">
        <f t="shared" si="28"/>
        <v>0</v>
      </c>
      <c r="BJ197" s="2" t="s">
        <v>78</v>
      </c>
      <c r="BK197" s="98">
        <f t="shared" si="29"/>
        <v>0</v>
      </c>
      <c r="BL197" s="2" t="s">
        <v>127</v>
      </c>
      <c r="BM197" s="97" t="s">
        <v>603</v>
      </c>
    </row>
    <row r="198" spans="2:65" s="12" customFormat="1" ht="24.2" customHeight="1" x14ac:dyDescent="0.25">
      <c r="B198" s="11"/>
      <c r="C198" s="86" t="s">
        <v>383</v>
      </c>
      <c r="D198" s="86" t="s">
        <v>83</v>
      </c>
      <c r="E198" s="87" t="s">
        <v>384</v>
      </c>
      <c r="F198" s="88" t="s">
        <v>385</v>
      </c>
      <c r="G198" s="89" t="s">
        <v>120</v>
      </c>
      <c r="H198" s="90">
        <v>1995</v>
      </c>
      <c r="I198" s="91"/>
      <c r="J198" s="91">
        <f t="shared" si="20"/>
        <v>0</v>
      </c>
      <c r="K198" s="92"/>
      <c r="L198" s="11"/>
      <c r="M198" s="93" t="s">
        <v>9</v>
      </c>
      <c r="N198" s="94" t="s">
        <v>26</v>
      </c>
      <c r="O198" s="95">
        <v>7.0000000000000007E-2</v>
      </c>
      <c r="P198" s="95">
        <f t="shared" si="21"/>
        <v>139.65</v>
      </c>
      <c r="Q198" s="95">
        <v>0</v>
      </c>
      <c r="R198" s="95">
        <f t="shared" si="22"/>
        <v>0</v>
      </c>
      <c r="S198" s="95">
        <v>0</v>
      </c>
      <c r="T198" s="96">
        <f t="shared" si="23"/>
        <v>0</v>
      </c>
      <c r="AR198" s="97" t="s">
        <v>121</v>
      </c>
      <c r="AT198" s="97" t="s">
        <v>83</v>
      </c>
      <c r="AU198" s="97" t="s">
        <v>1</v>
      </c>
      <c r="AY198" s="2" t="s">
        <v>80</v>
      </c>
      <c r="BE198" s="98">
        <f t="shared" si="24"/>
        <v>0</v>
      </c>
      <c r="BF198" s="98">
        <f t="shared" si="25"/>
        <v>0</v>
      </c>
      <c r="BG198" s="98">
        <f t="shared" si="26"/>
        <v>0</v>
      </c>
      <c r="BH198" s="98">
        <f t="shared" si="27"/>
        <v>0</v>
      </c>
      <c r="BI198" s="98">
        <f t="shared" si="28"/>
        <v>0</v>
      </c>
      <c r="BJ198" s="2" t="s">
        <v>78</v>
      </c>
      <c r="BK198" s="98">
        <f t="shared" si="29"/>
        <v>0</v>
      </c>
      <c r="BL198" s="2" t="s">
        <v>121</v>
      </c>
      <c r="BM198" s="97" t="s">
        <v>386</v>
      </c>
    </row>
    <row r="199" spans="2:65" s="12" customFormat="1" ht="16.5" customHeight="1" x14ac:dyDescent="0.25">
      <c r="B199" s="11"/>
      <c r="C199" s="99" t="s">
        <v>387</v>
      </c>
      <c r="D199" s="99" t="s">
        <v>124</v>
      </c>
      <c r="E199" s="100" t="s">
        <v>388</v>
      </c>
      <c r="F199" s="101" t="s">
        <v>389</v>
      </c>
      <c r="G199" s="102" t="s">
        <v>140</v>
      </c>
      <c r="H199" s="103">
        <v>22</v>
      </c>
      <c r="I199" s="104"/>
      <c r="J199" s="104">
        <f t="shared" si="20"/>
        <v>0</v>
      </c>
      <c r="K199" s="105"/>
      <c r="L199" s="106"/>
      <c r="M199" s="107" t="s">
        <v>9</v>
      </c>
      <c r="N199" s="108" t="s">
        <v>26</v>
      </c>
      <c r="O199" s="95">
        <v>0</v>
      </c>
      <c r="P199" s="95">
        <f t="shared" si="21"/>
        <v>0</v>
      </c>
      <c r="Q199" s="95">
        <v>0</v>
      </c>
      <c r="R199" s="95">
        <f t="shared" si="22"/>
        <v>0</v>
      </c>
      <c r="S199" s="95">
        <v>0</v>
      </c>
      <c r="T199" s="96">
        <f t="shared" si="23"/>
        <v>0</v>
      </c>
      <c r="AR199" s="97" t="s">
        <v>1</v>
      </c>
      <c r="AT199" s="97" t="s">
        <v>124</v>
      </c>
      <c r="AU199" s="97" t="s">
        <v>1</v>
      </c>
      <c r="AY199" s="2" t="s">
        <v>80</v>
      </c>
      <c r="BE199" s="98">
        <f t="shared" si="24"/>
        <v>0</v>
      </c>
      <c r="BF199" s="98">
        <f t="shared" si="25"/>
        <v>0</v>
      </c>
      <c r="BG199" s="98">
        <f t="shared" si="26"/>
        <v>0</v>
      </c>
      <c r="BH199" s="98">
        <f t="shared" si="27"/>
        <v>0</v>
      </c>
      <c r="BI199" s="98">
        <f t="shared" si="28"/>
        <v>0</v>
      </c>
      <c r="BJ199" s="2" t="s">
        <v>78</v>
      </c>
      <c r="BK199" s="98">
        <f t="shared" si="29"/>
        <v>0</v>
      </c>
      <c r="BL199" s="2" t="s">
        <v>78</v>
      </c>
      <c r="BM199" s="97" t="s">
        <v>390</v>
      </c>
    </row>
    <row r="200" spans="2:65" s="12" customFormat="1" ht="24.2" customHeight="1" x14ac:dyDescent="0.25">
      <c r="B200" s="11"/>
      <c r="C200" s="86" t="s">
        <v>191</v>
      </c>
      <c r="D200" s="86" t="s">
        <v>83</v>
      </c>
      <c r="E200" s="87" t="s">
        <v>611</v>
      </c>
      <c r="F200" s="88" t="s">
        <v>612</v>
      </c>
      <c r="G200" s="89" t="s">
        <v>140</v>
      </c>
      <c r="H200" s="90">
        <v>16</v>
      </c>
      <c r="I200" s="91"/>
      <c r="J200" s="91">
        <f t="shared" si="20"/>
        <v>0</v>
      </c>
      <c r="K200" s="92"/>
      <c r="L200" s="11"/>
      <c r="M200" s="93" t="s">
        <v>9</v>
      </c>
      <c r="N200" s="94" t="s">
        <v>26</v>
      </c>
      <c r="O200" s="95">
        <v>0</v>
      </c>
      <c r="P200" s="95">
        <f t="shared" si="21"/>
        <v>0</v>
      </c>
      <c r="Q200" s="95">
        <v>0</v>
      </c>
      <c r="R200" s="95">
        <f t="shared" si="22"/>
        <v>0</v>
      </c>
      <c r="S200" s="95">
        <v>0</v>
      </c>
      <c r="T200" s="96">
        <f t="shared" si="23"/>
        <v>0</v>
      </c>
      <c r="AR200" s="97" t="s">
        <v>121</v>
      </c>
      <c r="AT200" s="97" t="s">
        <v>83</v>
      </c>
      <c r="AU200" s="97" t="s">
        <v>1</v>
      </c>
      <c r="AY200" s="2" t="s">
        <v>80</v>
      </c>
      <c r="BE200" s="98">
        <f t="shared" si="24"/>
        <v>0</v>
      </c>
      <c r="BF200" s="98">
        <f t="shared" si="25"/>
        <v>0</v>
      </c>
      <c r="BG200" s="98">
        <f t="shared" si="26"/>
        <v>0</v>
      </c>
      <c r="BH200" s="98">
        <f t="shared" si="27"/>
        <v>0</v>
      </c>
      <c r="BI200" s="98">
        <f t="shared" si="28"/>
        <v>0</v>
      </c>
      <c r="BJ200" s="2" t="s">
        <v>78</v>
      </c>
      <c r="BK200" s="98">
        <f t="shared" si="29"/>
        <v>0</v>
      </c>
      <c r="BL200" s="2" t="s">
        <v>121</v>
      </c>
      <c r="BM200" s="97" t="s">
        <v>655</v>
      </c>
    </row>
    <row r="201" spans="2:65" s="12" customFormat="1" ht="24.2" customHeight="1" x14ac:dyDescent="0.25">
      <c r="B201" s="11"/>
      <c r="C201" s="99" t="s">
        <v>231</v>
      </c>
      <c r="D201" s="99" t="s">
        <v>124</v>
      </c>
      <c r="E201" s="100" t="s">
        <v>656</v>
      </c>
      <c r="F201" s="101" t="s">
        <v>616</v>
      </c>
      <c r="G201" s="102" t="s">
        <v>140</v>
      </c>
      <c r="H201" s="103">
        <v>8</v>
      </c>
      <c r="I201" s="104"/>
      <c r="J201" s="104">
        <f t="shared" si="20"/>
        <v>0</v>
      </c>
      <c r="K201" s="105"/>
      <c r="L201" s="106"/>
      <c r="M201" s="107" t="s">
        <v>9</v>
      </c>
      <c r="N201" s="108" t="s">
        <v>26</v>
      </c>
      <c r="O201" s="95">
        <v>0</v>
      </c>
      <c r="P201" s="95">
        <f t="shared" si="21"/>
        <v>0</v>
      </c>
      <c r="Q201" s="95">
        <v>0</v>
      </c>
      <c r="R201" s="95">
        <f t="shared" si="22"/>
        <v>0</v>
      </c>
      <c r="S201" s="95">
        <v>0</v>
      </c>
      <c r="T201" s="96">
        <f t="shared" si="23"/>
        <v>0</v>
      </c>
      <c r="AR201" s="97" t="s">
        <v>127</v>
      </c>
      <c r="AT201" s="97" t="s">
        <v>124</v>
      </c>
      <c r="AU201" s="97" t="s">
        <v>1</v>
      </c>
      <c r="AY201" s="2" t="s">
        <v>80</v>
      </c>
      <c r="BE201" s="98">
        <f t="shared" si="24"/>
        <v>0</v>
      </c>
      <c r="BF201" s="98">
        <f t="shared" si="25"/>
        <v>0</v>
      </c>
      <c r="BG201" s="98">
        <f t="shared" si="26"/>
        <v>0</v>
      </c>
      <c r="BH201" s="98">
        <f t="shared" si="27"/>
        <v>0</v>
      </c>
      <c r="BI201" s="98">
        <f t="shared" si="28"/>
        <v>0</v>
      </c>
      <c r="BJ201" s="2" t="s">
        <v>78</v>
      </c>
      <c r="BK201" s="98">
        <f t="shared" si="29"/>
        <v>0</v>
      </c>
      <c r="BL201" s="2" t="s">
        <v>127</v>
      </c>
      <c r="BM201" s="97" t="s">
        <v>657</v>
      </c>
    </row>
    <row r="202" spans="2:65" s="12" customFormat="1" ht="24.2" customHeight="1" x14ac:dyDescent="0.25">
      <c r="B202" s="11"/>
      <c r="C202" s="99" t="s">
        <v>243</v>
      </c>
      <c r="D202" s="99" t="s">
        <v>124</v>
      </c>
      <c r="E202" s="100" t="s">
        <v>618</v>
      </c>
      <c r="F202" s="101" t="s">
        <v>619</v>
      </c>
      <c r="G202" s="102" t="s">
        <v>140</v>
      </c>
      <c r="H202" s="103">
        <v>8</v>
      </c>
      <c r="I202" s="104"/>
      <c r="J202" s="104">
        <f t="shared" si="20"/>
        <v>0</v>
      </c>
      <c r="K202" s="105"/>
      <c r="L202" s="106"/>
      <c r="M202" s="107" t="s">
        <v>9</v>
      </c>
      <c r="N202" s="108" t="s">
        <v>26</v>
      </c>
      <c r="O202" s="95">
        <v>0</v>
      </c>
      <c r="P202" s="95">
        <f t="shared" si="21"/>
        <v>0</v>
      </c>
      <c r="Q202" s="95">
        <v>0</v>
      </c>
      <c r="R202" s="95">
        <f t="shared" si="22"/>
        <v>0</v>
      </c>
      <c r="S202" s="95">
        <v>0</v>
      </c>
      <c r="T202" s="96">
        <f t="shared" si="23"/>
        <v>0</v>
      </c>
      <c r="AR202" s="97" t="s">
        <v>127</v>
      </c>
      <c r="AT202" s="97" t="s">
        <v>124</v>
      </c>
      <c r="AU202" s="97" t="s">
        <v>1</v>
      </c>
      <c r="AY202" s="2" t="s">
        <v>80</v>
      </c>
      <c r="BE202" s="98">
        <f t="shared" si="24"/>
        <v>0</v>
      </c>
      <c r="BF202" s="98">
        <f t="shared" si="25"/>
        <v>0</v>
      </c>
      <c r="BG202" s="98">
        <f t="shared" si="26"/>
        <v>0</v>
      </c>
      <c r="BH202" s="98">
        <f t="shared" si="27"/>
        <v>0</v>
      </c>
      <c r="BI202" s="98">
        <f t="shared" si="28"/>
        <v>0</v>
      </c>
      <c r="BJ202" s="2" t="s">
        <v>78</v>
      </c>
      <c r="BK202" s="98">
        <f t="shared" si="29"/>
        <v>0</v>
      </c>
      <c r="BL202" s="2" t="s">
        <v>127</v>
      </c>
      <c r="BM202" s="97" t="s">
        <v>658</v>
      </c>
    </row>
    <row r="203" spans="2:65" s="12" customFormat="1" ht="33" customHeight="1" x14ac:dyDescent="0.25">
      <c r="B203" s="11"/>
      <c r="C203" s="86" t="s">
        <v>247</v>
      </c>
      <c r="D203" s="86" t="s">
        <v>83</v>
      </c>
      <c r="E203" s="87" t="s">
        <v>621</v>
      </c>
      <c r="F203" s="88" t="s">
        <v>622</v>
      </c>
      <c r="G203" s="89" t="s">
        <v>140</v>
      </c>
      <c r="H203" s="90">
        <v>8</v>
      </c>
      <c r="I203" s="91"/>
      <c r="J203" s="91">
        <f t="shared" si="20"/>
        <v>0</v>
      </c>
      <c r="K203" s="92"/>
      <c r="L203" s="11"/>
      <c r="M203" s="93" t="s">
        <v>9</v>
      </c>
      <c r="N203" s="94" t="s">
        <v>26</v>
      </c>
      <c r="O203" s="95">
        <v>0</v>
      </c>
      <c r="P203" s="95">
        <f t="shared" si="21"/>
        <v>0</v>
      </c>
      <c r="Q203" s="95">
        <v>0</v>
      </c>
      <c r="R203" s="95">
        <f t="shared" si="22"/>
        <v>0</v>
      </c>
      <c r="S203" s="95">
        <v>0</v>
      </c>
      <c r="T203" s="96">
        <f t="shared" si="23"/>
        <v>0</v>
      </c>
      <c r="AR203" s="97" t="s">
        <v>121</v>
      </c>
      <c r="AT203" s="97" t="s">
        <v>83</v>
      </c>
      <c r="AU203" s="97" t="s">
        <v>1</v>
      </c>
      <c r="AY203" s="2" t="s">
        <v>80</v>
      </c>
      <c r="BE203" s="98">
        <f t="shared" si="24"/>
        <v>0</v>
      </c>
      <c r="BF203" s="98">
        <f t="shared" si="25"/>
        <v>0</v>
      </c>
      <c r="BG203" s="98">
        <f t="shared" si="26"/>
        <v>0</v>
      </c>
      <c r="BH203" s="98">
        <f t="shared" si="27"/>
        <v>0</v>
      </c>
      <c r="BI203" s="98">
        <f t="shared" si="28"/>
        <v>0</v>
      </c>
      <c r="BJ203" s="2" t="s">
        <v>78</v>
      </c>
      <c r="BK203" s="98">
        <f t="shared" si="29"/>
        <v>0</v>
      </c>
      <c r="BL203" s="2" t="s">
        <v>121</v>
      </c>
      <c r="BM203" s="97" t="s">
        <v>659</v>
      </c>
    </row>
    <row r="204" spans="2:65" s="12" customFormat="1" ht="16.5" customHeight="1" x14ac:dyDescent="0.25">
      <c r="B204" s="11"/>
      <c r="C204" s="99" t="s">
        <v>255</v>
      </c>
      <c r="D204" s="99" t="s">
        <v>124</v>
      </c>
      <c r="E204" s="100" t="s">
        <v>624</v>
      </c>
      <c r="F204" s="101" t="s">
        <v>625</v>
      </c>
      <c r="G204" s="102" t="s">
        <v>140</v>
      </c>
      <c r="H204" s="103">
        <v>8</v>
      </c>
      <c r="I204" s="104"/>
      <c r="J204" s="104">
        <f t="shared" si="20"/>
        <v>0</v>
      </c>
      <c r="K204" s="105"/>
      <c r="L204" s="106"/>
      <c r="M204" s="107" t="s">
        <v>9</v>
      </c>
      <c r="N204" s="108" t="s">
        <v>26</v>
      </c>
      <c r="O204" s="95">
        <v>0</v>
      </c>
      <c r="P204" s="95">
        <f t="shared" si="21"/>
        <v>0</v>
      </c>
      <c r="Q204" s="95">
        <v>0</v>
      </c>
      <c r="R204" s="95">
        <f t="shared" si="22"/>
        <v>0</v>
      </c>
      <c r="S204" s="95">
        <v>0</v>
      </c>
      <c r="T204" s="96">
        <f t="shared" si="23"/>
        <v>0</v>
      </c>
      <c r="AR204" s="97" t="s">
        <v>189</v>
      </c>
      <c r="AT204" s="97" t="s">
        <v>124</v>
      </c>
      <c r="AU204" s="97" t="s">
        <v>1</v>
      </c>
      <c r="AY204" s="2" t="s">
        <v>80</v>
      </c>
      <c r="BE204" s="98">
        <f t="shared" si="24"/>
        <v>0</v>
      </c>
      <c r="BF204" s="98">
        <f t="shared" si="25"/>
        <v>0</v>
      </c>
      <c r="BG204" s="98">
        <f t="shared" si="26"/>
        <v>0</v>
      </c>
      <c r="BH204" s="98">
        <f t="shared" si="27"/>
        <v>0</v>
      </c>
      <c r="BI204" s="98">
        <f t="shared" si="28"/>
        <v>0</v>
      </c>
      <c r="BJ204" s="2" t="s">
        <v>78</v>
      </c>
      <c r="BK204" s="98">
        <f t="shared" si="29"/>
        <v>0</v>
      </c>
      <c r="BL204" s="2" t="s">
        <v>121</v>
      </c>
      <c r="BM204" s="97" t="s">
        <v>660</v>
      </c>
    </row>
    <row r="205" spans="2:65" s="12" customFormat="1" ht="16.5" customHeight="1" x14ac:dyDescent="0.25">
      <c r="B205" s="11"/>
      <c r="C205" s="86" t="s">
        <v>263</v>
      </c>
      <c r="D205" s="86" t="s">
        <v>83</v>
      </c>
      <c r="E205" s="87" t="s">
        <v>627</v>
      </c>
      <c r="F205" s="88" t="s">
        <v>628</v>
      </c>
      <c r="G205" s="89" t="s">
        <v>140</v>
      </c>
      <c r="H205" s="90">
        <v>8</v>
      </c>
      <c r="I205" s="91"/>
      <c r="J205" s="91">
        <f t="shared" si="20"/>
        <v>0</v>
      </c>
      <c r="K205" s="92"/>
      <c r="L205" s="11"/>
      <c r="M205" s="93" t="s">
        <v>9</v>
      </c>
      <c r="N205" s="94" t="s">
        <v>26</v>
      </c>
      <c r="O205" s="95">
        <v>0</v>
      </c>
      <c r="P205" s="95">
        <f t="shared" si="21"/>
        <v>0</v>
      </c>
      <c r="Q205" s="95">
        <v>0</v>
      </c>
      <c r="R205" s="95">
        <f t="shared" si="22"/>
        <v>0</v>
      </c>
      <c r="S205" s="95">
        <v>0</v>
      </c>
      <c r="T205" s="96">
        <f t="shared" si="23"/>
        <v>0</v>
      </c>
      <c r="AR205" s="97" t="s">
        <v>121</v>
      </c>
      <c r="AT205" s="97" t="s">
        <v>83</v>
      </c>
      <c r="AU205" s="97" t="s">
        <v>1</v>
      </c>
      <c r="AY205" s="2" t="s">
        <v>80</v>
      </c>
      <c r="BE205" s="98">
        <f t="shared" si="24"/>
        <v>0</v>
      </c>
      <c r="BF205" s="98">
        <f t="shared" si="25"/>
        <v>0</v>
      </c>
      <c r="BG205" s="98">
        <f t="shared" si="26"/>
        <v>0</v>
      </c>
      <c r="BH205" s="98">
        <f t="shared" si="27"/>
        <v>0</v>
      </c>
      <c r="BI205" s="98">
        <f t="shared" si="28"/>
        <v>0</v>
      </c>
      <c r="BJ205" s="2" t="s">
        <v>78</v>
      </c>
      <c r="BK205" s="98">
        <f t="shared" si="29"/>
        <v>0</v>
      </c>
      <c r="BL205" s="2" t="s">
        <v>121</v>
      </c>
      <c r="BM205" s="97" t="s">
        <v>661</v>
      </c>
    </row>
    <row r="206" spans="2:65" s="12" customFormat="1" ht="16.5" customHeight="1" x14ac:dyDescent="0.25">
      <c r="B206" s="11"/>
      <c r="C206" s="99" t="s">
        <v>259</v>
      </c>
      <c r="D206" s="99" t="s">
        <v>124</v>
      </c>
      <c r="E206" s="100" t="s">
        <v>630</v>
      </c>
      <c r="F206" s="101" t="s">
        <v>631</v>
      </c>
      <c r="G206" s="102" t="s">
        <v>140</v>
      </c>
      <c r="H206" s="103">
        <v>8</v>
      </c>
      <c r="I206" s="104"/>
      <c r="J206" s="104">
        <f t="shared" si="20"/>
        <v>0</v>
      </c>
      <c r="K206" s="105"/>
      <c r="L206" s="106"/>
      <c r="M206" s="107" t="s">
        <v>9</v>
      </c>
      <c r="N206" s="108" t="s">
        <v>26</v>
      </c>
      <c r="O206" s="95">
        <v>0</v>
      </c>
      <c r="P206" s="95">
        <f t="shared" si="21"/>
        <v>0</v>
      </c>
      <c r="Q206" s="95">
        <v>0</v>
      </c>
      <c r="R206" s="95">
        <f t="shared" si="22"/>
        <v>0</v>
      </c>
      <c r="S206" s="95">
        <v>0</v>
      </c>
      <c r="T206" s="96">
        <f t="shared" si="23"/>
        <v>0</v>
      </c>
      <c r="AR206" s="97" t="s">
        <v>189</v>
      </c>
      <c r="AT206" s="97" t="s">
        <v>124</v>
      </c>
      <c r="AU206" s="97" t="s">
        <v>1</v>
      </c>
      <c r="AY206" s="2" t="s">
        <v>80</v>
      </c>
      <c r="BE206" s="98">
        <f t="shared" si="24"/>
        <v>0</v>
      </c>
      <c r="BF206" s="98">
        <f t="shared" si="25"/>
        <v>0</v>
      </c>
      <c r="BG206" s="98">
        <f t="shared" si="26"/>
        <v>0</v>
      </c>
      <c r="BH206" s="98">
        <f t="shared" si="27"/>
        <v>0</v>
      </c>
      <c r="BI206" s="98">
        <f t="shared" si="28"/>
        <v>0</v>
      </c>
      <c r="BJ206" s="2" t="s">
        <v>78</v>
      </c>
      <c r="BK206" s="98">
        <f t="shared" si="29"/>
        <v>0</v>
      </c>
      <c r="BL206" s="2" t="s">
        <v>121</v>
      </c>
      <c r="BM206" s="97" t="s">
        <v>662</v>
      </c>
    </row>
    <row r="207" spans="2:65" s="12" customFormat="1" ht="37.9" customHeight="1" x14ac:dyDescent="0.25">
      <c r="B207" s="11"/>
      <c r="C207" s="86" t="s">
        <v>391</v>
      </c>
      <c r="D207" s="86" t="s">
        <v>83</v>
      </c>
      <c r="E207" s="87" t="s">
        <v>392</v>
      </c>
      <c r="F207" s="88" t="s">
        <v>393</v>
      </c>
      <c r="G207" s="89" t="s">
        <v>394</v>
      </c>
      <c r="H207" s="90">
        <v>1</v>
      </c>
      <c r="I207" s="91"/>
      <c r="J207" s="91">
        <f t="shared" si="20"/>
        <v>0</v>
      </c>
      <c r="K207" s="92"/>
      <c r="L207" s="11"/>
      <c r="M207" s="93" t="s">
        <v>9</v>
      </c>
      <c r="N207" s="94" t="s">
        <v>26</v>
      </c>
      <c r="O207" s="95">
        <v>0</v>
      </c>
      <c r="P207" s="95">
        <f t="shared" si="21"/>
        <v>0</v>
      </c>
      <c r="Q207" s="95">
        <v>0</v>
      </c>
      <c r="R207" s="95">
        <f t="shared" si="22"/>
        <v>0</v>
      </c>
      <c r="S207" s="95">
        <v>0</v>
      </c>
      <c r="T207" s="96">
        <f t="shared" si="23"/>
        <v>0</v>
      </c>
      <c r="AR207" s="97" t="s">
        <v>121</v>
      </c>
      <c r="AT207" s="97" t="s">
        <v>83</v>
      </c>
      <c r="AU207" s="97" t="s">
        <v>1</v>
      </c>
      <c r="AY207" s="2" t="s">
        <v>80</v>
      </c>
      <c r="BE207" s="98">
        <f t="shared" si="24"/>
        <v>0</v>
      </c>
      <c r="BF207" s="98">
        <f t="shared" si="25"/>
        <v>0</v>
      </c>
      <c r="BG207" s="98">
        <f t="shared" si="26"/>
        <v>0</v>
      </c>
      <c r="BH207" s="98">
        <f t="shared" si="27"/>
        <v>0</v>
      </c>
      <c r="BI207" s="98">
        <f t="shared" si="28"/>
        <v>0</v>
      </c>
      <c r="BJ207" s="2" t="s">
        <v>78</v>
      </c>
      <c r="BK207" s="98">
        <f t="shared" si="29"/>
        <v>0</v>
      </c>
      <c r="BL207" s="2" t="s">
        <v>121</v>
      </c>
      <c r="BM207" s="97" t="s">
        <v>395</v>
      </c>
    </row>
    <row r="208" spans="2:65" s="12" customFormat="1" ht="24.2" customHeight="1" x14ac:dyDescent="0.25">
      <c r="B208" s="11"/>
      <c r="C208" s="86" t="s">
        <v>607</v>
      </c>
      <c r="D208" s="86" t="s">
        <v>83</v>
      </c>
      <c r="E208" s="87" t="s">
        <v>608</v>
      </c>
      <c r="F208" s="88" t="s">
        <v>609</v>
      </c>
      <c r="G208" s="89" t="s">
        <v>399</v>
      </c>
      <c r="H208" s="90">
        <v>520</v>
      </c>
      <c r="I208" s="91"/>
      <c r="J208" s="91">
        <f t="shared" si="20"/>
        <v>0</v>
      </c>
      <c r="K208" s="92"/>
      <c r="L208" s="11"/>
      <c r="M208" s="93" t="s">
        <v>9</v>
      </c>
      <c r="N208" s="94" t="s">
        <v>26</v>
      </c>
      <c r="O208" s="95">
        <v>0</v>
      </c>
      <c r="P208" s="95">
        <f t="shared" si="21"/>
        <v>0</v>
      </c>
      <c r="Q208" s="95">
        <v>0</v>
      </c>
      <c r="R208" s="95">
        <f t="shared" si="22"/>
        <v>0</v>
      </c>
      <c r="S208" s="95">
        <v>0</v>
      </c>
      <c r="T208" s="96">
        <f t="shared" si="23"/>
        <v>0</v>
      </c>
      <c r="AR208" s="97" t="s">
        <v>121</v>
      </c>
      <c r="AT208" s="97" t="s">
        <v>83</v>
      </c>
      <c r="AU208" s="97" t="s">
        <v>1</v>
      </c>
      <c r="AY208" s="2" t="s">
        <v>80</v>
      </c>
      <c r="BE208" s="98">
        <f t="shared" si="24"/>
        <v>0</v>
      </c>
      <c r="BF208" s="98">
        <f t="shared" si="25"/>
        <v>0</v>
      </c>
      <c r="BG208" s="98">
        <f t="shared" si="26"/>
        <v>0</v>
      </c>
      <c r="BH208" s="98">
        <f t="shared" si="27"/>
        <v>0</v>
      </c>
      <c r="BI208" s="98">
        <f t="shared" si="28"/>
        <v>0</v>
      </c>
      <c r="BJ208" s="2" t="s">
        <v>78</v>
      </c>
      <c r="BK208" s="98">
        <f t="shared" si="29"/>
        <v>0</v>
      </c>
      <c r="BL208" s="2" t="s">
        <v>121</v>
      </c>
      <c r="BM208" s="97" t="s">
        <v>610</v>
      </c>
    </row>
    <row r="209" spans="2:65" s="12" customFormat="1" ht="16.5" customHeight="1" x14ac:dyDescent="0.25">
      <c r="B209" s="11"/>
      <c r="C209" s="86" t="s">
        <v>396</v>
      </c>
      <c r="D209" s="86" t="s">
        <v>83</v>
      </c>
      <c r="E209" s="87" t="s">
        <v>397</v>
      </c>
      <c r="F209" s="88" t="s">
        <v>398</v>
      </c>
      <c r="G209" s="89" t="s">
        <v>399</v>
      </c>
      <c r="H209" s="90">
        <v>16</v>
      </c>
      <c r="I209" s="91"/>
      <c r="J209" s="91">
        <f t="shared" si="20"/>
        <v>0</v>
      </c>
      <c r="K209" s="92"/>
      <c r="L209" s="11"/>
      <c r="M209" s="93" t="s">
        <v>9</v>
      </c>
      <c r="N209" s="94" t="s">
        <v>26</v>
      </c>
      <c r="O209" s="95">
        <v>0</v>
      </c>
      <c r="P209" s="95">
        <f t="shared" si="21"/>
        <v>0</v>
      </c>
      <c r="Q209" s="95">
        <v>0</v>
      </c>
      <c r="R209" s="95">
        <f t="shared" si="22"/>
        <v>0</v>
      </c>
      <c r="S209" s="95">
        <v>0</v>
      </c>
      <c r="T209" s="96">
        <f t="shared" si="23"/>
        <v>0</v>
      </c>
      <c r="AR209" s="97" t="s">
        <v>121</v>
      </c>
      <c r="AT209" s="97" t="s">
        <v>83</v>
      </c>
      <c r="AU209" s="97" t="s">
        <v>1</v>
      </c>
      <c r="AY209" s="2" t="s">
        <v>80</v>
      </c>
      <c r="BE209" s="98">
        <f t="shared" si="24"/>
        <v>0</v>
      </c>
      <c r="BF209" s="98">
        <f t="shared" si="25"/>
        <v>0</v>
      </c>
      <c r="BG209" s="98">
        <f t="shared" si="26"/>
        <v>0</v>
      </c>
      <c r="BH209" s="98">
        <f t="shared" si="27"/>
        <v>0</v>
      </c>
      <c r="BI209" s="98">
        <f t="shared" si="28"/>
        <v>0</v>
      </c>
      <c r="BJ209" s="2" t="s">
        <v>78</v>
      </c>
      <c r="BK209" s="98">
        <f t="shared" si="29"/>
        <v>0</v>
      </c>
      <c r="BL209" s="2" t="s">
        <v>121</v>
      </c>
      <c r="BM209" s="97" t="s">
        <v>400</v>
      </c>
    </row>
    <row r="210" spans="2:65" s="12" customFormat="1" ht="16.5" customHeight="1" x14ac:dyDescent="0.25">
      <c r="B210" s="11"/>
      <c r="C210" s="86" t="s">
        <v>401</v>
      </c>
      <c r="D210" s="86" t="s">
        <v>83</v>
      </c>
      <c r="E210" s="87" t="s">
        <v>402</v>
      </c>
      <c r="F210" s="88" t="s">
        <v>403</v>
      </c>
      <c r="G210" s="89" t="s">
        <v>140</v>
      </c>
      <c r="H210" s="90">
        <v>22</v>
      </c>
      <c r="I210" s="91"/>
      <c r="J210" s="91">
        <f t="shared" si="20"/>
        <v>0</v>
      </c>
      <c r="K210" s="92"/>
      <c r="L210" s="11"/>
      <c r="M210" s="93" t="s">
        <v>9</v>
      </c>
      <c r="N210" s="94" t="s">
        <v>26</v>
      </c>
      <c r="O210" s="95">
        <v>0</v>
      </c>
      <c r="P210" s="95">
        <f t="shared" si="21"/>
        <v>0</v>
      </c>
      <c r="Q210" s="95">
        <v>0</v>
      </c>
      <c r="R210" s="95">
        <f t="shared" si="22"/>
        <v>0</v>
      </c>
      <c r="S210" s="95">
        <v>0</v>
      </c>
      <c r="T210" s="96">
        <f t="shared" si="23"/>
        <v>0</v>
      </c>
      <c r="AR210" s="97" t="s">
        <v>127</v>
      </c>
      <c r="AT210" s="97" t="s">
        <v>83</v>
      </c>
      <c r="AU210" s="97" t="s">
        <v>1</v>
      </c>
      <c r="AY210" s="2" t="s">
        <v>80</v>
      </c>
      <c r="BE210" s="98">
        <f t="shared" si="24"/>
        <v>0</v>
      </c>
      <c r="BF210" s="98">
        <f t="shared" si="25"/>
        <v>0</v>
      </c>
      <c r="BG210" s="98">
        <f t="shared" si="26"/>
        <v>0</v>
      </c>
      <c r="BH210" s="98">
        <f t="shared" si="27"/>
        <v>0</v>
      </c>
      <c r="BI210" s="98">
        <f t="shared" si="28"/>
        <v>0</v>
      </c>
      <c r="BJ210" s="2" t="s">
        <v>78</v>
      </c>
      <c r="BK210" s="98">
        <f t="shared" si="29"/>
        <v>0</v>
      </c>
      <c r="BL210" s="2" t="s">
        <v>127</v>
      </c>
      <c r="BM210" s="97" t="s">
        <v>404</v>
      </c>
    </row>
    <row r="211" spans="2:65" s="12" customFormat="1" ht="16.5" customHeight="1" x14ac:dyDescent="0.25">
      <c r="B211" s="11"/>
      <c r="C211" s="99" t="s">
        <v>121</v>
      </c>
      <c r="D211" s="99" t="s">
        <v>124</v>
      </c>
      <c r="E211" s="100" t="s">
        <v>405</v>
      </c>
      <c r="F211" s="101" t="s">
        <v>406</v>
      </c>
      <c r="G211" s="102" t="s">
        <v>407</v>
      </c>
      <c r="H211" s="103">
        <v>22</v>
      </c>
      <c r="I211" s="104"/>
      <c r="J211" s="104">
        <f t="shared" si="20"/>
        <v>0</v>
      </c>
      <c r="K211" s="105"/>
      <c r="L211" s="106"/>
      <c r="M211" s="107" t="s">
        <v>9</v>
      </c>
      <c r="N211" s="108" t="s">
        <v>26</v>
      </c>
      <c r="O211" s="95">
        <v>0</v>
      </c>
      <c r="P211" s="95">
        <f t="shared" si="21"/>
        <v>0</v>
      </c>
      <c r="Q211" s="95">
        <v>0</v>
      </c>
      <c r="R211" s="95">
        <f t="shared" si="22"/>
        <v>0</v>
      </c>
      <c r="S211" s="95">
        <v>0</v>
      </c>
      <c r="T211" s="96">
        <f t="shared" si="23"/>
        <v>0</v>
      </c>
      <c r="AR211" s="97" t="s">
        <v>127</v>
      </c>
      <c r="AT211" s="97" t="s">
        <v>124</v>
      </c>
      <c r="AU211" s="97" t="s">
        <v>1</v>
      </c>
      <c r="AY211" s="2" t="s">
        <v>80</v>
      </c>
      <c r="BE211" s="98">
        <f t="shared" si="24"/>
        <v>0</v>
      </c>
      <c r="BF211" s="98">
        <f t="shared" si="25"/>
        <v>0</v>
      </c>
      <c r="BG211" s="98">
        <f t="shared" si="26"/>
        <v>0</v>
      </c>
      <c r="BH211" s="98">
        <f t="shared" si="27"/>
        <v>0</v>
      </c>
      <c r="BI211" s="98">
        <f t="shared" si="28"/>
        <v>0</v>
      </c>
      <c r="BJ211" s="2" t="s">
        <v>78</v>
      </c>
      <c r="BK211" s="98">
        <f t="shared" si="29"/>
        <v>0</v>
      </c>
      <c r="BL211" s="2" t="s">
        <v>127</v>
      </c>
      <c r="BM211" s="97" t="s">
        <v>408</v>
      </c>
    </row>
    <row r="212" spans="2:65" s="12" customFormat="1" ht="37.9" customHeight="1" x14ac:dyDescent="0.25">
      <c r="B212" s="11"/>
      <c r="C212" s="99" t="s">
        <v>614</v>
      </c>
      <c r="D212" s="99" t="s">
        <v>124</v>
      </c>
      <c r="E212" s="100" t="s">
        <v>615</v>
      </c>
      <c r="F212" s="101" t="s">
        <v>663</v>
      </c>
      <c r="G212" s="102" t="s">
        <v>140</v>
      </c>
      <c r="H212" s="103">
        <v>8</v>
      </c>
      <c r="I212" s="104"/>
      <c r="J212" s="104">
        <f t="shared" si="20"/>
        <v>0</v>
      </c>
      <c r="K212" s="105"/>
      <c r="L212" s="106"/>
      <c r="M212" s="107" t="s">
        <v>9</v>
      </c>
      <c r="N212" s="108" t="s">
        <v>26</v>
      </c>
      <c r="O212" s="95">
        <v>0</v>
      </c>
      <c r="P212" s="95">
        <f t="shared" si="21"/>
        <v>0</v>
      </c>
      <c r="Q212" s="95">
        <v>0</v>
      </c>
      <c r="R212" s="95">
        <f t="shared" si="22"/>
        <v>0</v>
      </c>
      <c r="S212" s="95">
        <v>0</v>
      </c>
      <c r="T212" s="96">
        <f t="shared" si="23"/>
        <v>0</v>
      </c>
      <c r="AR212" s="97" t="s">
        <v>127</v>
      </c>
      <c r="AT212" s="97" t="s">
        <v>124</v>
      </c>
      <c r="AU212" s="97" t="s">
        <v>1</v>
      </c>
      <c r="AY212" s="2" t="s">
        <v>80</v>
      </c>
      <c r="BE212" s="98">
        <f t="shared" si="24"/>
        <v>0</v>
      </c>
      <c r="BF212" s="98">
        <f t="shared" si="25"/>
        <v>0</v>
      </c>
      <c r="BG212" s="98">
        <f t="shared" si="26"/>
        <v>0</v>
      </c>
      <c r="BH212" s="98">
        <f t="shared" si="27"/>
        <v>0</v>
      </c>
      <c r="BI212" s="98">
        <f t="shared" si="28"/>
        <v>0</v>
      </c>
      <c r="BJ212" s="2" t="s">
        <v>78</v>
      </c>
      <c r="BK212" s="98">
        <f t="shared" si="29"/>
        <v>0</v>
      </c>
      <c r="BL212" s="2" t="s">
        <v>127</v>
      </c>
      <c r="BM212" s="97" t="s">
        <v>617</v>
      </c>
    </row>
    <row r="213" spans="2:65" s="75" customFormat="1" ht="22.9" customHeight="1" x14ac:dyDescent="0.2">
      <c r="B213" s="74"/>
      <c r="D213" s="76" t="s">
        <v>75</v>
      </c>
      <c r="E213" s="84" t="s">
        <v>409</v>
      </c>
      <c r="F213" s="84" t="s">
        <v>410</v>
      </c>
      <c r="J213" s="85">
        <f>BK213</f>
        <v>0</v>
      </c>
      <c r="L213" s="74"/>
      <c r="M213" s="79"/>
      <c r="P213" s="80">
        <f>SUM(P214:P222)</f>
        <v>0</v>
      </c>
      <c r="R213" s="80">
        <f>SUM(R214:R222)</f>
        <v>1.6E-2</v>
      </c>
      <c r="T213" s="81">
        <f>SUM(T214:T222)</f>
        <v>0</v>
      </c>
      <c r="AR213" s="76" t="s">
        <v>92</v>
      </c>
      <c r="AT213" s="82" t="s">
        <v>75</v>
      </c>
      <c r="AU213" s="82" t="s">
        <v>78</v>
      </c>
      <c r="AY213" s="76" t="s">
        <v>80</v>
      </c>
      <c r="BK213" s="83">
        <f>SUM(BK214:BK222)</f>
        <v>0</v>
      </c>
    </row>
    <row r="214" spans="2:65" s="12" customFormat="1" ht="37.9" customHeight="1" x14ac:dyDescent="0.25">
      <c r="B214" s="11"/>
      <c r="C214" s="99" t="s">
        <v>411</v>
      </c>
      <c r="D214" s="99" t="s">
        <v>124</v>
      </c>
      <c r="E214" s="100" t="s">
        <v>412</v>
      </c>
      <c r="F214" s="101" t="s">
        <v>413</v>
      </c>
      <c r="G214" s="102" t="s">
        <v>140</v>
      </c>
      <c r="H214" s="103">
        <v>20</v>
      </c>
      <c r="I214" s="104"/>
      <c r="J214" s="104">
        <f t="shared" ref="J214:J222" si="30">ROUND(I214*H214,2)</f>
        <v>0</v>
      </c>
      <c r="K214" s="105"/>
      <c r="L214" s="106"/>
      <c r="M214" s="107" t="s">
        <v>9</v>
      </c>
      <c r="N214" s="108" t="s">
        <v>26</v>
      </c>
      <c r="O214" s="95">
        <v>0</v>
      </c>
      <c r="P214" s="95">
        <f t="shared" ref="P214:P222" si="31">O214*H214</f>
        <v>0</v>
      </c>
      <c r="Q214" s="95">
        <v>8.0000000000000004E-4</v>
      </c>
      <c r="R214" s="95">
        <f t="shared" ref="R214:R222" si="32">Q214*H214</f>
        <v>1.6E-2</v>
      </c>
      <c r="S214" s="95">
        <v>0</v>
      </c>
      <c r="T214" s="96">
        <f t="shared" ref="T214:T222" si="33">S214*H214</f>
        <v>0</v>
      </c>
      <c r="AR214" s="97" t="s">
        <v>127</v>
      </c>
      <c r="AT214" s="97" t="s">
        <v>124</v>
      </c>
      <c r="AU214" s="97" t="s">
        <v>1</v>
      </c>
      <c r="AY214" s="2" t="s">
        <v>80</v>
      </c>
      <c r="BE214" s="98">
        <f t="shared" ref="BE214:BE222" si="34">IF(N214="základní",J214,0)</f>
        <v>0</v>
      </c>
      <c r="BF214" s="98">
        <f t="shared" ref="BF214:BF222" si="35">IF(N214="snížená",J214,0)</f>
        <v>0</v>
      </c>
      <c r="BG214" s="98">
        <f t="shared" ref="BG214:BG222" si="36">IF(N214="zákl. přenesená",J214,0)</f>
        <v>0</v>
      </c>
      <c r="BH214" s="98">
        <f t="shared" ref="BH214:BH222" si="37">IF(N214="sníž. přenesená",J214,0)</f>
        <v>0</v>
      </c>
      <c r="BI214" s="98">
        <f t="shared" ref="BI214:BI222" si="38">IF(N214="nulová",J214,0)</f>
        <v>0</v>
      </c>
      <c r="BJ214" s="2" t="s">
        <v>78</v>
      </c>
      <c r="BK214" s="98">
        <f t="shared" ref="BK214:BK222" si="39">ROUND(I214*H214,2)</f>
        <v>0</v>
      </c>
      <c r="BL214" s="2" t="s">
        <v>127</v>
      </c>
      <c r="BM214" s="97" t="s">
        <v>414</v>
      </c>
    </row>
    <row r="215" spans="2:65" s="12" customFormat="1" ht="16.5" customHeight="1" x14ac:dyDescent="0.25">
      <c r="B215" s="11"/>
      <c r="C215" s="99" t="s">
        <v>415</v>
      </c>
      <c r="D215" s="99" t="s">
        <v>124</v>
      </c>
      <c r="E215" s="100" t="s">
        <v>416</v>
      </c>
      <c r="F215" s="101" t="s">
        <v>417</v>
      </c>
      <c r="G215" s="102" t="s">
        <v>140</v>
      </c>
      <c r="H215" s="103">
        <v>20</v>
      </c>
      <c r="I215" s="104"/>
      <c r="J215" s="104">
        <f t="shared" si="30"/>
        <v>0</v>
      </c>
      <c r="K215" s="105"/>
      <c r="L215" s="106"/>
      <c r="M215" s="107" t="s">
        <v>9</v>
      </c>
      <c r="N215" s="108" t="s">
        <v>26</v>
      </c>
      <c r="O215" s="95">
        <v>0</v>
      </c>
      <c r="P215" s="95">
        <f t="shared" si="31"/>
        <v>0</v>
      </c>
      <c r="Q215" s="95">
        <v>0</v>
      </c>
      <c r="R215" s="95">
        <f t="shared" si="32"/>
        <v>0</v>
      </c>
      <c r="S215" s="95">
        <v>0</v>
      </c>
      <c r="T215" s="96">
        <f t="shared" si="33"/>
        <v>0</v>
      </c>
      <c r="AR215" s="97" t="s">
        <v>189</v>
      </c>
      <c r="AT215" s="97" t="s">
        <v>124</v>
      </c>
      <c r="AU215" s="97" t="s">
        <v>1</v>
      </c>
      <c r="AY215" s="2" t="s">
        <v>80</v>
      </c>
      <c r="BE215" s="98">
        <f t="shared" si="34"/>
        <v>0</v>
      </c>
      <c r="BF215" s="98">
        <f t="shared" si="35"/>
        <v>0</v>
      </c>
      <c r="BG215" s="98">
        <f t="shared" si="36"/>
        <v>0</v>
      </c>
      <c r="BH215" s="98">
        <f t="shared" si="37"/>
        <v>0</v>
      </c>
      <c r="BI215" s="98">
        <f t="shared" si="38"/>
        <v>0</v>
      </c>
      <c r="BJ215" s="2" t="s">
        <v>78</v>
      </c>
      <c r="BK215" s="98">
        <f t="shared" si="39"/>
        <v>0</v>
      </c>
      <c r="BL215" s="2" t="s">
        <v>121</v>
      </c>
      <c r="BM215" s="97" t="s">
        <v>418</v>
      </c>
    </row>
    <row r="216" spans="2:65" s="12" customFormat="1" ht="24.2" customHeight="1" x14ac:dyDescent="0.25">
      <c r="B216" s="11"/>
      <c r="C216" s="86" t="s">
        <v>303</v>
      </c>
      <c r="D216" s="86" t="s">
        <v>83</v>
      </c>
      <c r="E216" s="87" t="s">
        <v>432</v>
      </c>
      <c r="F216" s="88" t="s">
        <v>433</v>
      </c>
      <c r="G216" s="89" t="s">
        <v>399</v>
      </c>
      <c r="H216" s="90">
        <v>30</v>
      </c>
      <c r="I216" s="91"/>
      <c r="J216" s="91">
        <f t="shared" si="30"/>
        <v>0</v>
      </c>
      <c r="K216" s="92"/>
      <c r="L216" s="11"/>
      <c r="M216" s="93" t="s">
        <v>9</v>
      </c>
      <c r="N216" s="94" t="s">
        <v>26</v>
      </c>
      <c r="O216" s="95">
        <v>0</v>
      </c>
      <c r="P216" s="95">
        <f t="shared" si="31"/>
        <v>0</v>
      </c>
      <c r="Q216" s="95">
        <v>0</v>
      </c>
      <c r="R216" s="95">
        <f t="shared" si="32"/>
        <v>0</v>
      </c>
      <c r="S216" s="95">
        <v>0</v>
      </c>
      <c r="T216" s="96">
        <f t="shared" si="33"/>
        <v>0</v>
      </c>
      <c r="AR216" s="97" t="s">
        <v>121</v>
      </c>
      <c r="AT216" s="97" t="s">
        <v>83</v>
      </c>
      <c r="AU216" s="97" t="s">
        <v>1</v>
      </c>
      <c r="AY216" s="2" t="s">
        <v>80</v>
      </c>
      <c r="BE216" s="98">
        <f t="shared" si="34"/>
        <v>0</v>
      </c>
      <c r="BF216" s="98">
        <f t="shared" si="35"/>
        <v>0</v>
      </c>
      <c r="BG216" s="98">
        <f t="shared" si="36"/>
        <v>0</v>
      </c>
      <c r="BH216" s="98">
        <f t="shared" si="37"/>
        <v>0</v>
      </c>
      <c r="BI216" s="98">
        <f t="shared" si="38"/>
        <v>0</v>
      </c>
      <c r="BJ216" s="2" t="s">
        <v>78</v>
      </c>
      <c r="BK216" s="98">
        <f t="shared" si="39"/>
        <v>0</v>
      </c>
      <c r="BL216" s="2" t="s">
        <v>121</v>
      </c>
      <c r="BM216" s="97" t="s">
        <v>664</v>
      </c>
    </row>
    <row r="217" spans="2:65" s="12" customFormat="1" ht="21.75" customHeight="1" x14ac:dyDescent="0.25">
      <c r="B217" s="11"/>
      <c r="C217" s="86" t="s">
        <v>307</v>
      </c>
      <c r="D217" s="86" t="s">
        <v>83</v>
      </c>
      <c r="E217" s="87" t="s">
        <v>440</v>
      </c>
      <c r="F217" s="88" t="s">
        <v>441</v>
      </c>
      <c r="G217" s="89" t="s">
        <v>9</v>
      </c>
      <c r="H217" s="90">
        <v>30.4</v>
      </c>
      <c r="I217" s="91"/>
      <c r="J217" s="91">
        <f t="shared" si="30"/>
        <v>0</v>
      </c>
      <c r="K217" s="92"/>
      <c r="L217" s="11"/>
      <c r="M217" s="93" t="s">
        <v>9</v>
      </c>
      <c r="N217" s="94" t="s">
        <v>26</v>
      </c>
      <c r="O217" s="95">
        <v>0</v>
      </c>
      <c r="P217" s="95">
        <f t="shared" si="31"/>
        <v>0</v>
      </c>
      <c r="Q217" s="95">
        <v>0</v>
      </c>
      <c r="R217" s="95">
        <f t="shared" si="32"/>
        <v>0</v>
      </c>
      <c r="S217" s="95">
        <v>0</v>
      </c>
      <c r="T217" s="96">
        <f t="shared" si="33"/>
        <v>0</v>
      </c>
      <c r="AR217" s="97" t="s">
        <v>121</v>
      </c>
      <c r="AT217" s="97" t="s">
        <v>83</v>
      </c>
      <c r="AU217" s="97" t="s">
        <v>1</v>
      </c>
      <c r="AY217" s="2" t="s">
        <v>80</v>
      </c>
      <c r="BE217" s="98">
        <f t="shared" si="34"/>
        <v>0</v>
      </c>
      <c r="BF217" s="98">
        <f t="shared" si="35"/>
        <v>0</v>
      </c>
      <c r="BG217" s="98">
        <f t="shared" si="36"/>
        <v>0</v>
      </c>
      <c r="BH217" s="98">
        <f t="shared" si="37"/>
        <v>0</v>
      </c>
      <c r="BI217" s="98">
        <f t="shared" si="38"/>
        <v>0</v>
      </c>
      <c r="BJ217" s="2" t="s">
        <v>78</v>
      </c>
      <c r="BK217" s="98">
        <f t="shared" si="39"/>
        <v>0</v>
      </c>
      <c r="BL217" s="2" t="s">
        <v>121</v>
      </c>
      <c r="BM217" s="97" t="s">
        <v>665</v>
      </c>
    </row>
    <row r="218" spans="2:65" s="12" customFormat="1" ht="24.2" customHeight="1" x14ac:dyDescent="0.25">
      <c r="B218" s="11"/>
      <c r="C218" s="99" t="s">
        <v>315</v>
      </c>
      <c r="D218" s="99" t="s">
        <v>124</v>
      </c>
      <c r="E218" s="100" t="s">
        <v>444</v>
      </c>
      <c r="F218" s="101" t="s">
        <v>445</v>
      </c>
      <c r="G218" s="102" t="s">
        <v>399</v>
      </c>
      <c r="H218" s="103">
        <v>30.4</v>
      </c>
      <c r="I218" s="104"/>
      <c r="J218" s="104">
        <f t="shared" si="30"/>
        <v>0</v>
      </c>
      <c r="K218" s="105"/>
      <c r="L218" s="106"/>
      <c r="M218" s="107" t="s">
        <v>9</v>
      </c>
      <c r="N218" s="108" t="s">
        <v>26</v>
      </c>
      <c r="O218" s="95">
        <v>0</v>
      </c>
      <c r="P218" s="95">
        <f t="shared" si="31"/>
        <v>0</v>
      </c>
      <c r="Q218" s="95">
        <v>0</v>
      </c>
      <c r="R218" s="95">
        <f t="shared" si="32"/>
        <v>0</v>
      </c>
      <c r="S218" s="95">
        <v>0</v>
      </c>
      <c r="T218" s="96">
        <f t="shared" si="33"/>
        <v>0</v>
      </c>
      <c r="AR218" s="97" t="s">
        <v>189</v>
      </c>
      <c r="AT218" s="97" t="s">
        <v>124</v>
      </c>
      <c r="AU218" s="97" t="s">
        <v>1</v>
      </c>
      <c r="AY218" s="2" t="s">
        <v>80</v>
      </c>
      <c r="BE218" s="98">
        <f t="shared" si="34"/>
        <v>0</v>
      </c>
      <c r="BF218" s="98">
        <f t="shared" si="35"/>
        <v>0</v>
      </c>
      <c r="BG218" s="98">
        <f t="shared" si="36"/>
        <v>0</v>
      </c>
      <c r="BH218" s="98">
        <f t="shared" si="37"/>
        <v>0</v>
      </c>
      <c r="BI218" s="98">
        <f t="shared" si="38"/>
        <v>0</v>
      </c>
      <c r="BJ218" s="2" t="s">
        <v>78</v>
      </c>
      <c r="BK218" s="98">
        <f t="shared" si="39"/>
        <v>0</v>
      </c>
      <c r="BL218" s="2" t="s">
        <v>121</v>
      </c>
      <c r="BM218" s="97" t="s">
        <v>666</v>
      </c>
    </row>
    <row r="219" spans="2:65" s="12" customFormat="1" ht="16.5" customHeight="1" x14ac:dyDescent="0.25">
      <c r="B219" s="11"/>
      <c r="C219" s="86" t="s">
        <v>368</v>
      </c>
      <c r="D219" s="86" t="s">
        <v>83</v>
      </c>
      <c r="E219" s="87" t="s">
        <v>436</v>
      </c>
      <c r="F219" s="88" t="s">
        <v>437</v>
      </c>
      <c r="G219" s="89" t="s">
        <v>399</v>
      </c>
      <c r="H219" s="90">
        <v>43.2</v>
      </c>
      <c r="I219" s="91"/>
      <c r="J219" s="91">
        <f t="shared" si="30"/>
        <v>0</v>
      </c>
      <c r="K219" s="92"/>
      <c r="L219" s="11"/>
      <c r="M219" s="93" t="s">
        <v>9</v>
      </c>
      <c r="N219" s="94" t="s">
        <v>26</v>
      </c>
      <c r="O219" s="95">
        <v>0</v>
      </c>
      <c r="P219" s="95">
        <f t="shared" si="31"/>
        <v>0</v>
      </c>
      <c r="Q219" s="95">
        <v>0</v>
      </c>
      <c r="R219" s="95">
        <f t="shared" si="32"/>
        <v>0</v>
      </c>
      <c r="S219" s="95">
        <v>0</v>
      </c>
      <c r="T219" s="96">
        <f t="shared" si="33"/>
        <v>0</v>
      </c>
      <c r="AR219" s="97" t="s">
        <v>121</v>
      </c>
      <c r="AT219" s="97" t="s">
        <v>83</v>
      </c>
      <c r="AU219" s="97" t="s">
        <v>1</v>
      </c>
      <c r="AY219" s="2" t="s">
        <v>80</v>
      </c>
      <c r="BE219" s="98">
        <f t="shared" si="34"/>
        <v>0</v>
      </c>
      <c r="BF219" s="98">
        <f t="shared" si="35"/>
        <v>0</v>
      </c>
      <c r="BG219" s="98">
        <f t="shared" si="36"/>
        <v>0</v>
      </c>
      <c r="BH219" s="98">
        <f t="shared" si="37"/>
        <v>0</v>
      </c>
      <c r="BI219" s="98">
        <f t="shared" si="38"/>
        <v>0</v>
      </c>
      <c r="BJ219" s="2" t="s">
        <v>78</v>
      </c>
      <c r="BK219" s="98">
        <f t="shared" si="39"/>
        <v>0</v>
      </c>
      <c r="BL219" s="2" t="s">
        <v>121</v>
      </c>
      <c r="BM219" s="97" t="s">
        <v>667</v>
      </c>
    </row>
    <row r="220" spans="2:65" s="12" customFormat="1" ht="24.2" customHeight="1" x14ac:dyDescent="0.25">
      <c r="B220" s="11"/>
      <c r="C220" s="86" t="s">
        <v>155</v>
      </c>
      <c r="D220" s="86" t="s">
        <v>83</v>
      </c>
      <c r="E220" s="87" t="s">
        <v>420</v>
      </c>
      <c r="F220" s="88" t="s">
        <v>421</v>
      </c>
      <c r="G220" s="89" t="s">
        <v>399</v>
      </c>
      <c r="H220" s="90">
        <v>60</v>
      </c>
      <c r="I220" s="91"/>
      <c r="J220" s="91">
        <f t="shared" si="30"/>
        <v>0</v>
      </c>
      <c r="K220" s="92"/>
      <c r="L220" s="11"/>
      <c r="M220" s="93" t="s">
        <v>9</v>
      </c>
      <c r="N220" s="94" t="s">
        <v>26</v>
      </c>
      <c r="O220" s="95">
        <v>0</v>
      </c>
      <c r="P220" s="95">
        <f t="shared" si="31"/>
        <v>0</v>
      </c>
      <c r="Q220" s="95">
        <v>0</v>
      </c>
      <c r="R220" s="95">
        <f t="shared" si="32"/>
        <v>0</v>
      </c>
      <c r="S220" s="95">
        <v>0</v>
      </c>
      <c r="T220" s="96">
        <f t="shared" si="33"/>
        <v>0</v>
      </c>
      <c r="AR220" s="97" t="s">
        <v>121</v>
      </c>
      <c r="AT220" s="97" t="s">
        <v>83</v>
      </c>
      <c r="AU220" s="97" t="s">
        <v>1</v>
      </c>
      <c r="AY220" s="2" t="s">
        <v>80</v>
      </c>
      <c r="BE220" s="98">
        <f t="shared" si="34"/>
        <v>0</v>
      </c>
      <c r="BF220" s="98">
        <f t="shared" si="35"/>
        <v>0</v>
      </c>
      <c r="BG220" s="98">
        <f t="shared" si="36"/>
        <v>0</v>
      </c>
      <c r="BH220" s="98">
        <f t="shared" si="37"/>
        <v>0</v>
      </c>
      <c r="BI220" s="98">
        <f t="shared" si="38"/>
        <v>0</v>
      </c>
      <c r="BJ220" s="2" t="s">
        <v>78</v>
      </c>
      <c r="BK220" s="98">
        <f t="shared" si="39"/>
        <v>0</v>
      </c>
      <c r="BL220" s="2" t="s">
        <v>121</v>
      </c>
      <c r="BM220" s="97" t="s">
        <v>668</v>
      </c>
    </row>
    <row r="221" spans="2:65" s="12" customFormat="1" ht="24.2" customHeight="1" x14ac:dyDescent="0.25">
      <c r="B221" s="11"/>
      <c r="C221" s="99" t="s">
        <v>251</v>
      </c>
      <c r="D221" s="99" t="s">
        <v>124</v>
      </c>
      <c r="E221" s="100" t="s">
        <v>424</v>
      </c>
      <c r="F221" s="101" t="s">
        <v>425</v>
      </c>
      <c r="G221" s="102" t="s">
        <v>399</v>
      </c>
      <c r="H221" s="103">
        <v>60</v>
      </c>
      <c r="I221" s="104"/>
      <c r="J221" s="104">
        <f t="shared" si="30"/>
        <v>0</v>
      </c>
      <c r="K221" s="105"/>
      <c r="L221" s="106"/>
      <c r="M221" s="107" t="s">
        <v>9</v>
      </c>
      <c r="N221" s="108" t="s">
        <v>26</v>
      </c>
      <c r="O221" s="95">
        <v>0</v>
      </c>
      <c r="P221" s="95">
        <f t="shared" si="31"/>
        <v>0</v>
      </c>
      <c r="Q221" s="95">
        <v>0</v>
      </c>
      <c r="R221" s="95">
        <f t="shared" si="32"/>
        <v>0</v>
      </c>
      <c r="S221" s="95">
        <v>0</v>
      </c>
      <c r="T221" s="96">
        <f t="shared" si="33"/>
        <v>0</v>
      </c>
      <c r="AR221" s="97" t="s">
        <v>189</v>
      </c>
      <c r="AT221" s="97" t="s">
        <v>124</v>
      </c>
      <c r="AU221" s="97" t="s">
        <v>1</v>
      </c>
      <c r="AY221" s="2" t="s">
        <v>80</v>
      </c>
      <c r="BE221" s="98">
        <f t="shared" si="34"/>
        <v>0</v>
      </c>
      <c r="BF221" s="98">
        <f t="shared" si="35"/>
        <v>0</v>
      </c>
      <c r="BG221" s="98">
        <f t="shared" si="36"/>
        <v>0</v>
      </c>
      <c r="BH221" s="98">
        <f t="shared" si="37"/>
        <v>0</v>
      </c>
      <c r="BI221" s="98">
        <f t="shared" si="38"/>
        <v>0</v>
      </c>
      <c r="BJ221" s="2" t="s">
        <v>78</v>
      </c>
      <c r="BK221" s="98">
        <f t="shared" si="39"/>
        <v>0</v>
      </c>
      <c r="BL221" s="2" t="s">
        <v>121</v>
      </c>
      <c r="BM221" s="97" t="s">
        <v>669</v>
      </c>
    </row>
    <row r="222" spans="2:65" s="12" customFormat="1" ht="24.2" customHeight="1" x14ac:dyDescent="0.25">
      <c r="B222" s="11"/>
      <c r="C222" s="99" t="s">
        <v>561</v>
      </c>
      <c r="D222" s="99" t="s">
        <v>124</v>
      </c>
      <c r="E222" s="100" t="s">
        <v>428</v>
      </c>
      <c r="F222" s="101" t="s">
        <v>635</v>
      </c>
      <c r="G222" s="102" t="s">
        <v>140</v>
      </c>
      <c r="H222" s="103">
        <v>10</v>
      </c>
      <c r="I222" s="104"/>
      <c r="J222" s="104">
        <f t="shared" si="30"/>
        <v>0</v>
      </c>
      <c r="K222" s="105"/>
      <c r="L222" s="106"/>
      <c r="M222" s="107" t="s">
        <v>9</v>
      </c>
      <c r="N222" s="108" t="s">
        <v>26</v>
      </c>
      <c r="O222" s="95">
        <v>0</v>
      </c>
      <c r="P222" s="95">
        <f t="shared" si="31"/>
        <v>0</v>
      </c>
      <c r="Q222" s="95">
        <v>0</v>
      </c>
      <c r="R222" s="95">
        <f t="shared" si="32"/>
        <v>0</v>
      </c>
      <c r="S222" s="95">
        <v>0</v>
      </c>
      <c r="T222" s="96">
        <f t="shared" si="33"/>
        <v>0</v>
      </c>
      <c r="AR222" s="97" t="s">
        <v>189</v>
      </c>
      <c r="AT222" s="97" t="s">
        <v>124</v>
      </c>
      <c r="AU222" s="97" t="s">
        <v>1</v>
      </c>
      <c r="AY222" s="2" t="s">
        <v>80</v>
      </c>
      <c r="BE222" s="98">
        <f t="shared" si="34"/>
        <v>0</v>
      </c>
      <c r="BF222" s="98">
        <f t="shared" si="35"/>
        <v>0</v>
      </c>
      <c r="BG222" s="98">
        <f t="shared" si="36"/>
        <v>0</v>
      </c>
      <c r="BH222" s="98">
        <f t="shared" si="37"/>
        <v>0</v>
      </c>
      <c r="BI222" s="98">
        <f t="shared" si="38"/>
        <v>0</v>
      </c>
      <c r="BJ222" s="2" t="s">
        <v>78</v>
      </c>
      <c r="BK222" s="98">
        <f t="shared" si="39"/>
        <v>0</v>
      </c>
      <c r="BL222" s="2" t="s">
        <v>121</v>
      </c>
      <c r="BM222" s="97" t="s">
        <v>670</v>
      </c>
    </row>
    <row r="223" spans="2:65" s="75" customFormat="1" ht="22.9" customHeight="1" x14ac:dyDescent="0.2">
      <c r="B223" s="74"/>
      <c r="D223" s="76" t="s">
        <v>75</v>
      </c>
      <c r="E223" s="84" t="s">
        <v>447</v>
      </c>
      <c r="F223" s="84" t="s">
        <v>448</v>
      </c>
      <c r="J223" s="85">
        <f>BK223</f>
        <v>0</v>
      </c>
      <c r="L223" s="74"/>
      <c r="M223" s="79"/>
      <c r="P223" s="80">
        <f>SUM(P224:P229)</f>
        <v>826.65000000000009</v>
      </c>
      <c r="R223" s="80">
        <f>SUM(R224:R229)</f>
        <v>0</v>
      </c>
      <c r="T223" s="81">
        <f>SUM(T224:T229)</f>
        <v>0</v>
      </c>
      <c r="AR223" s="76" t="s">
        <v>92</v>
      </c>
      <c r="AT223" s="82" t="s">
        <v>75</v>
      </c>
      <c r="AU223" s="82" t="s">
        <v>78</v>
      </c>
      <c r="AY223" s="76" t="s">
        <v>80</v>
      </c>
      <c r="BK223" s="83">
        <f>SUM(BK224:BK229)</f>
        <v>0</v>
      </c>
    </row>
    <row r="224" spans="2:65" s="12" customFormat="1" ht="24.2" customHeight="1" x14ac:dyDescent="0.25">
      <c r="B224" s="11"/>
      <c r="C224" s="86" t="s">
        <v>449</v>
      </c>
      <c r="D224" s="86" t="s">
        <v>83</v>
      </c>
      <c r="E224" s="87" t="s">
        <v>450</v>
      </c>
      <c r="F224" s="88" t="s">
        <v>451</v>
      </c>
      <c r="G224" s="89" t="s">
        <v>140</v>
      </c>
      <c r="H224" s="90">
        <v>167</v>
      </c>
      <c r="I224" s="91"/>
      <c r="J224" s="91">
        <f t="shared" ref="J224:J229" si="40">ROUND(I224*H224,2)</f>
        <v>0</v>
      </c>
      <c r="K224" s="92"/>
      <c r="L224" s="11"/>
      <c r="M224" s="93" t="s">
        <v>9</v>
      </c>
      <c r="N224" s="94" t="s">
        <v>26</v>
      </c>
      <c r="O224" s="95">
        <v>0.19</v>
      </c>
      <c r="P224" s="95">
        <f t="shared" ref="P224:P229" si="41">O224*H224</f>
        <v>31.73</v>
      </c>
      <c r="Q224" s="95">
        <v>0</v>
      </c>
      <c r="R224" s="95">
        <f t="shared" ref="R224:R229" si="42">Q224*H224</f>
        <v>0</v>
      </c>
      <c r="S224" s="95">
        <v>0</v>
      </c>
      <c r="T224" s="96">
        <f t="shared" ref="T224:T229" si="43">S224*H224</f>
        <v>0</v>
      </c>
      <c r="AR224" s="97" t="s">
        <v>121</v>
      </c>
      <c r="AT224" s="97" t="s">
        <v>83</v>
      </c>
      <c r="AU224" s="97" t="s">
        <v>1</v>
      </c>
      <c r="AY224" s="2" t="s">
        <v>80</v>
      </c>
      <c r="BE224" s="98">
        <f t="shared" ref="BE224:BE229" si="44">IF(N224="základní",J224,0)</f>
        <v>0</v>
      </c>
      <c r="BF224" s="98">
        <f t="shared" ref="BF224:BF229" si="45">IF(N224="snížená",J224,0)</f>
        <v>0</v>
      </c>
      <c r="BG224" s="98">
        <f t="shared" ref="BG224:BG229" si="46">IF(N224="zákl. přenesená",J224,0)</f>
        <v>0</v>
      </c>
      <c r="BH224" s="98">
        <f t="shared" ref="BH224:BH229" si="47">IF(N224="sníž. přenesená",J224,0)</f>
        <v>0</v>
      </c>
      <c r="BI224" s="98">
        <f t="shared" ref="BI224:BI229" si="48">IF(N224="nulová",J224,0)</f>
        <v>0</v>
      </c>
      <c r="BJ224" s="2" t="s">
        <v>78</v>
      </c>
      <c r="BK224" s="98">
        <f t="shared" ref="BK224:BK229" si="49">ROUND(I224*H224,2)</f>
        <v>0</v>
      </c>
      <c r="BL224" s="2" t="s">
        <v>121</v>
      </c>
      <c r="BM224" s="97" t="s">
        <v>452</v>
      </c>
    </row>
    <row r="225" spans="2:65" s="12" customFormat="1" ht="37.9" customHeight="1" x14ac:dyDescent="0.25">
      <c r="B225" s="11"/>
      <c r="C225" s="86" t="s">
        <v>453</v>
      </c>
      <c r="D225" s="86" t="s">
        <v>83</v>
      </c>
      <c r="E225" s="87" t="s">
        <v>454</v>
      </c>
      <c r="F225" s="88" t="s">
        <v>455</v>
      </c>
      <c r="G225" s="89" t="s">
        <v>399</v>
      </c>
      <c r="H225" s="90">
        <v>2000</v>
      </c>
      <c r="I225" s="91"/>
      <c r="J225" s="91">
        <f t="shared" si="40"/>
        <v>0</v>
      </c>
      <c r="K225" s="92"/>
      <c r="L225" s="11"/>
      <c r="M225" s="93" t="s">
        <v>9</v>
      </c>
      <c r="N225" s="94" t="s">
        <v>26</v>
      </c>
      <c r="O225" s="95">
        <v>0.22700000000000001</v>
      </c>
      <c r="P225" s="95">
        <f t="shared" si="41"/>
        <v>454</v>
      </c>
      <c r="Q225" s="95">
        <v>0</v>
      </c>
      <c r="R225" s="95">
        <f t="shared" si="42"/>
        <v>0</v>
      </c>
      <c r="S225" s="95">
        <v>0</v>
      </c>
      <c r="T225" s="96">
        <f t="shared" si="43"/>
        <v>0</v>
      </c>
      <c r="AR225" s="97" t="s">
        <v>121</v>
      </c>
      <c r="AT225" s="97" t="s">
        <v>83</v>
      </c>
      <c r="AU225" s="97" t="s">
        <v>1</v>
      </c>
      <c r="AY225" s="2" t="s">
        <v>80</v>
      </c>
      <c r="BE225" s="98">
        <f t="shared" si="44"/>
        <v>0</v>
      </c>
      <c r="BF225" s="98">
        <f t="shared" si="45"/>
        <v>0</v>
      </c>
      <c r="BG225" s="98">
        <f t="shared" si="46"/>
        <v>0</v>
      </c>
      <c r="BH225" s="98">
        <f t="shared" si="47"/>
        <v>0</v>
      </c>
      <c r="BI225" s="98">
        <f t="shared" si="48"/>
        <v>0</v>
      </c>
      <c r="BJ225" s="2" t="s">
        <v>78</v>
      </c>
      <c r="BK225" s="98">
        <f t="shared" si="49"/>
        <v>0</v>
      </c>
      <c r="BL225" s="2" t="s">
        <v>121</v>
      </c>
      <c r="BM225" s="97" t="s">
        <v>456</v>
      </c>
    </row>
    <row r="226" spans="2:65" s="12" customFormat="1" ht="16.5" customHeight="1" x14ac:dyDescent="0.25">
      <c r="B226" s="11"/>
      <c r="C226" s="86" t="s">
        <v>457</v>
      </c>
      <c r="D226" s="86" t="s">
        <v>83</v>
      </c>
      <c r="E226" s="87" t="s">
        <v>458</v>
      </c>
      <c r="F226" s="88" t="s">
        <v>459</v>
      </c>
      <c r="G226" s="89" t="s">
        <v>399</v>
      </c>
      <c r="H226" s="90">
        <v>1100</v>
      </c>
      <c r="I226" s="91"/>
      <c r="J226" s="91">
        <f t="shared" si="40"/>
        <v>0</v>
      </c>
      <c r="K226" s="92"/>
      <c r="L226" s="11"/>
      <c r="M226" s="93" t="s">
        <v>9</v>
      </c>
      <c r="N226" s="94" t="s">
        <v>26</v>
      </c>
      <c r="O226" s="95">
        <v>0.22700000000000001</v>
      </c>
      <c r="P226" s="95">
        <f t="shared" si="41"/>
        <v>249.70000000000002</v>
      </c>
      <c r="Q226" s="95">
        <v>0</v>
      </c>
      <c r="R226" s="95">
        <f t="shared" si="42"/>
        <v>0</v>
      </c>
      <c r="S226" s="95">
        <v>0</v>
      </c>
      <c r="T226" s="96">
        <f t="shared" si="43"/>
        <v>0</v>
      </c>
      <c r="AR226" s="97" t="s">
        <v>121</v>
      </c>
      <c r="AT226" s="97" t="s">
        <v>83</v>
      </c>
      <c r="AU226" s="97" t="s">
        <v>1</v>
      </c>
      <c r="AY226" s="2" t="s">
        <v>80</v>
      </c>
      <c r="BE226" s="98">
        <f t="shared" si="44"/>
        <v>0</v>
      </c>
      <c r="BF226" s="98">
        <f t="shared" si="45"/>
        <v>0</v>
      </c>
      <c r="BG226" s="98">
        <f t="shared" si="46"/>
        <v>0</v>
      </c>
      <c r="BH226" s="98">
        <f t="shared" si="47"/>
        <v>0</v>
      </c>
      <c r="BI226" s="98">
        <f t="shared" si="48"/>
        <v>0</v>
      </c>
      <c r="BJ226" s="2" t="s">
        <v>78</v>
      </c>
      <c r="BK226" s="98">
        <f t="shared" si="49"/>
        <v>0</v>
      </c>
      <c r="BL226" s="2" t="s">
        <v>121</v>
      </c>
      <c r="BM226" s="97" t="s">
        <v>460</v>
      </c>
    </row>
    <row r="227" spans="2:65" s="12" customFormat="1" ht="33" customHeight="1" x14ac:dyDescent="0.25">
      <c r="B227" s="11"/>
      <c r="C227" s="86" t="s">
        <v>461</v>
      </c>
      <c r="D227" s="86" t="s">
        <v>83</v>
      </c>
      <c r="E227" s="87" t="s">
        <v>462</v>
      </c>
      <c r="F227" s="88" t="s">
        <v>463</v>
      </c>
      <c r="G227" s="89" t="s">
        <v>120</v>
      </c>
      <c r="H227" s="90">
        <v>450</v>
      </c>
      <c r="I227" s="91"/>
      <c r="J227" s="91">
        <f t="shared" si="40"/>
        <v>0</v>
      </c>
      <c r="K227" s="92"/>
      <c r="L227" s="11"/>
      <c r="M227" s="93" t="s">
        <v>9</v>
      </c>
      <c r="N227" s="94" t="s">
        <v>26</v>
      </c>
      <c r="O227" s="95">
        <v>0.122</v>
      </c>
      <c r="P227" s="95">
        <f t="shared" si="41"/>
        <v>54.9</v>
      </c>
      <c r="Q227" s="95">
        <v>0</v>
      </c>
      <c r="R227" s="95">
        <f t="shared" si="42"/>
        <v>0</v>
      </c>
      <c r="S227" s="95">
        <v>0</v>
      </c>
      <c r="T227" s="96">
        <f t="shared" si="43"/>
        <v>0</v>
      </c>
      <c r="AR227" s="97" t="s">
        <v>121</v>
      </c>
      <c r="AT227" s="97" t="s">
        <v>83</v>
      </c>
      <c r="AU227" s="97" t="s">
        <v>1</v>
      </c>
      <c r="AY227" s="2" t="s">
        <v>80</v>
      </c>
      <c r="BE227" s="98">
        <f t="shared" si="44"/>
        <v>0</v>
      </c>
      <c r="BF227" s="98">
        <f t="shared" si="45"/>
        <v>0</v>
      </c>
      <c r="BG227" s="98">
        <f t="shared" si="46"/>
        <v>0</v>
      </c>
      <c r="BH227" s="98">
        <f t="shared" si="47"/>
        <v>0</v>
      </c>
      <c r="BI227" s="98">
        <f t="shared" si="48"/>
        <v>0</v>
      </c>
      <c r="BJ227" s="2" t="s">
        <v>78</v>
      </c>
      <c r="BK227" s="98">
        <f t="shared" si="49"/>
        <v>0</v>
      </c>
      <c r="BL227" s="2" t="s">
        <v>121</v>
      </c>
      <c r="BM227" s="97" t="s">
        <v>464</v>
      </c>
    </row>
    <row r="228" spans="2:65" s="12" customFormat="1" ht="33" customHeight="1" x14ac:dyDescent="0.25">
      <c r="B228" s="11"/>
      <c r="C228" s="86" t="s">
        <v>465</v>
      </c>
      <c r="D228" s="86" t="s">
        <v>83</v>
      </c>
      <c r="E228" s="87" t="s">
        <v>466</v>
      </c>
      <c r="F228" s="88" t="s">
        <v>467</v>
      </c>
      <c r="G228" s="89" t="s">
        <v>120</v>
      </c>
      <c r="H228" s="90">
        <v>160</v>
      </c>
      <c r="I228" s="91"/>
      <c r="J228" s="91">
        <f t="shared" si="40"/>
        <v>0</v>
      </c>
      <c r="K228" s="92"/>
      <c r="L228" s="11"/>
      <c r="M228" s="93" t="s">
        <v>9</v>
      </c>
      <c r="N228" s="94" t="s">
        <v>26</v>
      </c>
      <c r="O228" s="95">
        <v>0.22700000000000001</v>
      </c>
      <c r="P228" s="95">
        <f t="shared" si="41"/>
        <v>36.32</v>
      </c>
      <c r="Q228" s="95">
        <v>0</v>
      </c>
      <c r="R228" s="95">
        <f t="shared" si="42"/>
        <v>0</v>
      </c>
      <c r="S228" s="95">
        <v>0</v>
      </c>
      <c r="T228" s="96">
        <f t="shared" si="43"/>
        <v>0</v>
      </c>
      <c r="AR228" s="97" t="s">
        <v>121</v>
      </c>
      <c r="AT228" s="97" t="s">
        <v>83</v>
      </c>
      <c r="AU228" s="97" t="s">
        <v>1</v>
      </c>
      <c r="AY228" s="2" t="s">
        <v>80</v>
      </c>
      <c r="BE228" s="98">
        <f t="shared" si="44"/>
        <v>0</v>
      </c>
      <c r="BF228" s="98">
        <f t="shared" si="45"/>
        <v>0</v>
      </c>
      <c r="BG228" s="98">
        <f t="shared" si="46"/>
        <v>0</v>
      </c>
      <c r="BH228" s="98">
        <f t="shared" si="47"/>
        <v>0</v>
      </c>
      <c r="BI228" s="98">
        <f t="shared" si="48"/>
        <v>0</v>
      </c>
      <c r="BJ228" s="2" t="s">
        <v>78</v>
      </c>
      <c r="BK228" s="98">
        <f t="shared" si="49"/>
        <v>0</v>
      </c>
      <c r="BL228" s="2" t="s">
        <v>121</v>
      </c>
      <c r="BM228" s="97" t="s">
        <v>468</v>
      </c>
    </row>
    <row r="229" spans="2:65" s="12" customFormat="1" ht="21.75" customHeight="1" x14ac:dyDescent="0.25">
      <c r="B229" s="11"/>
      <c r="C229" s="86" t="s">
        <v>469</v>
      </c>
      <c r="D229" s="86" t="s">
        <v>83</v>
      </c>
      <c r="E229" s="87" t="s">
        <v>470</v>
      </c>
      <c r="F229" s="88" t="s">
        <v>471</v>
      </c>
      <c r="G229" s="89" t="s">
        <v>120</v>
      </c>
      <c r="H229" s="90">
        <v>280</v>
      </c>
      <c r="I229" s="91"/>
      <c r="J229" s="91">
        <f t="shared" si="40"/>
        <v>0</v>
      </c>
      <c r="K229" s="92"/>
      <c r="L229" s="11"/>
      <c r="M229" s="93" t="s">
        <v>9</v>
      </c>
      <c r="N229" s="94" t="s">
        <v>26</v>
      </c>
      <c r="O229" s="95">
        <v>0</v>
      </c>
      <c r="P229" s="95">
        <f t="shared" si="41"/>
        <v>0</v>
      </c>
      <c r="Q229" s="95">
        <v>0</v>
      </c>
      <c r="R229" s="95">
        <f t="shared" si="42"/>
        <v>0</v>
      </c>
      <c r="S229" s="95">
        <v>0</v>
      </c>
      <c r="T229" s="96">
        <f t="shared" si="43"/>
        <v>0</v>
      </c>
      <c r="AR229" s="97" t="s">
        <v>121</v>
      </c>
      <c r="AT229" s="97" t="s">
        <v>83</v>
      </c>
      <c r="AU229" s="97" t="s">
        <v>1</v>
      </c>
      <c r="AY229" s="2" t="s">
        <v>80</v>
      </c>
      <c r="BE229" s="98">
        <f t="shared" si="44"/>
        <v>0</v>
      </c>
      <c r="BF229" s="98">
        <f t="shared" si="45"/>
        <v>0</v>
      </c>
      <c r="BG229" s="98">
        <f t="shared" si="46"/>
        <v>0</v>
      </c>
      <c r="BH229" s="98">
        <f t="shared" si="47"/>
        <v>0</v>
      </c>
      <c r="BI229" s="98">
        <f t="shared" si="48"/>
        <v>0</v>
      </c>
      <c r="BJ229" s="2" t="s">
        <v>78</v>
      </c>
      <c r="BK229" s="98">
        <f t="shared" si="49"/>
        <v>0</v>
      </c>
      <c r="BL229" s="2" t="s">
        <v>121</v>
      </c>
      <c r="BM229" s="97" t="s">
        <v>472</v>
      </c>
    </row>
    <row r="230" spans="2:65" s="75" customFormat="1" ht="22.9" customHeight="1" x14ac:dyDescent="0.2">
      <c r="B230" s="74"/>
      <c r="D230" s="76" t="s">
        <v>75</v>
      </c>
      <c r="E230" s="84" t="s">
        <v>473</v>
      </c>
      <c r="F230" s="84" t="s">
        <v>474</v>
      </c>
      <c r="J230" s="85">
        <f>BK230</f>
        <v>0</v>
      </c>
      <c r="L230" s="74"/>
      <c r="M230" s="79"/>
      <c r="P230" s="80">
        <f>SUM(P231:P238)</f>
        <v>44.405000000000001</v>
      </c>
      <c r="R230" s="80">
        <f>SUM(R231:R238)</f>
        <v>0</v>
      </c>
      <c r="T230" s="81">
        <f>SUM(T231:T238)</f>
        <v>0</v>
      </c>
      <c r="AR230" s="76" t="s">
        <v>92</v>
      </c>
      <c r="AT230" s="82" t="s">
        <v>75</v>
      </c>
      <c r="AU230" s="82" t="s">
        <v>78</v>
      </c>
      <c r="AY230" s="76" t="s">
        <v>80</v>
      </c>
      <c r="BK230" s="83">
        <f>SUM(BK231:BK238)</f>
        <v>0</v>
      </c>
    </row>
    <row r="231" spans="2:65" s="12" customFormat="1" ht="16.5" customHeight="1" x14ac:dyDescent="0.25">
      <c r="B231" s="11"/>
      <c r="C231" s="86" t="s">
        <v>475</v>
      </c>
      <c r="D231" s="86" t="s">
        <v>83</v>
      </c>
      <c r="E231" s="87" t="s">
        <v>476</v>
      </c>
      <c r="F231" s="88" t="s">
        <v>477</v>
      </c>
      <c r="G231" s="89" t="s">
        <v>394</v>
      </c>
      <c r="H231" s="90">
        <v>1</v>
      </c>
      <c r="I231" s="91"/>
      <c r="J231" s="91">
        <f t="shared" ref="J231:J238" si="50">ROUND(I231*H231,2)</f>
        <v>0</v>
      </c>
      <c r="K231" s="92"/>
      <c r="L231" s="11"/>
      <c r="M231" s="93" t="s">
        <v>9</v>
      </c>
      <c r="N231" s="94" t="s">
        <v>26</v>
      </c>
      <c r="O231" s="95">
        <v>23.504999999999999</v>
      </c>
      <c r="P231" s="95">
        <f t="shared" ref="P231:P238" si="51">O231*H231</f>
        <v>23.504999999999999</v>
      </c>
      <c r="Q231" s="95">
        <v>0</v>
      </c>
      <c r="R231" s="95">
        <f t="shared" ref="R231:R238" si="52">Q231*H231</f>
        <v>0</v>
      </c>
      <c r="S231" s="95">
        <v>0</v>
      </c>
      <c r="T231" s="96">
        <f t="shared" ref="T231:T238" si="53">S231*H231</f>
        <v>0</v>
      </c>
      <c r="AR231" s="97" t="s">
        <v>121</v>
      </c>
      <c r="AT231" s="97" t="s">
        <v>83</v>
      </c>
      <c r="AU231" s="97" t="s">
        <v>1</v>
      </c>
      <c r="AY231" s="2" t="s">
        <v>80</v>
      </c>
      <c r="BE231" s="98">
        <f t="shared" ref="BE231:BE238" si="54">IF(N231="základní",J231,0)</f>
        <v>0</v>
      </c>
      <c r="BF231" s="98">
        <f t="shared" ref="BF231:BF238" si="55">IF(N231="snížená",J231,0)</f>
        <v>0</v>
      </c>
      <c r="BG231" s="98">
        <f t="shared" ref="BG231:BG238" si="56">IF(N231="zákl. přenesená",J231,0)</f>
        <v>0</v>
      </c>
      <c r="BH231" s="98">
        <f t="shared" ref="BH231:BH238" si="57">IF(N231="sníž. přenesená",J231,0)</f>
        <v>0</v>
      </c>
      <c r="BI231" s="98">
        <f t="shared" ref="BI231:BI238" si="58">IF(N231="nulová",J231,0)</f>
        <v>0</v>
      </c>
      <c r="BJ231" s="2" t="s">
        <v>78</v>
      </c>
      <c r="BK231" s="98">
        <f t="shared" ref="BK231:BK238" si="59">ROUND(I231*H231,2)</f>
        <v>0</v>
      </c>
      <c r="BL231" s="2" t="s">
        <v>121</v>
      </c>
      <c r="BM231" s="97" t="s">
        <v>478</v>
      </c>
    </row>
    <row r="232" spans="2:65" s="12" customFormat="1" ht="24.2" customHeight="1" x14ac:dyDescent="0.25">
      <c r="B232" s="11"/>
      <c r="C232" s="86" t="s">
        <v>479</v>
      </c>
      <c r="D232" s="86" t="s">
        <v>83</v>
      </c>
      <c r="E232" s="87" t="s">
        <v>480</v>
      </c>
      <c r="F232" s="88" t="s">
        <v>481</v>
      </c>
      <c r="G232" s="89" t="s">
        <v>482</v>
      </c>
      <c r="H232" s="90">
        <v>11</v>
      </c>
      <c r="I232" s="91"/>
      <c r="J232" s="91">
        <f t="shared" si="50"/>
        <v>0</v>
      </c>
      <c r="K232" s="92"/>
      <c r="L232" s="11"/>
      <c r="M232" s="93" t="s">
        <v>9</v>
      </c>
      <c r="N232" s="94" t="s">
        <v>26</v>
      </c>
      <c r="O232" s="95">
        <v>1.05</v>
      </c>
      <c r="P232" s="95">
        <f t="shared" si="51"/>
        <v>11.55</v>
      </c>
      <c r="Q232" s="95">
        <v>0</v>
      </c>
      <c r="R232" s="95">
        <f t="shared" si="52"/>
        <v>0</v>
      </c>
      <c r="S232" s="95">
        <v>0</v>
      </c>
      <c r="T232" s="96">
        <f t="shared" si="53"/>
        <v>0</v>
      </c>
      <c r="AR232" s="97" t="s">
        <v>121</v>
      </c>
      <c r="AT232" s="97" t="s">
        <v>83</v>
      </c>
      <c r="AU232" s="97" t="s">
        <v>1</v>
      </c>
      <c r="AY232" s="2" t="s">
        <v>80</v>
      </c>
      <c r="BE232" s="98">
        <f t="shared" si="54"/>
        <v>0</v>
      </c>
      <c r="BF232" s="98">
        <f t="shared" si="55"/>
        <v>0</v>
      </c>
      <c r="BG232" s="98">
        <f t="shared" si="56"/>
        <v>0</v>
      </c>
      <c r="BH232" s="98">
        <f t="shared" si="57"/>
        <v>0</v>
      </c>
      <c r="BI232" s="98">
        <f t="shared" si="58"/>
        <v>0</v>
      </c>
      <c r="BJ232" s="2" t="s">
        <v>78</v>
      </c>
      <c r="BK232" s="98">
        <f t="shared" si="59"/>
        <v>0</v>
      </c>
      <c r="BL232" s="2" t="s">
        <v>121</v>
      </c>
      <c r="BM232" s="97" t="s">
        <v>483</v>
      </c>
    </row>
    <row r="233" spans="2:65" s="12" customFormat="1" ht="24.2" customHeight="1" x14ac:dyDescent="0.25">
      <c r="B233" s="11"/>
      <c r="C233" s="86" t="s">
        <v>484</v>
      </c>
      <c r="D233" s="86" t="s">
        <v>83</v>
      </c>
      <c r="E233" s="87" t="s">
        <v>485</v>
      </c>
      <c r="F233" s="88" t="s">
        <v>486</v>
      </c>
      <c r="G233" s="89" t="s">
        <v>487</v>
      </c>
      <c r="H233" s="90">
        <v>11</v>
      </c>
      <c r="I233" s="91"/>
      <c r="J233" s="91">
        <f t="shared" si="50"/>
        <v>0</v>
      </c>
      <c r="K233" s="92"/>
      <c r="L233" s="11"/>
      <c r="M233" s="93" t="s">
        <v>9</v>
      </c>
      <c r="N233" s="94" t="s">
        <v>26</v>
      </c>
      <c r="O233" s="95">
        <v>0.4</v>
      </c>
      <c r="P233" s="95">
        <f t="shared" si="51"/>
        <v>4.4000000000000004</v>
      </c>
      <c r="Q233" s="95">
        <v>0</v>
      </c>
      <c r="R233" s="95">
        <f t="shared" si="52"/>
        <v>0</v>
      </c>
      <c r="S233" s="95">
        <v>0</v>
      </c>
      <c r="T233" s="96">
        <f t="shared" si="53"/>
        <v>0</v>
      </c>
      <c r="AR233" s="97" t="s">
        <v>121</v>
      </c>
      <c r="AT233" s="97" t="s">
        <v>83</v>
      </c>
      <c r="AU233" s="97" t="s">
        <v>1</v>
      </c>
      <c r="AY233" s="2" t="s">
        <v>80</v>
      </c>
      <c r="BE233" s="98">
        <f t="shared" si="54"/>
        <v>0</v>
      </c>
      <c r="BF233" s="98">
        <f t="shared" si="55"/>
        <v>0</v>
      </c>
      <c r="BG233" s="98">
        <f t="shared" si="56"/>
        <v>0</v>
      </c>
      <c r="BH233" s="98">
        <f t="shared" si="57"/>
        <v>0</v>
      </c>
      <c r="BI233" s="98">
        <f t="shared" si="58"/>
        <v>0</v>
      </c>
      <c r="BJ233" s="2" t="s">
        <v>78</v>
      </c>
      <c r="BK233" s="98">
        <f t="shared" si="59"/>
        <v>0</v>
      </c>
      <c r="BL233" s="2" t="s">
        <v>121</v>
      </c>
      <c r="BM233" s="97" t="s">
        <v>488</v>
      </c>
    </row>
    <row r="234" spans="2:65" s="12" customFormat="1" ht="24.2" customHeight="1" x14ac:dyDescent="0.25">
      <c r="B234" s="11"/>
      <c r="C234" s="86" t="s">
        <v>489</v>
      </c>
      <c r="D234" s="86" t="s">
        <v>83</v>
      </c>
      <c r="E234" s="87" t="s">
        <v>490</v>
      </c>
      <c r="F234" s="88" t="s">
        <v>491</v>
      </c>
      <c r="G234" s="89" t="s">
        <v>492</v>
      </c>
      <c r="H234" s="90">
        <v>11</v>
      </c>
      <c r="I234" s="91"/>
      <c r="J234" s="91">
        <f t="shared" si="50"/>
        <v>0</v>
      </c>
      <c r="K234" s="92"/>
      <c r="L234" s="11"/>
      <c r="M234" s="93" t="s">
        <v>9</v>
      </c>
      <c r="N234" s="94" t="s">
        <v>26</v>
      </c>
      <c r="O234" s="95">
        <v>0.09</v>
      </c>
      <c r="P234" s="95">
        <f t="shared" si="51"/>
        <v>0.99</v>
      </c>
      <c r="Q234" s="95">
        <v>0</v>
      </c>
      <c r="R234" s="95">
        <f t="shared" si="52"/>
        <v>0</v>
      </c>
      <c r="S234" s="95">
        <v>0</v>
      </c>
      <c r="T234" s="96">
        <f t="shared" si="53"/>
        <v>0</v>
      </c>
      <c r="AR234" s="97" t="s">
        <v>121</v>
      </c>
      <c r="AT234" s="97" t="s">
        <v>83</v>
      </c>
      <c r="AU234" s="97" t="s">
        <v>1</v>
      </c>
      <c r="AY234" s="2" t="s">
        <v>80</v>
      </c>
      <c r="BE234" s="98">
        <f t="shared" si="54"/>
        <v>0</v>
      </c>
      <c r="BF234" s="98">
        <f t="shared" si="55"/>
        <v>0</v>
      </c>
      <c r="BG234" s="98">
        <f t="shared" si="56"/>
        <v>0</v>
      </c>
      <c r="BH234" s="98">
        <f t="shared" si="57"/>
        <v>0</v>
      </c>
      <c r="BI234" s="98">
        <f t="shared" si="58"/>
        <v>0</v>
      </c>
      <c r="BJ234" s="2" t="s">
        <v>78</v>
      </c>
      <c r="BK234" s="98">
        <f t="shared" si="59"/>
        <v>0</v>
      </c>
      <c r="BL234" s="2" t="s">
        <v>121</v>
      </c>
      <c r="BM234" s="97" t="s">
        <v>493</v>
      </c>
    </row>
    <row r="235" spans="2:65" s="12" customFormat="1" ht="24.2" customHeight="1" x14ac:dyDescent="0.25">
      <c r="B235" s="11"/>
      <c r="C235" s="86" t="s">
        <v>494</v>
      </c>
      <c r="D235" s="86" t="s">
        <v>83</v>
      </c>
      <c r="E235" s="87" t="s">
        <v>495</v>
      </c>
      <c r="F235" s="88" t="s">
        <v>496</v>
      </c>
      <c r="G235" s="89" t="s">
        <v>492</v>
      </c>
      <c r="H235" s="90">
        <v>11</v>
      </c>
      <c r="I235" s="91"/>
      <c r="J235" s="91">
        <f t="shared" si="50"/>
        <v>0</v>
      </c>
      <c r="K235" s="92"/>
      <c r="L235" s="11"/>
      <c r="M235" s="93" t="s">
        <v>9</v>
      </c>
      <c r="N235" s="94" t="s">
        <v>26</v>
      </c>
      <c r="O235" s="95">
        <v>0.14000000000000001</v>
      </c>
      <c r="P235" s="95">
        <f t="shared" si="51"/>
        <v>1.54</v>
      </c>
      <c r="Q235" s="95">
        <v>0</v>
      </c>
      <c r="R235" s="95">
        <f t="shared" si="52"/>
        <v>0</v>
      </c>
      <c r="S235" s="95">
        <v>0</v>
      </c>
      <c r="T235" s="96">
        <f t="shared" si="53"/>
        <v>0</v>
      </c>
      <c r="AR235" s="97" t="s">
        <v>121</v>
      </c>
      <c r="AT235" s="97" t="s">
        <v>83</v>
      </c>
      <c r="AU235" s="97" t="s">
        <v>1</v>
      </c>
      <c r="AY235" s="2" t="s">
        <v>80</v>
      </c>
      <c r="BE235" s="98">
        <f t="shared" si="54"/>
        <v>0</v>
      </c>
      <c r="BF235" s="98">
        <f t="shared" si="55"/>
        <v>0</v>
      </c>
      <c r="BG235" s="98">
        <f t="shared" si="56"/>
        <v>0</v>
      </c>
      <c r="BH235" s="98">
        <f t="shared" si="57"/>
        <v>0</v>
      </c>
      <c r="BI235" s="98">
        <f t="shared" si="58"/>
        <v>0</v>
      </c>
      <c r="BJ235" s="2" t="s">
        <v>78</v>
      </c>
      <c r="BK235" s="98">
        <f t="shared" si="59"/>
        <v>0</v>
      </c>
      <c r="BL235" s="2" t="s">
        <v>121</v>
      </c>
      <c r="BM235" s="97" t="s">
        <v>497</v>
      </c>
    </row>
    <row r="236" spans="2:65" s="12" customFormat="1" ht="16.5" customHeight="1" x14ac:dyDescent="0.25">
      <c r="B236" s="11"/>
      <c r="C236" s="86" t="s">
        <v>498</v>
      </c>
      <c r="D236" s="86" t="s">
        <v>83</v>
      </c>
      <c r="E236" s="87" t="s">
        <v>499</v>
      </c>
      <c r="F236" s="88" t="s">
        <v>500</v>
      </c>
      <c r="G236" s="89" t="s">
        <v>492</v>
      </c>
      <c r="H236" s="90">
        <v>11</v>
      </c>
      <c r="I236" s="91"/>
      <c r="J236" s="91">
        <f t="shared" si="50"/>
        <v>0</v>
      </c>
      <c r="K236" s="92"/>
      <c r="L236" s="11"/>
      <c r="M236" s="93" t="s">
        <v>9</v>
      </c>
      <c r="N236" s="94" t="s">
        <v>26</v>
      </c>
      <c r="O236" s="95">
        <v>0.22</v>
      </c>
      <c r="P236" s="95">
        <f t="shared" si="51"/>
        <v>2.42</v>
      </c>
      <c r="Q236" s="95">
        <v>0</v>
      </c>
      <c r="R236" s="95">
        <f t="shared" si="52"/>
        <v>0</v>
      </c>
      <c r="S236" s="95">
        <v>0</v>
      </c>
      <c r="T236" s="96">
        <f t="shared" si="53"/>
        <v>0</v>
      </c>
      <c r="AR236" s="97" t="s">
        <v>121</v>
      </c>
      <c r="AT236" s="97" t="s">
        <v>83</v>
      </c>
      <c r="AU236" s="97" t="s">
        <v>1</v>
      </c>
      <c r="AY236" s="2" t="s">
        <v>80</v>
      </c>
      <c r="BE236" s="98">
        <f t="shared" si="54"/>
        <v>0</v>
      </c>
      <c r="BF236" s="98">
        <f t="shared" si="55"/>
        <v>0</v>
      </c>
      <c r="BG236" s="98">
        <f t="shared" si="56"/>
        <v>0</v>
      </c>
      <c r="BH236" s="98">
        <f t="shared" si="57"/>
        <v>0</v>
      </c>
      <c r="BI236" s="98">
        <f t="shared" si="58"/>
        <v>0</v>
      </c>
      <c r="BJ236" s="2" t="s">
        <v>78</v>
      </c>
      <c r="BK236" s="98">
        <f t="shared" si="59"/>
        <v>0</v>
      </c>
      <c r="BL236" s="2" t="s">
        <v>121</v>
      </c>
      <c r="BM236" s="97" t="s">
        <v>501</v>
      </c>
    </row>
    <row r="237" spans="2:65" s="12" customFormat="1" ht="21.75" customHeight="1" x14ac:dyDescent="0.25">
      <c r="B237" s="11"/>
      <c r="C237" s="86" t="s">
        <v>502</v>
      </c>
      <c r="D237" s="86" t="s">
        <v>83</v>
      </c>
      <c r="E237" s="87" t="s">
        <v>503</v>
      </c>
      <c r="F237" s="88" t="s">
        <v>504</v>
      </c>
      <c r="G237" s="89" t="s">
        <v>394</v>
      </c>
      <c r="H237" s="90">
        <v>1</v>
      </c>
      <c r="I237" s="91"/>
      <c r="J237" s="91">
        <f t="shared" si="50"/>
        <v>0</v>
      </c>
      <c r="K237" s="92"/>
      <c r="L237" s="11"/>
      <c r="M237" s="93" t="s">
        <v>9</v>
      </c>
      <c r="N237" s="94" t="s">
        <v>26</v>
      </c>
      <c r="O237" s="95">
        <v>0</v>
      </c>
      <c r="P237" s="95">
        <f t="shared" si="51"/>
        <v>0</v>
      </c>
      <c r="Q237" s="95">
        <v>0</v>
      </c>
      <c r="R237" s="95">
        <f t="shared" si="52"/>
        <v>0</v>
      </c>
      <c r="S237" s="95">
        <v>0</v>
      </c>
      <c r="T237" s="96">
        <f t="shared" si="53"/>
        <v>0</v>
      </c>
      <c r="AR237" s="97" t="s">
        <v>78</v>
      </c>
      <c r="AT237" s="97" t="s">
        <v>83</v>
      </c>
      <c r="AU237" s="97" t="s">
        <v>1</v>
      </c>
      <c r="AY237" s="2" t="s">
        <v>80</v>
      </c>
      <c r="BE237" s="98">
        <f t="shared" si="54"/>
        <v>0</v>
      </c>
      <c r="BF237" s="98">
        <f t="shared" si="55"/>
        <v>0</v>
      </c>
      <c r="BG237" s="98">
        <f t="shared" si="56"/>
        <v>0</v>
      </c>
      <c r="BH237" s="98">
        <f t="shared" si="57"/>
        <v>0</v>
      </c>
      <c r="BI237" s="98">
        <f t="shared" si="58"/>
        <v>0</v>
      </c>
      <c r="BJ237" s="2" t="s">
        <v>78</v>
      </c>
      <c r="BK237" s="98">
        <f t="shared" si="59"/>
        <v>0</v>
      </c>
      <c r="BL237" s="2" t="s">
        <v>78</v>
      </c>
      <c r="BM237" s="97" t="s">
        <v>505</v>
      </c>
    </row>
    <row r="238" spans="2:65" s="12" customFormat="1" ht="16.5" customHeight="1" x14ac:dyDescent="0.25">
      <c r="B238" s="11"/>
      <c r="C238" s="86" t="s">
        <v>506</v>
      </c>
      <c r="D238" s="86" t="s">
        <v>83</v>
      </c>
      <c r="E238" s="87" t="s">
        <v>507</v>
      </c>
      <c r="F238" s="88" t="s">
        <v>508</v>
      </c>
      <c r="G238" s="89" t="s">
        <v>140</v>
      </c>
      <c r="H238" s="90">
        <v>1</v>
      </c>
      <c r="I238" s="91"/>
      <c r="J238" s="91">
        <f t="shared" si="50"/>
        <v>0</v>
      </c>
      <c r="K238" s="92"/>
      <c r="L238" s="11"/>
      <c r="M238" s="93" t="s">
        <v>9</v>
      </c>
      <c r="N238" s="94" t="s">
        <v>26</v>
      </c>
      <c r="O238" s="95">
        <v>0</v>
      </c>
      <c r="P238" s="95">
        <f t="shared" si="51"/>
        <v>0</v>
      </c>
      <c r="Q238" s="95">
        <v>0</v>
      </c>
      <c r="R238" s="95">
        <f t="shared" si="52"/>
        <v>0</v>
      </c>
      <c r="S238" s="95">
        <v>0</v>
      </c>
      <c r="T238" s="96">
        <f t="shared" si="53"/>
        <v>0</v>
      </c>
      <c r="AR238" s="97" t="s">
        <v>121</v>
      </c>
      <c r="AT238" s="97" t="s">
        <v>83</v>
      </c>
      <c r="AU238" s="97" t="s">
        <v>1</v>
      </c>
      <c r="AY238" s="2" t="s">
        <v>80</v>
      </c>
      <c r="BE238" s="98">
        <f t="shared" si="54"/>
        <v>0</v>
      </c>
      <c r="BF238" s="98">
        <f t="shared" si="55"/>
        <v>0</v>
      </c>
      <c r="BG238" s="98">
        <f t="shared" si="56"/>
        <v>0</v>
      </c>
      <c r="BH238" s="98">
        <f t="shared" si="57"/>
        <v>0</v>
      </c>
      <c r="BI238" s="98">
        <f t="shared" si="58"/>
        <v>0</v>
      </c>
      <c r="BJ238" s="2" t="s">
        <v>78</v>
      </c>
      <c r="BK238" s="98">
        <f t="shared" si="59"/>
        <v>0</v>
      </c>
      <c r="BL238" s="2" t="s">
        <v>121</v>
      </c>
      <c r="BM238" s="97" t="s">
        <v>509</v>
      </c>
    </row>
    <row r="239" spans="2:65" s="75" customFormat="1" ht="22.9" customHeight="1" x14ac:dyDescent="0.2">
      <c r="B239" s="74"/>
      <c r="D239" s="76" t="s">
        <v>75</v>
      </c>
      <c r="E239" s="84" t="s">
        <v>510</v>
      </c>
      <c r="F239" s="84" t="s">
        <v>511</v>
      </c>
      <c r="J239" s="85">
        <f>BK239</f>
        <v>0</v>
      </c>
      <c r="L239" s="74"/>
      <c r="M239" s="79"/>
      <c r="P239" s="80">
        <f>SUM(P240:P245)</f>
        <v>112</v>
      </c>
      <c r="R239" s="80">
        <f>SUM(R240:R245)</f>
        <v>0</v>
      </c>
      <c r="T239" s="81">
        <f>SUM(T240:T245)</f>
        <v>0</v>
      </c>
      <c r="AR239" s="76" t="s">
        <v>87</v>
      </c>
      <c r="AT239" s="82" t="s">
        <v>75</v>
      </c>
      <c r="AU239" s="82" t="s">
        <v>78</v>
      </c>
      <c r="AY239" s="76" t="s">
        <v>80</v>
      </c>
      <c r="BK239" s="83">
        <f>SUM(BK240:BK245)</f>
        <v>0</v>
      </c>
    </row>
    <row r="240" spans="2:65" s="12" customFormat="1" ht="16.5" customHeight="1" x14ac:dyDescent="0.25">
      <c r="B240" s="11"/>
      <c r="C240" s="86" t="s">
        <v>512</v>
      </c>
      <c r="D240" s="86" t="s">
        <v>83</v>
      </c>
      <c r="E240" s="87" t="s">
        <v>513</v>
      </c>
      <c r="F240" s="88" t="s">
        <v>514</v>
      </c>
      <c r="G240" s="89" t="s">
        <v>515</v>
      </c>
      <c r="H240" s="90">
        <v>305</v>
      </c>
      <c r="I240" s="91"/>
      <c r="J240" s="91">
        <f t="shared" ref="J240:J245" si="60">ROUND(I240*H240,2)</f>
        <v>0</v>
      </c>
      <c r="K240" s="92"/>
      <c r="L240" s="11"/>
      <c r="M240" s="93" t="s">
        <v>9</v>
      </c>
      <c r="N240" s="94" t="s">
        <v>26</v>
      </c>
      <c r="O240" s="95">
        <v>0</v>
      </c>
      <c r="P240" s="95">
        <f t="shared" ref="P240:P245" si="61">O240*H240</f>
        <v>0</v>
      </c>
      <c r="Q240" s="95">
        <v>0</v>
      </c>
      <c r="R240" s="95">
        <f t="shared" ref="R240:R245" si="62">Q240*H240</f>
        <v>0</v>
      </c>
      <c r="S240" s="95">
        <v>0</v>
      </c>
      <c r="T240" s="96">
        <f t="shared" ref="T240:T245" si="63">S240*H240</f>
        <v>0</v>
      </c>
      <c r="AR240" s="97" t="s">
        <v>516</v>
      </c>
      <c r="AT240" s="97" t="s">
        <v>83</v>
      </c>
      <c r="AU240" s="97" t="s">
        <v>1</v>
      </c>
      <c r="AY240" s="2" t="s">
        <v>80</v>
      </c>
      <c r="BE240" s="98">
        <f t="shared" ref="BE240:BE245" si="64">IF(N240="základní",J240,0)</f>
        <v>0</v>
      </c>
      <c r="BF240" s="98">
        <f t="shared" ref="BF240:BF245" si="65">IF(N240="snížená",J240,0)</f>
        <v>0</v>
      </c>
      <c r="BG240" s="98">
        <f t="shared" ref="BG240:BG245" si="66">IF(N240="zákl. přenesená",J240,0)</f>
        <v>0</v>
      </c>
      <c r="BH240" s="98">
        <f t="shared" ref="BH240:BH245" si="67">IF(N240="sníž. přenesená",J240,0)</f>
        <v>0</v>
      </c>
      <c r="BI240" s="98">
        <f t="shared" ref="BI240:BI245" si="68">IF(N240="nulová",J240,0)</f>
        <v>0</v>
      </c>
      <c r="BJ240" s="2" t="s">
        <v>78</v>
      </c>
      <c r="BK240" s="98">
        <f t="shared" ref="BK240:BK245" si="69">ROUND(I240*H240,2)</f>
        <v>0</v>
      </c>
      <c r="BL240" s="2" t="s">
        <v>516</v>
      </c>
      <c r="BM240" s="97" t="s">
        <v>517</v>
      </c>
    </row>
    <row r="241" spans="2:65" s="12" customFormat="1" ht="16.5" customHeight="1" x14ac:dyDescent="0.25">
      <c r="B241" s="11"/>
      <c r="C241" s="86" t="s">
        <v>518</v>
      </c>
      <c r="D241" s="86" t="s">
        <v>83</v>
      </c>
      <c r="E241" s="87" t="s">
        <v>519</v>
      </c>
      <c r="F241" s="88" t="s">
        <v>520</v>
      </c>
      <c r="G241" s="89" t="s">
        <v>515</v>
      </c>
      <c r="H241" s="90">
        <v>62</v>
      </c>
      <c r="I241" s="91"/>
      <c r="J241" s="91">
        <f t="shared" si="60"/>
        <v>0</v>
      </c>
      <c r="K241" s="92"/>
      <c r="L241" s="11"/>
      <c r="M241" s="93" t="s">
        <v>9</v>
      </c>
      <c r="N241" s="94" t="s">
        <v>26</v>
      </c>
      <c r="O241" s="95">
        <v>0</v>
      </c>
      <c r="P241" s="95">
        <f t="shared" si="61"/>
        <v>0</v>
      </c>
      <c r="Q241" s="95">
        <v>0</v>
      </c>
      <c r="R241" s="95">
        <f t="shared" si="62"/>
        <v>0</v>
      </c>
      <c r="S241" s="95">
        <v>0</v>
      </c>
      <c r="T241" s="96">
        <f t="shared" si="63"/>
        <v>0</v>
      </c>
      <c r="AR241" s="97" t="s">
        <v>516</v>
      </c>
      <c r="AT241" s="97" t="s">
        <v>83</v>
      </c>
      <c r="AU241" s="97" t="s">
        <v>1</v>
      </c>
      <c r="AY241" s="2" t="s">
        <v>80</v>
      </c>
      <c r="BE241" s="98">
        <f t="shared" si="64"/>
        <v>0</v>
      </c>
      <c r="BF241" s="98">
        <f t="shared" si="65"/>
        <v>0</v>
      </c>
      <c r="BG241" s="98">
        <f t="shared" si="66"/>
        <v>0</v>
      </c>
      <c r="BH241" s="98">
        <f t="shared" si="67"/>
        <v>0</v>
      </c>
      <c r="BI241" s="98">
        <f t="shared" si="68"/>
        <v>0</v>
      </c>
      <c r="BJ241" s="2" t="s">
        <v>78</v>
      </c>
      <c r="BK241" s="98">
        <f t="shared" si="69"/>
        <v>0</v>
      </c>
      <c r="BL241" s="2" t="s">
        <v>516</v>
      </c>
      <c r="BM241" s="97" t="s">
        <v>521</v>
      </c>
    </row>
    <row r="242" spans="2:65" s="12" customFormat="1" ht="16.5" customHeight="1" x14ac:dyDescent="0.25">
      <c r="B242" s="11"/>
      <c r="C242" s="86" t="s">
        <v>522</v>
      </c>
      <c r="D242" s="86" t="s">
        <v>83</v>
      </c>
      <c r="E242" s="87" t="s">
        <v>523</v>
      </c>
      <c r="F242" s="88" t="s">
        <v>524</v>
      </c>
      <c r="G242" s="89" t="s">
        <v>515</v>
      </c>
      <c r="H242" s="90">
        <v>16</v>
      </c>
      <c r="I242" s="91"/>
      <c r="J242" s="91">
        <f t="shared" si="60"/>
        <v>0</v>
      </c>
      <c r="K242" s="92"/>
      <c r="L242" s="11"/>
      <c r="M242" s="93" t="s">
        <v>9</v>
      </c>
      <c r="N242" s="94" t="s">
        <v>26</v>
      </c>
      <c r="O242" s="95">
        <v>0</v>
      </c>
      <c r="P242" s="95">
        <f t="shared" si="61"/>
        <v>0</v>
      </c>
      <c r="Q242" s="95">
        <v>0</v>
      </c>
      <c r="R242" s="95">
        <f t="shared" si="62"/>
        <v>0</v>
      </c>
      <c r="S242" s="95">
        <v>0</v>
      </c>
      <c r="T242" s="96">
        <f t="shared" si="63"/>
        <v>0</v>
      </c>
      <c r="AR242" s="97" t="s">
        <v>516</v>
      </c>
      <c r="AT242" s="97" t="s">
        <v>83</v>
      </c>
      <c r="AU242" s="97" t="s">
        <v>1</v>
      </c>
      <c r="AY242" s="2" t="s">
        <v>80</v>
      </c>
      <c r="BE242" s="98">
        <f t="shared" si="64"/>
        <v>0</v>
      </c>
      <c r="BF242" s="98">
        <f t="shared" si="65"/>
        <v>0</v>
      </c>
      <c r="BG242" s="98">
        <f t="shared" si="66"/>
        <v>0</v>
      </c>
      <c r="BH242" s="98">
        <f t="shared" si="67"/>
        <v>0</v>
      </c>
      <c r="BI242" s="98">
        <f t="shared" si="68"/>
        <v>0</v>
      </c>
      <c r="BJ242" s="2" t="s">
        <v>78</v>
      </c>
      <c r="BK242" s="98">
        <f t="shared" si="69"/>
        <v>0</v>
      </c>
      <c r="BL242" s="2" t="s">
        <v>516</v>
      </c>
      <c r="BM242" s="97" t="s">
        <v>525</v>
      </c>
    </row>
    <row r="243" spans="2:65" s="12" customFormat="1" ht="16.5" customHeight="1" x14ac:dyDescent="0.25">
      <c r="B243" s="11"/>
      <c r="C243" s="86" t="s">
        <v>526</v>
      </c>
      <c r="D243" s="86" t="s">
        <v>83</v>
      </c>
      <c r="E243" s="87" t="s">
        <v>527</v>
      </c>
      <c r="F243" s="88" t="s">
        <v>528</v>
      </c>
      <c r="G243" s="89" t="s">
        <v>515</v>
      </c>
      <c r="H243" s="90">
        <v>56</v>
      </c>
      <c r="I243" s="91"/>
      <c r="J243" s="91">
        <f t="shared" si="60"/>
        <v>0</v>
      </c>
      <c r="K243" s="92"/>
      <c r="L243" s="11"/>
      <c r="M243" s="93" t="s">
        <v>9</v>
      </c>
      <c r="N243" s="94" t="s">
        <v>26</v>
      </c>
      <c r="O243" s="95">
        <v>1</v>
      </c>
      <c r="P243" s="95">
        <f t="shared" si="61"/>
        <v>56</v>
      </c>
      <c r="Q243" s="95">
        <v>0</v>
      </c>
      <c r="R243" s="95">
        <f t="shared" si="62"/>
        <v>0</v>
      </c>
      <c r="S243" s="95">
        <v>0</v>
      </c>
      <c r="T243" s="96">
        <f t="shared" si="63"/>
        <v>0</v>
      </c>
      <c r="AR243" s="97" t="s">
        <v>516</v>
      </c>
      <c r="AT243" s="97" t="s">
        <v>83</v>
      </c>
      <c r="AU243" s="97" t="s">
        <v>1</v>
      </c>
      <c r="AY243" s="2" t="s">
        <v>80</v>
      </c>
      <c r="BE243" s="98">
        <f t="shared" si="64"/>
        <v>0</v>
      </c>
      <c r="BF243" s="98">
        <f t="shared" si="65"/>
        <v>0</v>
      </c>
      <c r="BG243" s="98">
        <f t="shared" si="66"/>
        <v>0</v>
      </c>
      <c r="BH243" s="98">
        <f t="shared" si="67"/>
        <v>0</v>
      </c>
      <c r="BI243" s="98">
        <f t="shared" si="68"/>
        <v>0</v>
      </c>
      <c r="BJ243" s="2" t="s">
        <v>78</v>
      </c>
      <c r="BK243" s="98">
        <f t="shared" si="69"/>
        <v>0</v>
      </c>
      <c r="BL243" s="2" t="s">
        <v>516</v>
      </c>
      <c r="BM243" s="97" t="s">
        <v>529</v>
      </c>
    </row>
    <row r="244" spans="2:65" s="12" customFormat="1" ht="16.5" customHeight="1" x14ac:dyDescent="0.25">
      <c r="B244" s="11"/>
      <c r="C244" s="86" t="s">
        <v>530</v>
      </c>
      <c r="D244" s="86" t="s">
        <v>83</v>
      </c>
      <c r="E244" s="87" t="s">
        <v>531</v>
      </c>
      <c r="F244" s="88" t="s">
        <v>532</v>
      </c>
      <c r="G244" s="89" t="s">
        <v>515</v>
      </c>
      <c r="H244" s="90">
        <v>40</v>
      </c>
      <c r="I244" s="91"/>
      <c r="J244" s="91">
        <f t="shared" si="60"/>
        <v>0</v>
      </c>
      <c r="K244" s="92"/>
      <c r="L244" s="11"/>
      <c r="M244" s="93" t="s">
        <v>9</v>
      </c>
      <c r="N244" s="94" t="s">
        <v>26</v>
      </c>
      <c r="O244" s="95">
        <v>1</v>
      </c>
      <c r="P244" s="95">
        <f t="shared" si="61"/>
        <v>40</v>
      </c>
      <c r="Q244" s="95">
        <v>0</v>
      </c>
      <c r="R244" s="95">
        <f t="shared" si="62"/>
        <v>0</v>
      </c>
      <c r="S244" s="95">
        <v>0</v>
      </c>
      <c r="T244" s="96">
        <f t="shared" si="63"/>
        <v>0</v>
      </c>
      <c r="AR244" s="97" t="s">
        <v>516</v>
      </c>
      <c r="AT244" s="97" t="s">
        <v>83</v>
      </c>
      <c r="AU244" s="97" t="s">
        <v>1</v>
      </c>
      <c r="AY244" s="2" t="s">
        <v>80</v>
      </c>
      <c r="BE244" s="98">
        <f t="shared" si="64"/>
        <v>0</v>
      </c>
      <c r="BF244" s="98">
        <f t="shared" si="65"/>
        <v>0</v>
      </c>
      <c r="BG244" s="98">
        <f t="shared" si="66"/>
        <v>0</v>
      </c>
      <c r="BH244" s="98">
        <f t="shared" si="67"/>
        <v>0</v>
      </c>
      <c r="BI244" s="98">
        <f t="shared" si="68"/>
        <v>0</v>
      </c>
      <c r="BJ244" s="2" t="s">
        <v>78</v>
      </c>
      <c r="BK244" s="98">
        <f t="shared" si="69"/>
        <v>0</v>
      </c>
      <c r="BL244" s="2" t="s">
        <v>516</v>
      </c>
      <c r="BM244" s="97" t="s">
        <v>533</v>
      </c>
    </row>
    <row r="245" spans="2:65" s="12" customFormat="1" ht="16.5" customHeight="1" x14ac:dyDescent="0.25">
      <c r="B245" s="11"/>
      <c r="C245" s="86" t="s">
        <v>534</v>
      </c>
      <c r="D245" s="86" t="s">
        <v>83</v>
      </c>
      <c r="E245" s="87" t="s">
        <v>535</v>
      </c>
      <c r="F245" s="88" t="s">
        <v>536</v>
      </c>
      <c r="G245" s="89" t="s">
        <v>515</v>
      </c>
      <c r="H245" s="90">
        <v>16</v>
      </c>
      <c r="I245" s="91"/>
      <c r="J245" s="91">
        <f t="shared" si="60"/>
        <v>0</v>
      </c>
      <c r="K245" s="92"/>
      <c r="L245" s="11"/>
      <c r="M245" s="93" t="s">
        <v>9</v>
      </c>
      <c r="N245" s="94" t="s">
        <v>26</v>
      </c>
      <c r="O245" s="95">
        <v>1</v>
      </c>
      <c r="P245" s="95">
        <f t="shared" si="61"/>
        <v>16</v>
      </c>
      <c r="Q245" s="95">
        <v>0</v>
      </c>
      <c r="R245" s="95">
        <f t="shared" si="62"/>
        <v>0</v>
      </c>
      <c r="S245" s="95">
        <v>0</v>
      </c>
      <c r="T245" s="96">
        <f t="shared" si="63"/>
        <v>0</v>
      </c>
      <c r="AR245" s="97" t="s">
        <v>516</v>
      </c>
      <c r="AT245" s="97" t="s">
        <v>83</v>
      </c>
      <c r="AU245" s="97" t="s">
        <v>1</v>
      </c>
      <c r="AY245" s="2" t="s">
        <v>80</v>
      </c>
      <c r="BE245" s="98">
        <f t="shared" si="64"/>
        <v>0</v>
      </c>
      <c r="BF245" s="98">
        <f t="shared" si="65"/>
        <v>0</v>
      </c>
      <c r="BG245" s="98">
        <f t="shared" si="66"/>
        <v>0</v>
      </c>
      <c r="BH245" s="98">
        <f t="shared" si="67"/>
        <v>0</v>
      </c>
      <c r="BI245" s="98">
        <f t="shared" si="68"/>
        <v>0</v>
      </c>
      <c r="BJ245" s="2" t="s">
        <v>78</v>
      </c>
      <c r="BK245" s="98">
        <f t="shared" si="69"/>
        <v>0</v>
      </c>
      <c r="BL245" s="2" t="s">
        <v>516</v>
      </c>
      <c r="BM245" s="97" t="s">
        <v>537</v>
      </c>
    </row>
    <row r="246" spans="2:65" s="75" customFormat="1" ht="22.9" customHeight="1" x14ac:dyDescent="0.2">
      <c r="B246" s="74"/>
      <c r="D246" s="76" t="s">
        <v>75</v>
      </c>
      <c r="E246" s="84" t="s">
        <v>538</v>
      </c>
      <c r="F246" s="84" t="s">
        <v>539</v>
      </c>
      <c r="J246" s="85">
        <f>BK246</f>
        <v>0</v>
      </c>
      <c r="L246" s="74"/>
      <c r="M246" s="79"/>
      <c r="P246" s="80">
        <f>P247</f>
        <v>0</v>
      </c>
      <c r="R246" s="80">
        <f>R247</f>
        <v>0</v>
      </c>
      <c r="T246" s="81">
        <f>T247</f>
        <v>0</v>
      </c>
      <c r="AR246" s="76" t="s">
        <v>87</v>
      </c>
      <c r="AT246" s="82" t="s">
        <v>75</v>
      </c>
      <c r="AU246" s="82" t="s">
        <v>78</v>
      </c>
      <c r="AY246" s="76" t="s">
        <v>80</v>
      </c>
      <c r="BK246" s="83">
        <f>BK247</f>
        <v>0</v>
      </c>
    </row>
    <row r="247" spans="2:65" s="12" customFormat="1" ht="16.5" customHeight="1" x14ac:dyDescent="0.25">
      <c r="B247" s="11"/>
      <c r="C247" s="99" t="s">
        <v>540</v>
      </c>
      <c r="D247" s="99" t="s">
        <v>124</v>
      </c>
      <c r="E247" s="100" t="s">
        <v>541</v>
      </c>
      <c r="F247" s="101" t="s">
        <v>542</v>
      </c>
      <c r="G247" s="102" t="s">
        <v>394</v>
      </c>
      <c r="H247" s="103">
        <v>1</v>
      </c>
      <c r="I247" s="104"/>
      <c r="J247" s="104">
        <f>ROUND(I247*H247,2)</f>
        <v>0</v>
      </c>
      <c r="K247" s="105"/>
      <c r="L247" s="106"/>
      <c r="M247" s="107" t="s">
        <v>9</v>
      </c>
      <c r="N247" s="108" t="s">
        <v>26</v>
      </c>
      <c r="O247" s="95">
        <v>0</v>
      </c>
      <c r="P247" s="95">
        <f>O247*H247</f>
        <v>0</v>
      </c>
      <c r="Q247" s="95">
        <v>0</v>
      </c>
      <c r="R247" s="95">
        <f>Q247*H247</f>
        <v>0</v>
      </c>
      <c r="S247" s="95">
        <v>0</v>
      </c>
      <c r="T247" s="96">
        <f>S247*H247</f>
        <v>0</v>
      </c>
      <c r="AR247" s="97" t="s">
        <v>516</v>
      </c>
      <c r="AT247" s="97" t="s">
        <v>124</v>
      </c>
      <c r="AU247" s="97" t="s">
        <v>1</v>
      </c>
      <c r="AY247" s="2" t="s">
        <v>80</v>
      </c>
      <c r="BE247" s="98">
        <f>IF(N247="základní",J247,0)</f>
        <v>0</v>
      </c>
      <c r="BF247" s="98">
        <f>IF(N247="snížená",J247,0)</f>
        <v>0</v>
      </c>
      <c r="BG247" s="98">
        <f>IF(N247="zákl. přenesená",J247,0)</f>
        <v>0</v>
      </c>
      <c r="BH247" s="98">
        <f>IF(N247="sníž. přenesená",J247,0)</f>
        <v>0</v>
      </c>
      <c r="BI247" s="98">
        <f>IF(N247="nulová",J247,0)</f>
        <v>0</v>
      </c>
      <c r="BJ247" s="2" t="s">
        <v>78</v>
      </c>
      <c r="BK247" s="98">
        <f>ROUND(I247*H247,2)</f>
        <v>0</v>
      </c>
      <c r="BL247" s="2" t="s">
        <v>516</v>
      </c>
      <c r="BM247" s="97" t="s">
        <v>543</v>
      </c>
    </row>
    <row r="248" spans="2:65" s="75" customFormat="1" ht="25.9" customHeight="1" x14ac:dyDescent="0.2">
      <c r="B248" s="74"/>
      <c r="D248" s="76" t="s">
        <v>75</v>
      </c>
      <c r="E248" s="77" t="s">
        <v>544</v>
      </c>
      <c r="F248" s="77" t="s">
        <v>545</v>
      </c>
      <c r="J248" s="78">
        <f>BK248</f>
        <v>0</v>
      </c>
      <c r="L248" s="74"/>
      <c r="M248" s="79"/>
      <c r="P248" s="80">
        <f>P249</f>
        <v>0</v>
      </c>
      <c r="R248" s="80">
        <f>R249</f>
        <v>0</v>
      </c>
      <c r="T248" s="81">
        <f>T249</f>
        <v>0</v>
      </c>
      <c r="AR248" s="76" t="s">
        <v>99</v>
      </c>
      <c r="AT248" s="82" t="s">
        <v>75</v>
      </c>
      <c r="AU248" s="82" t="s">
        <v>79</v>
      </c>
      <c r="AY248" s="76" t="s">
        <v>80</v>
      </c>
      <c r="BK248" s="83">
        <f>BK249</f>
        <v>0</v>
      </c>
    </row>
    <row r="249" spans="2:65" s="75" customFormat="1" ht="22.9" customHeight="1" x14ac:dyDescent="0.2">
      <c r="B249" s="74"/>
      <c r="D249" s="76" t="s">
        <v>75</v>
      </c>
      <c r="E249" s="84" t="s">
        <v>546</v>
      </c>
      <c r="F249" s="84" t="s">
        <v>547</v>
      </c>
      <c r="J249" s="85">
        <f>BK249</f>
        <v>0</v>
      </c>
      <c r="L249" s="74"/>
      <c r="M249" s="79"/>
      <c r="P249" s="80">
        <f>SUM(P250:P255)</f>
        <v>0</v>
      </c>
      <c r="R249" s="80">
        <f>SUM(R250:R255)</f>
        <v>0</v>
      </c>
      <c r="T249" s="81">
        <f>SUM(T250:T255)</f>
        <v>0</v>
      </c>
      <c r="AR249" s="76" t="s">
        <v>99</v>
      </c>
      <c r="AT249" s="82" t="s">
        <v>75</v>
      </c>
      <c r="AU249" s="82" t="s">
        <v>78</v>
      </c>
      <c r="AY249" s="76" t="s">
        <v>80</v>
      </c>
      <c r="BK249" s="83">
        <f>SUM(BK250:BK255)</f>
        <v>0</v>
      </c>
    </row>
    <row r="250" spans="2:65" s="12" customFormat="1" ht="24.2" customHeight="1" x14ac:dyDescent="0.25">
      <c r="B250" s="11"/>
      <c r="C250" s="86" t="s">
        <v>548</v>
      </c>
      <c r="D250" s="86" t="s">
        <v>83</v>
      </c>
      <c r="E250" s="87" t="s">
        <v>549</v>
      </c>
      <c r="F250" s="88" t="s">
        <v>550</v>
      </c>
      <c r="G250" s="89" t="s">
        <v>140</v>
      </c>
      <c r="H250" s="90">
        <v>11</v>
      </c>
      <c r="I250" s="91"/>
      <c r="J250" s="91">
        <f t="shared" ref="J250:J255" si="70">ROUND(I250*H250,2)</f>
        <v>0</v>
      </c>
      <c r="K250" s="92"/>
      <c r="L250" s="11"/>
      <c r="M250" s="93" t="s">
        <v>9</v>
      </c>
      <c r="N250" s="94" t="s">
        <v>26</v>
      </c>
      <c r="O250" s="95">
        <v>0</v>
      </c>
      <c r="P250" s="95">
        <f t="shared" ref="P250:P255" si="71">O250*H250</f>
        <v>0</v>
      </c>
      <c r="Q250" s="95">
        <v>0</v>
      </c>
      <c r="R250" s="95">
        <f t="shared" ref="R250:R255" si="72">Q250*H250</f>
        <v>0</v>
      </c>
      <c r="S250" s="95">
        <v>0</v>
      </c>
      <c r="T250" s="96">
        <f t="shared" ref="T250:T255" si="73">S250*H250</f>
        <v>0</v>
      </c>
      <c r="AR250" s="97" t="s">
        <v>551</v>
      </c>
      <c r="AT250" s="97" t="s">
        <v>83</v>
      </c>
      <c r="AU250" s="97" t="s">
        <v>1</v>
      </c>
      <c r="AY250" s="2" t="s">
        <v>80</v>
      </c>
      <c r="BE250" s="98">
        <f t="shared" ref="BE250:BE255" si="74">IF(N250="základní",J250,0)</f>
        <v>0</v>
      </c>
      <c r="BF250" s="98">
        <f t="shared" ref="BF250:BF255" si="75">IF(N250="snížená",J250,0)</f>
        <v>0</v>
      </c>
      <c r="BG250" s="98">
        <f t="shared" ref="BG250:BG255" si="76">IF(N250="zákl. přenesená",J250,0)</f>
        <v>0</v>
      </c>
      <c r="BH250" s="98">
        <f t="shared" ref="BH250:BH255" si="77">IF(N250="sníž. přenesená",J250,0)</f>
        <v>0</v>
      </c>
      <c r="BI250" s="98">
        <f t="shared" ref="BI250:BI255" si="78">IF(N250="nulová",J250,0)</f>
        <v>0</v>
      </c>
      <c r="BJ250" s="2" t="s">
        <v>78</v>
      </c>
      <c r="BK250" s="98">
        <f t="shared" ref="BK250:BK255" si="79">ROUND(I250*H250,2)</f>
        <v>0</v>
      </c>
      <c r="BL250" s="2" t="s">
        <v>551</v>
      </c>
      <c r="BM250" s="97" t="s">
        <v>552</v>
      </c>
    </row>
    <row r="251" spans="2:65" s="12" customFormat="1" ht="16.5" customHeight="1" x14ac:dyDescent="0.25">
      <c r="B251" s="11"/>
      <c r="C251" s="86" t="s">
        <v>553</v>
      </c>
      <c r="D251" s="86" t="s">
        <v>83</v>
      </c>
      <c r="E251" s="87" t="s">
        <v>554</v>
      </c>
      <c r="F251" s="88" t="s">
        <v>555</v>
      </c>
      <c r="G251" s="89" t="s">
        <v>140</v>
      </c>
      <c r="H251" s="90">
        <v>1</v>
      </c>
      <c r="I251" s="91"/>
      <c r="J251" s="91">
        <f t="shared" si="70"/>
        <v>0</v>
      </c>
      <c r="K251" s="92"/>
      <c r="L251" s="11"/>
      <c r="M251" s="93" t="s">
        <v>9</v>
      </c>
      <c r="N251" s="94" t="s">
        <v>26</v>
      </c>
      <c r="O251" s="95">
        <v>0</v>
      </c>
      <c r="P251" s="95">
        <f t="shared" si="71"/>
        <v>0</v>
      </c>
      <c r="Q251" s="95">
        <v>0</v>
      </c>
      <c r="R251" s="95">
        <f t="shared" si="72"/>
        <v>0</v>
      </c>
      <c r="S251" s="95">
        <v>0</v>
      </c>
      <c r="T251" s="96">
        <f t="shared" si="73"/>
        <v>0</v>
      </c>
      <c r="AR251" s="97" t="s">
        <v>551</v>
      </c>
      <c r="AT251" s="97" t="s">
        <v>83</v>
      </c>
      <c r="AU251" s="97" t="s">
        <v>1</v>
      </c>
      <c r="AY251" s="2" t="s">
        <v>80</v>
      </c>
      <c r="BE251" s="98">
        <f t="shared" si="74"/>
        <v>0</v>
      </c>
      <c r="BF251" s="98">
        <f t="shared" si="75"/>
        <v>0</v>
      </c>
      <c r="BG251" s="98">
        <f t="shared" si="76"/>
        <v>0</v>
      </c>
      <c r="BH251" s="98">
        <f t="shared" si="77"/>
        <v>0</v>
      </c>
      <c r="BI251" s="98">
        <f t="shared" si="78"/>
        <v>0</v>
      </c>
      <c r="BJ251" s="2" t="s">
        <v>78</v>
      </c>
      <c r="BK251" s="98">
        <f t="shared" si="79"/>
        <v>0</v>
      </c>
      <c r="BL251" s="2" t="s">
        <v>551</v>
      </c>
      <c r="BM251" s="97" t="s">
        <v>556</v>
      </c>
    </row>
    <row r="252" spans="2:65" s="12" customFormat="1" ht="16.5" customHeight="1" x14ac:dyDescent="0.25">
      <c r="B252" s="11"/>
      <c r="C252" s="86" t="s">
        <v>557</v>
      </c>
      <c r="D252" s="86" t="s">
        <v>83</v>
      </c>
      <c r="E252" s="87" t="s">
        <v>558</v>
      </c>
      <c r="F252" s="88" t="s">
        <v>559</v>
      </c>
      <c r="G252" s="89" t="s">
        <v>140</v>
      </c>
      <c r="H252" s="90">
        <v>1</v>
      </c>
      <c r="I252" s="91"/>
      <c r="J252" s="91">
        <f t="shared" si="70"/>
        <v>0</v>
      </c>
      <c r="K252" s="92"/>
      <c r="L252" s="11"/>
      <c r="M252" s="93" t="s">
        <v>9</v>
      </c>
      <c r="N252" s="94" t="s">
        <v>26</v>
      </c>
      <c r="O252" s="95">
        <v>0</v>
      </c>
      <c r="P252" s="95">
        <f t="shared" si="71"/>
        <v>0</v>
      </c>
      <c r="Q252" s="95">
        <v>0</v>
      </c>
      <c r="R252" s="95">
        <f t="shared" si="72"/>
        <v>0</v>
      </c>
      <c r="S252" s="95">
        <v>0</v>
      </c>
      <c r="T252" s="96">
        <f t="shared" si="73"/>
        <v>0</v>
      </c>
      <c r="AR252" s="97" t="s">
        <v>551</v>
      </c>
      <c r="AT252" s="97" t="s">
        <v>83</v>
      </c>
      <c r="AU252" s="97" t="s">
        <v>1</v>
      </c>
      <c r="AY252" s="2" t="s">
        <v>80</v>
      </c>
      <c r="BE252" s="98">
        <f t="shared" si="74"/>
        <v>0</v>
      </c>
      <c r="BF252" s="98">
        <f t="shared" si="75"/>
        <v>0</v>
      </c>
      <c r="BG252" s="98">
        <f t="shared" si="76"/>
        <v>0</v>
      </c>
      <c r="BH252" s="98">
        <f t="shared" si="77"/>
        <v>0</v>
      </c>
      <c r="BI252" s="98">
        <f t="shared" si="78"/>
        <v>0</v>
      </c>
      <c r="BJ252" s="2" t="s">
        <v>78</v>
      </c>
      <c r="BK252" s="98">
        <f t="shared" si="79"/>
        <v>0</v>
      </c>
      <c r="BL252" s="2" t="s">
        <v>551</v>
      </c>
      <c r="BM252" s="97" t="s">
        <v>560</v>
      </c>
    </row>
    <row r="253" spans="2:65" s="12" customFormat="1" ht="16.5" customHeight="1" x14ac:dyDescent="0.25">
      <c r="B253" s="11"/>
      <c r="C253" s="86" t="s">
        <v>565</v>
      </c>
      <c r="D253" s="86" t="s">
        <v>83</v>
      </c>
      <c r="E253" s="87" t="s">
        <v>562</v>
      </c>
      <c r="F253" s="88" t="s">
        <v>563</v>
      </c>
      <c r="G253" s="89" t="s">
        <v>140</v>
      </c>
      <c r="H253" s="90">
        <v>1</v>
      </c>
      <c r="I253" s="91"/>
      <c r="J253" s="91">
        <f t="shared" si="70"/>
        <v>0</v>
      </c>
      <c r="K253" s="92"/>
      <c r="L253" s="11"/>
      <c r="M253" s="93" t="s">
        <v>9</v>
      </c>
      <c r="N253" s="94" t="s">
        <v>26</v>
      </c>
      <c r="O253" s="95">
        <v>0</v>
      </c>
      <c r="P253" s="95">
        <f t="shared" si="71"/>
        <v>0</v>
      </c>
      <c r="Q253" s="95">
        <v>0</v>
      </c>
      <c r="R253" s="95">
        <f t="shared" si="72"/>
        <v>0</v>
      </c>
      <c r="S253" s="95">
        <v>0</v>
      </c>
      <c r="T253" s="96">
        <f t="shared" si="73"/>
        <v>0</v>
      </c>
      <c r="AR253" s="97" t="s">
        <v>551</v>
      </c>
      <c r="AT253" s="97" t="s">
        <v>83</v>
      </c>
      <c r="AU253" s="97" t="s">
        <v>1</v>
      </c>
      <c r="AY253" s="2" t="s">
        <v>80</v>
      </c>
      <c r="BE253" s="98">
        <f t="shared" si="74"/>
        <v>0</v>
      </c>
      <c r="BF253" s="98">
        <f t="shared" si="75"/>
        <v>0</v>
      </c>
      <c r="BG253" s="98">
        <f t="shared" si="76"/>
        <v>0</v>
      </c>
      <c r="BH253" s="98">
        <f t="shared" si="77"/>
        <v>0</v>
      </c>
      <c r="BI253" s="98">
        <f t="shared" si="78"/>
        <v>0</v>
      </c>
      <c r="BJ253" s="2" t="s">
        <v>78</v>
      </c>
      <c r="BK253" s="98">
        <f t="shared" si="79"/>
        <v>0</v>
      </c>
      <c r="BL253" s="2" t="s">
        <v>551</v>
      </c>
      <c r="BM253" s="97" t="s">
        <v>671</v>
      </c>
    </row>
    <row r="254" spans="2:65" s="12" customFormat="1" ht="16.5" customHeight="1" x14ac:dyDescent="0.25">
      <c r="B254" s="11"/>
      <c r="C254" s="86" t="s">
        <v>569</v>
      </c>
      <c r="D254" s="86" t="s">
        <v>83</v>
      </c>
      <c r="E254" s="87" t="s">
        <v>566</v>
      </c>
      <c r="F254" s="88" t="s">
        <v>567</v>
      </c>
      <c r="G254" s="89" t="s">
        <v>140</v>
      </c>
      <c r="H254" s="90">
        <v>1</v>
      </c>
      <c r="I254" s="91"/>
      <c r="J254" s="91">
        <f t="shared" si="70"/>
        <v>0</v>
      </c>
      <c r="K254" s="92"/>
      <c r="L254" s="11"/>
      <c r="M254" s="93" t="s">
        <v>9</v>
      </c>
      <c r="N254" s="94" t="s">
        <v>26</v>
      </c>
      <c r="O254" s="95">
        <v>0</v>
      </c>
      <c r="P254" s="95">
        <f t="shared" si="71"/>
        <v>0</v>
      </c>
      <c r="Q254" s="95">
        <v>0</v>
      </c>
      <c r="R254" s="95">
        <f t="shared" si="72"/>
        <v>0</v>
      </c>
      <c r="S254" s="95">
        <v>0</v>
      </c>
      <c r="T254" s="96">
        <f t="shared" si="73"/>
        <v>0</v>
      </c>
      <c r="AR254" s="97" t="s">
        <v>551</v>
      </c>
      <c r="AT254" s="97" t="s">
        <v>83</v>
      </c>
      <c r="AU254" s="97" t="s">
        <v>1</v>
      </c>
      <c r="AY254" s="2" t="s">
        <v>80</v>
      </c>
      <c r="BE254" s="98">
        <f t="shared" si="74"/>
        <v>0</v>
      </c>
      <c r="BF254" s="98">
        <f t="shared" si="75"/>
        <v>0</v>
      </c>
      <c r="BG254" s="98">
        <f t="shared" si="76"/>
        <v>0</v>
      </c>
      <c r="BH254" s="98">
        <f t="shared" si="77"/>
        <v>0</v>
      </c>
      <c r="BI254" s="98">
        <f t="shared" si="78"/>
        <v>0</v>
      </c>
      <c r="BJ254" s="2" t="s">
        <v>78</v>
      </c>
      <c r="BK254" s="98">
        <f t="shared" si="79"/>
        <v>0</v>
      </c>
      <c r="BL254" s="2" t="s">
        <v>551</v>
      </c>
      <c r="BM254" s="97" t="s">
        <v>672</v>
      </c>
    </row>
    <row r="255" spans="2:65" s="12" customFormat="1" ht="16.5" customHeight="1" x14ac:dyDescent="0.25">
      <c r="B255" s="11"/>
      <c r="C255" s="86" t="s">
        <v>419</v>
      </c>
      <c r="D255" s="86" t="s">
        <v>83</v>
      </c>
      <c r="E255" s="87" t="s">
        <v>570</v>
      </c>
      <c r="F255" s="88" t="s">
        <v>571</v>
      </c>
      <c r="G255" s="89" t="s">
        <v>140</v>
      </c>
      <c r="H255" s="90">
        <v>1</v>
      </c>
      <c r="I255" s="91"/>
      <c r="J255" s="91">
        <f t="shared" si="70"/>
        <v>0</v>
      </c>
      <c r="K255" s="92"/>
      <c r="L255" s="11"/>
      <c r="M255" s="109" t="s">
        <v>9</v>
      </c>
      <c r="N255" s="110" t="s">
        <v>26</v>
      </c>
      <c r="O255" s="111">
        <v>0</v>
      </c>
      <c r="P255" s="111">
        <f t="shared" si="71"/>
        <v>0</v>
      </c>
      <c r="Q255" s="111">
        <v>0</v>
      </c>
      <c r="R255" s="111">
        <f t="shared" si="72"/>
        <v>0</v>
      </c>
      <c r="S255" s="111">
        <v>0</v>
      </c>
      <c r="T255" s="112">
        <f t="shared" si="73"/>
        <v>0</v>
      </c>
      <c r="AR255" s="97" t="s">
        <v>551</v>
      </c>
      <c r="AT255" s="97" t="s">
        <v>83</v>
      </c>
      <c r="AU255" s="97" t="s">
        <v>1</v>
      </c>
      <c r="AY255" s="2" t="s">
        <v>80</v>
      </c>
      <c r="BE255" s="98">
        <f t="shared" si="74"/>
        <v>0</v>
      </c>
      <c r="BF255" s="98">
        <f t="shared" si="75"/>
        <v>0</v>
      </c>
      <c r="BG255" s="98">
        <f t="shared" si="76"/>
        <v>0</v>
      </c>
      <c r="BH255" s="98">
        <f t="shared" si="77"/>
        <v>0</v>
      </c>
      <c r="BI255" s="98">
        <f t="shared" si="78"/>
        <v>0</v>
      </c>
      <c r="BJ255" s="2" t="s">
        <v>78</v>
      </c>
      <c r="BK255" s="98">
        <f t="shared" si="79"/>
        <v>0</v>
      </c>
      <c r="BL255" s="2" t="s">
        <v>551</v>
      </c>
      <c r="BM255" s="97" t="s">
        <v>673</v>
      </c>
    </row>
    <row r="256" spans="2:65" s="12" customFormat="1" ht="6.95" customHeight="1" x14ac:dyDescent="0.25">
      <c r="B256" s="41"/>
      <c r="C256" s="42"/>
      <c r="D256" s="42"/>
      <c r="E256" s="42"/>
      <c r="F256" s="42"/>
      <c r="G256" s="42"/>
      <c r="H256" s="42"/>
      <c r="I256" s="42"/>
      <c r="J256" s="42"/>
      <c r="K256" s="42"/>
      <c r="L256" s="11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6A76-AF5C-48BE-AF3D-1508494E0737}">
  <dimension ref="B2:BM257"/>
  <sheetViews>
    <sheetView workbookViewId="0">
      <selection activeCell="J12" sqref="J12:J24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674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5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5">
      <c r="B5" s="5"/>
      <c r="L5" s="5"/>
    </row>
    <row r="6" spans="2:46" ht="12" customHeight="1" x14ac:dyDescent="0.25">
      <c r="B6" s="5"/>
      <c r="D6" s="8" t="s">
        <v>5</v>
      </c>
      <c r="L6" s="5"/>
    </row>
    <row r="7" spans="2:46" ht="26.25" customHeight="1" x14ac:dyDescent="0.25">
      <c r="B7" s="5"/>
      <c r="E7" s="9"/>
      <c r="F7" s="10"/>
      <c r="G7" s="10"/>
      <c r="H7" s="10"/>
      <c r="L7" s="5"/>
    </row>
    <row r="8" spans="2:46" s="12" customFormat="1" ht="12" customHeight="1" x14ac:dyDescent="0.25">
      <c r="B8" s="11"/>
      <c r="D8" s="8" t="s">
        <v>6</v>
      </c>
      <c r="L8" s="11"/>
    </row>
    <row r="9" spans="2:46" s="12" customFormat="1" ht="16.5" customHeight="1" x14ac:dyDescent="0.25">
      <c r="B9" s="11"/>
      <c r="E9" s="13" t="s">
        <v>675</v>
      </c>
      <c r="F9" s="14"/>
      <c r="G9" s="14"/>
      <c r="H9" s="14"/>
      <c r="L9" s="11"/>
    </row>
    <row r="10" spans="2:46" s="12" customFormat="1" x14ac:dyDescent="0.25">
      <c r="B10" s="11"/>
      <c r="L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L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/>
      <c r="L12" s="11"/>
    </row>
    <row r="13" spans="2:46" s="12" customFormat="1" ht="10.9" customHeight="1" x14ac:dyDescent="0.25">
      <c r="B13" s="11"/>
      <c r="L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/>
      <c r="L14" s="11"/>
    </row>
    <row r="15" spans="2:46" s="12" customFormat="1" ht="18" customHeight="1" x14ac:dyDescent="0.25">
      <c r="B15" s="11"/>
      <c r="E15" s="15"/>
      <c r="I15" s="8" t="s">
        <v>16</v>
      </c>
      <c r="J15" s="15"/>
      <c r="L15" s="11"/>
    </row>
    <row r="16" spans="2:46" s="12" customFormat="1" ht="6.95" customHeight="1" x14ac:dyDescent="0.25">
      <c r="B16" s="11"/>
      <c r="L16" s="11"/>
    </row>
    <row r="17" spans="2:12" s="12" customFormat="1" ht="12" customHeight="1" x14ac:dyDescent="0.25">
      <c r="B17" s="11"/>
      <c r="D17" s="8" t="s">
        <v>17</v>
      </c>
      <c r="I17" s="8" t="s">
        <v>15</v>
      </c>
      <c r="J17" s="15"/>
      <c r="L17" s="11"/>
    </row>
    <row r="18" spans="2:12" s="12" customFormat="1" ht="18" customHeight="1" x14ac:dyDescent="0.25">
      <c r="B18" s="11"/>
      <c r="E18" s="17"/>
      <c r="F18" s="17"/>
      <c r="G18" s="17"/>
      <c r="H18" s="17"/>
      <c r="I18" s="8" t="s">
        <v>16</v>
      </c>
      <c r="J18" s="15"/>
      <c r="L18" s="11"/>
    </row>
    <row r="19" spans="2:12" s="12" customFormat="1" ht="6.95" customHeight="1" x14ac:dyDescent="0.25">
      <c r="B19" s="11"/>
      <c r="L19" s="11"/>
    </row>
    <row r="20" spans="2:12" s="12" customFormat="1" ht="12" customHeight="1" x14ac:dyDescent="0.25">
      <c r="B20" s="11"/>
      <c r="D20" s="8" t="s">
        <v>18</v>
      </c>
      <c r="I20" s="8" t="s">
        <v>15</v>
      </c>
      <c r="J20" s="15"/>
      <c r="L20" s="11"/>
    </row>
    <row r="21" spans="2:12" s="12" customFormat="1" ht="18" customHeight="1" x14ac:dyDescent="0.25">
      <c r="B21" s="11"/>
      <c r="E21" s="15"/>
      <c r="I21" s="8" t="s">
        <v>16</v>
      </c>
      <c r="J21" s="15"/>
      <c r="L21" s="11"/>
    </row>
    <row r="22" spans="2:12" s="12" customFormat="1" ht="6.95" customHeight="1" x14ac:dyDescent="0.25">
      <c r="B22" s="11"/>
      <c r="L22" s="11"/>
    </row>
    <row r="23" spans="2:12" s="12" customFormat="1" ht="12" customHeight="1" x14ac:dyDescent="0.25">
      <c r="B23" s="11"/>
      <c r="D23" s="8" t="s">
        <v>19</v>
      </c>
      <c r="I23" s="8" t="s">
        <v>15</v>
      </c>
      <c r="J23" s="15"/>
      <c r="L23" s="11"/>
    </row>
    <row r="24" spans="2:12" s="12" customFormat="1" ht="18" customHeight="1" x14ac:dyDescent="0.25">
      <c r="B24" s="11"/>
      <c r="E24" s="15"/>
      <c r="I24" s="8" t="s">
        <v>16</v>
      </c>
      <c r="J24" s="15"/>
      <c r="L24" s="11"/>
    </row>
    <row r="25" spans="2:12" s="12" customFormat="1" ht="6.95" customHeight="1" x14ac:dyDescent="0.25">
      <c r="B25" s="11"/>
      <c r="L25" s="11"/>
    </row>
    <row r="26" spans="2:12" s="12" customFormat="1" ht="12" customHeight="1" x14ac:dyDescent="0.25">
      <c r="B26" s="11"/>
      <c r="D26" s="8" t="s">
        <v>20</v>
      </c>
      <c r="L26" s="11"/>
    </row>
    <row r="27" spans="2:12" s="19" customFormat="1" ht="16.5" customHeight="1" x14ac:dyDescent="0.25">
      <c r="B27" s="18"/>
      <c r="E27" s="20" t="s">
        <v>9</v>
      </c>
      <c r="F27" s="20"/>
      <c r="G27" s="20"/>
      <c r="H27" s="20"/>
      <c r="L27" s="18"/>
    </row>
    <row r="28" spans="2:12" s="12" customFormat="1" ht="6.95" customHeight="1" x14ac:dyDescent="0.25">
      <c r="B28" s="11"/>
      <c r="L28" s="11"/>
    </row>
    <row r="29" spans="2:12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11"/>
    </row>
    <row r="30" spans="2:12" s="12" customFormat="1" ht="25.35" customHeight="1" x14ac:dyDescent="0.25">
      <c r="B30" s="11"/>
      <c r="D30" s="22" t="s">
        <v>21</v>
      </c>
      <c r="J30" s="23">
        <f>ROUND(J130, 2)</f>
        <v>0</v>
      </c>
      <c r="L30" s="11"/>
    </row>
    <row r="31" spans="2:12" s="12" customFormat="1" ht="6.95" customHeight="1" x14ac:dyDescent="0.25">
      <c r="B31" s="11"/>
      <c r="D31" s="21"/>
      <c r="E31" s="21"/>
      <c r="F31" s="21"/>
      <c r="G31" s="21"/>
      <c r="H31" s="21"/>
      <c r="I31" s="21"/>
      <c r="J31" s="21"/>
      <c r="K31" s="21"/>
      <c r="L31" s="11"/>
    </row>
    <row r="32" spans="2:12" s="12" customFormat="1" ht="14.45" customHeight="1" x14ac:dyDescent="0.25">
      <c r="B32" s="11"/>
      <c r="F32" s="24" t="s">
        <v>22</v>
      </c>
      <c r="I32" s="24" t="s">
        <v>23</v>
      </c>
      <c r="J32" s="24" t="s">
        <v>24</v>
      </c>
      <c r="L32" s="11"/>
    </row>
    <row r="33" spans="2:12" s="12" customFormat="1" ht="14.45" customHeight="1" x14ac:dyDescent="0.25">
      <c r="B33" s="11"/>
      <c r="D33" s="25" t="s">
        <v>25</v>
      </c>
      <c r="E33" s="8" t="s">
        <v>26</v>
      </c>
      <c r="F33" s="26">
        <f>ROUND((SUM(BE130:BE256)),  2)</f>
        <v>0</v>
      </c>
      <c r="I33" s="27">
        <v>0.21</v>
      </c>
      <c r="J33" s="26">
        <f>ROUND(((SUM(BE130:BE256))*I33),  2)</f>
        <v>0</v>
      </c>
      <c r="L33" s="11"/>
    </row>
    <row r="34" spans="2:12" s="12" customFormat="1" ht="14.45" customHeight="1" x14ac:dyDescent="0.25">
      <c r="B34" s="11"/>
      <c r="E34" s="8" t="s">
        <v>27</v>
      </c>
      <c r="F34" s="26">
        <f>ROUND((SUM(BF130:BF256)),  2)</f>
        <v>0</v>
      </c>
      <c r="I34" s="27">
        <v>0.15</v>
      </c>
      <c r="J34" s="26">
        <f>ROUND(((SUM(BF130:BF256))*I34),  2)</f>
        <v>0</v>
      </c>
      <c r="L34" s="11"/>
    </row>
    <row r="35" spans="2:12" s="12" customFormat="1" ht="14.45" hidden="1" customHeight="1" x14ac:dyDescent="0.25">
      <c r="B35" s="11"/>
      <c r="E35" s="8" t="s">
        <v>28</v>
      </c>
      <c r="F35" s="26">
        <f>ROUND((SUM(BG130:BG256)),  2)</f>
        <v>0</v>
      </c>
      <c r="I35" s="27">
        <v>0.21</v>
      </c>
      <c r="J35" s="26">
        <f>0</f>
        <v>0</v>
      </c>
      <c r="L35" s="11"/>
    </row>
    <row r="36" spans="2:12" s="12" customFormat="1" ht="14.45" hidden="1" customHeight="1" x14ac:dyDescent="0.25">
      <c r="B36" s="11"/>
      <c r="E36" s="8" t="s">
        <v>29</v>
      </c>
      <c r="F36" s="26">
        <f>ROUND((SUM(BH130:BH256)),  2)</f>
        <v>0</v>
      </c>
      <c r="I36" s="27">
        <v>0.15</v>
      </c>
      <c r="J36" s="26">
        <f>0</f>
        <v>0</v>
      </c>
      <c r="L36" s="11"/>
    </row>
    <row r="37" spans="2:12" s="12" customFormat="1" ht="14.45" hidden="1" customHeight="1" x14ac:dyDescent="0.25">
      <c r="B37" s="11"/>
      <c r="E37" s="8" t="s">
        <v>30</v>
      </c>
      <c r="F37" s="26">
        <f>ROUND((SUM(BI130:BI256)),  2)</f>
        <v>0</v>
      </c>
      <c r="I37" s="27">
        <v>0</v>
      </c>
      <c r="J37" s="26">
        <f>0</f>
        <v>0</v>
      </c>
      <c r="L37" s="11"/>
    </row>
    <row r="38" spans="2:12" s="12" customFormat="1" ht="6.95" customHeight="1" x14ac:dyDescent="0.25">
      <c r="B38" s="11"/>
      <c r="L38" s="11"/>
    </row>
    <row r="39" spans="2:12" s="12" customFormat="1" ht="25.35" customHeight="1" x14ac:dyDescent="0.25">
      <c r="B39" s="11"/>
      <c r="C39" s="28"/>
      <c r="D39" s="29" t="s">
        <v>31</v>
      </c>
      <c r="E39" s="30"/>
      <c r="F39" s="30"/>
      <c r="G39" s="31" t="s">
        <v>32</v>
      </c>
      <c r="H39" s="32" t="s">
        <v>33</v>
      </c>
      <c r="I39" s="30"/>
      <c r="J39" s="33">
        <f>SUM(J30:J37)</f>
        <v>0</v>
      </c>
      <c r="K39" s="34"/>
      <c r="L39" s="11"/>
    </row>
    <row r="40" spans="2:12" s="12" customFormat="1" ht="14.45" customHeight="1" x14ac:dyDescent="0.25">
      <c r="B40" s="11"/>
      <c r="L40" s="11"/>
    </row>
    <row r="41" spans="2:12" ht="14.45" customHeight="1" x14ac:dyDescent="0.25">
      <c r="B41" s="5"/>
      <c r="L41" s="5"/>
    </row>
    <row r="42" spans="2:12" ht="14.45" customHeight="1" x14ac:dyDescent="0.25">
      <c r="B42" s="5"/>
      <c r="L42" s="5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2" customFormat="1" ht="14.45" customHeight="1" x14ac:dyDescent="0.25">
      <c r="B50" s="11"/>
      <c r="D50" s="35" t="s">
        <v>34</v>
      </c>
      <c r="E50" s="36"/>
      <c r="F50" s="36"/>
      <c r="G50" s="35" t="s">
        <v>35</v>
      </c>
      <c r="H50" s="36"/>
      <c r="I50" s="36"/>
      <c r="J50" s="36"/>
      <c r="K50" s="36"/>
      <c r="L50" s="11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2" customFormat="1" x14ac:dyDescent="0.25">
      <c r="B61" s="11"/>
      <c r="D61" s="37" t="s">
        <v>36</v>
      </c>
      <c r="E61" s="38"/>
      <c r="F61" s="39" t="s">
        <v>37</v>
      </c>
      <c r="G61" s="37" t="s">
        <v>36</v>
      </c>
      <c r="H61" s="38"/>
      <c r="I61" s="38"/>
      <c r="J61" s="40" t="s">
        <v>37</v>
      </c>
      <c r="K61" s="38"/>
      <c r="L61" s="11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2" customFormat="1" x14ac:dyDescent="0.25">
      <c r="B65" s="11"/>
      <c r="D65" s="35" t="s">
        <v>38</v>
      </c>
      <c r="E65" s="36"/>
      <c r="F65" s="36"/>
      <c r="G65" s="35" t="s">
        <v>39</v>
      </c>
      <c r="H65" s="36"/>
      <c r="I65" s="36"/>
      <c r="J65" s="36"/>
      <c r="K65" s="36"/>
      <c r="L65" s="11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2" customFormat="1" x14ac:dyDescent="0.25">
      <c r="B76" s="11"/>
      <c r="D76" s="37" t="s">
        <v>36</v>
      </c>
      <c r="E76" s="38"/>
      <c r="F76" s="39" t="s">
        <v>37</v>
      </c>
      <c r="G76" s="37" t="s">
        <v>36</v>
      </c>
      <c r="H76" s="38"/>
      <c r="I76" s="38"/>
      <c r="J76" s="40" t="s">
        <v>37</v>
      </c>
      <c r="K76" s="38"/>
      <c r="L76" s="11"/>
    </row>
    <row r="77" spans="2:12" s="12" customFormat="1" ht="14.45" customHeight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1"/>
    </row>
    <row r="81" spans="2:47" s="12" customFormat="1" ht="6.95" hidden="1" customHeight="1" x14ac:dyDescent="0.2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1"/>
    </row>
    <row r="82" spans="2:47" s="12" customFormat="1" ht="24.95" hidden="1" customHeight="1" x14ac:dyDescent="0.25">
      <c r="B82" s="11"/>
      <c r="C82" s="6" t="s">
        <v>40</v>
      </c>
      <c r="L82" s="11"/>
    </row>
    <row r="83" spans="2:47" s="12" customFormat="1" ht="6.95" hidden="1" customHeight="1" x14ac:dyDescent="0.25">
      <c r="B83" s="11"/>
      <c r="L83" s="11"/>
    </row>
    <row r="84" spans="2:47" s="12" customFormat="1" ht="12" hidden="1" customHeight="1" x14ac:dyDescent="0.25">
      <c r="B84" s="11"/>
      <c r="C84" s="8" t="s">
        <v>5</v>
      </c>
      <c r="L84" s="11"/>
    </row>
    <row r="85" spans="2:47" s="12" customFormat="1" ht="26.25" hidden="1" customHeight="1" x14ac:dyDescent="0.25">
      <c r="B85" s="11"/>
      <c r="E85" s="9">
        <f>E7</f>
        <v>0</v>
      </c>
      <c r="F85" s="10"/>
      <c r="G85" s="10"/>
      <c r="H85" s="10"/>
      <c r="L85" s="11"/>
    </row>
    <row r="86" spans="2:47" s="12" customFormat="1" ht="12" hidden="1" customHeight="1" x14ac:dyDescent="0.25">
      <c r="B86" s="11"/>
      <c r="C86" s="8" t="s">
        <v>6</v>
      </c>
      <c r="L86" s="11"/>
    </row>
    <row r="87" spans="2:47" s="12" customFormat="1" ht="16.5" hidden="1" customHeight="1" x14ac:dyDescent="0.25">
      <c r="B87" s="11"/>
      <c r="E87" s="13" t="str">
        <f>E9</f>
        <v>04 - rekonstrukce A3 - 4.NP</v>
      </c>
      <c r="F87" s="14"/>
      <c r="G87" s="14"/>
      <c r="H87" s="14"/>
      <c r="L87" s="11"/>
    </row>
    <row r="88" spans="2:47" s="12" customFormat="1" ht="6.95" hidden="1" customHeight="1" x14ac:dyDescent="0.25">
      <c r="B88" s="11"/>
      <c r="L88" s="11"/>
    </row>
    <row r="89" spans="2:47" s="12" customFormat="1" ht="12" hidden="1" customHeight="1" x14ac:dyDescent="0.25">
      <c r="B89" s="11"/>
      <c r="C89" s="8" t="s">
        <v>11</v>
      </c>
      <c r="F89" s="15" t="str">
        <f>F12</f>
        <v xml:space="preserve"> </v>
      </c>
      <c r="I89" s="8" t="s">
        <v>13</v>
      </c>
      <c r="J89" s="16" t="str">
        <f>IF(J12="","",J12)</f>
        <v/>
      </c>
      <c r="L89" s="11"/>
    </row>
    <row r="90" spans="2:47" s="12" customFormat="1" ht="6.95" hidden="1" customHeight="1" x14ac:dyDescent="0.25">
      <c r="B90" s="11"/>
      <c r="L90" s="11"/>
    </row>
    <row r="91" spans="2:47" s="12" customFormat="1" ht="15.2" hidden="1" customHeight="1" x14ac:dyDescent="0.25">
      <c r="B91" s="11"/>
      <c r="C91" s="8" t="s">
        <v>14</v>
      </c>
      <c r="F91" s="15">
        <f>E15</f>
        <v>0</v>
      </c>
      <c r="I91" s="8" t="s">
        <v>18</v>
      </c>
      <c r="J91" s="45">
        <f>E21</f>
        <v>0</v>
      </c>
      <c r="L91" s="11"/>
    </row>
    <row r="92" spans="2:47" s="12" customFormat="1" ht="15.2" hidden="1" customHeight="1" x14ac:dyDescent="0.25">
      <c r="B92" s="11"/>
      <c r="C92" s="8" t="s">
        <v>17</v>
      </c>
      <c r="F92" s="15" t="str">
        <f>IF(E18="","",E18)</f>
        <v/>
      </c>
      <c r="I92" s="8" t="s">
        <v>19</v>
      </c>
      <c r="J92" s="45">
        <f>E24</f>
        <v>0</v>
      </c>
      <c r="L92" s="11"/>
    </row>
    <row r="93" spans="2:47" s="12" customFormat="1" ht="10.35" hidden="1" customHeight="1" x14ac:dyDescent="0.25">
      <c r="B93" s="11"/>
      <c r="L93" s="11"/>
    </row>
    <row r="94" spans="2:47" s="12" customFormat="1" ht="29.25" hidden="1" customHeight="1" x14ac:dyDescent="0.25">
      <c r="B94" s="11"/>
      <c r="C94" s="46" t="s">
        <v>41</v>
      </c>
      <c r="D94" s="28"/>
      <c r="E94" s="28"/>
      <c r="F94" s="28"/>
      <c r="G94" s="28"/>
      <c r="H94" s="28"/>
      <c r="I94" s="28"/>
      <c r="J94" s="47" t="s">
        <v>42</v>
      </c>
      <c r="K94" s="28"/>
      <c r="L94" s="11"/>
    </row>
    <row r="95" spans="2:47" s="12" customFormat="1" ht="10.35" hidden="1" customHeight="1" x14ac:dyDescent="0.25">
      <c r="B95" s="11"/>
      <c r="L95" s="11"/>
    </row>
    <row r="96" spans="2:47" s="12" customFormat="1" ht="22.9" hidden="1" customHeight="1" x14ac:dyDescent="0.25">
      <c r="B96" s="11"/>
      <c r="C96" s="48" t="s">
        <v>43</v>
      </c>
      <c r="J96" s="23">
        <f>J130</f>
        <v>0</v>
      </c>
      <c r="L96" s="11"/>
      <c r="AU96" s="2" t="s">
        <v>44</v>
      </c>
    </row>
    <row r="97" spans="2:12" s="50" customFormat="1" ht="24.95" hidden="1" customHeight="1" x14ac:dyDescent="0.25">
      <c r="B97" s="49"/>
      <c r="D97" s="51" t="s">
        <v>45</v>
      </c>
      <c r="E97" s="52"/>
      <c r="F97" s="52"/>
      <c r="G97" s="52"/>
      <c r="H97" s="52"/>
      <c r="I97" s="52"/>
      <c r="J97" s="53">
        <f>J131</f>
        <v>0</v>
      </c>
      <c r="L97" s="49"/>
    </row>
    <row r="98" spans="2:12" s="55" customFormat="1" ht="19.899999999999999" hidden="1" customHeight="1" x14ac:dyDescent="0.25">
      <c r="B98" s="54"/>
      <c r="D98" s="56" t="s">
        <v>46</v>
      </c>
      <c r="E98" s="57"/>
      <c r="F98" s="57"/>
      <c r="G98" s="57"/>
      <c r="H98" s="57"/>
      <c r="I98" s="57"/>
      <c r="J98" s="58">
        <f>J132</f>
        <v>0</v>
      </c>
      <c r="L98" s="54"/>
    </row>
    <row r="99" spans="2:12" s="50" customFormat="1" ht="24.95" hidden="1" customHeight="1" x14ac:dyDescent="0.25">
      <c r="B99" s="49"/>
      <c r="D99" s="51" t="s">
        <v>47</v>
      </c>
      <c r="E99" s="52"/>
      <c r="F99" s="52"/>
      <c r="G99" s="52"/>
      <c r="H99" s="52"/>
      <c r="I99" s="52"/>
      <c r="J99" s="53">
        <f>J141</f>
        <v>0</v>
      </c>
      <c r="L99" s="49"/>
    </row>
    <row r="100" spans="2:12" s="50" customFormat="1" ht="24.95" hidden="1" customHeight="1" x14ac:dyDescent="0.25">
      <c r="B100" s="49"/>
      <c r="D100" s="51" t="s">
        <v>48</v>
      </c>
      <c r="E100" s="52"/>
      <c r="F100" s="52"/>
      <c r="G100" s="52"/>
      <c r="H100" s="52"/>
      <c r="I100" s="52"/>
      <c r="J100" s="53">
        <f>J147</f>
        <v>0</v>
      </c>
      <c r="L100" s="49"/>
    </row>
    <row r="101" spans="2:12" s="55" customFormat="1" ht="19.899999999999999" hidden="1" customHeight="1" x14ac:dyDescent="0.25">
      <c r="B101" s="54"/>
      <c r="D101" s="56" t="s">
        <v>49</v>
      </c>
      <c r="E101" s="57"/>
      <c r="F101" s="57"/>
      <c r="G101" s="57"/>
      <c r="H101" s="57"/>
      <c r="I101" s="57"/>
      <c r="J101" s="58">
        <f>J148</f>
        <v>0</v>
      </c>
      <c r="L101" s="54"/>
    </row>
    <row r="102" spans="2:12" s="50" customFormat="1" ht="24.95" hidden="1" customHeight="1" x14ac:dyDescent="0.25">
      <c r="B102" s="49"/>
      <c r="D102" s="51" t="s">
        <v>50</v>
      </c>
      <c r="E102" s="52"/>
      <c r="F102" s="52"/>
      <c r="G102" s="52"/>
      <c r="H102" s="52"/>
      <c r="I102" s="52"/>
      <c r="J102" s="53">
        <f>J156</f>
        <v>0</v>
      </c>
      <c r="L102" s="49"/>
    </row>
    <row r="103" spans="2:12" s="55" customFormat="1" ht="19.899999999999999" hidden="1" customHeight="1" x14ac:dyDescent="0.25">
      <c r="B103" s="54"/>
      <c r="D103" s="56" t="s">
        <v>51</v>
      </c>
      <c r="E103" s="57"/>
      <c r="F103" s="57"/>
      <c r="G103" s="57"/>
      <c r="H103" s="57"/>
      <c r="I103" s="57"/>
      <c r="J103" s="58">
        <f>J157</f>
        <v>0</v>
      </c>
      <c r="L103" s="54"/>
    </row>
    <row r="104" spans="2:12" s="55" customFormat="1" ht="19.899999999999999" hidden="1" customHeight="1" x14ac:dyDescent="0.25">
      <c r="B104" s="54"/>
      <c r="D104" s="56" t="s">
        <v>52</v>
      </c>
      <c r="E104" s="57"/>
      <c r="F104" s="57"/>
      <c r="G104" s="57"/>
      <c r="H104" s="57"/>
      <c r="I104" s="57"/>
      <c r="J104" s="58">
        <f>J214</f>
        <v>0</v>
      </c>
      <c r="L104" s="54"/>
    </row>
    <row r="105" spans="2:12" s="55" customFormat="1" ht="19.899999999999999" hidden="1" customHeight="1" x14ac:dyDescent="0.25">
      <c r="B105" s="54"/>
      <c r="D105" s="56" t="s">
        <v>53</v>
      </c>
      <c r="E105" s="57"/>
      <c r="F105" s="57"/>
      <c r="G105" s="57"/>
      <c r="H105" s="57"/>
      <c r="I105" s="57"/>
      <c r="J105" s="58">
        <f>J224</f>
        <v>0</v>
      </c>
      <c r="L105" s="54"/>
    </row>
    <row r="106" spans="2:12" s="55" customFormat="1" ht="19.899999999999999" hidden="1" customHeight="1" x14ac:dyDescent="0.25">
      <c r="B106" s="54"/>
      <c r="D106" s="56" t="s">
        <v>54</v>
      </c>
      <c r="E106" s="57"/>
      <c r="F106" s="57"/>
      <c r="G106" s="57"/>
      <c r="H106" s="57"/>
      <c r="I106" s="57"/>
      <c r="J106" s="58">
        <f>J231</f>
        <v>0</v>
      </c>
      <c r="L106" s="54"/>
    </row>
    <row r="107" spans="2:12" s="55" customFormat="1" ht="19.899999999999999" hidden="1" customHeight="1" x14ac:dyDescent="0.25">
      <c r="B107" s="54"/>
      <c r="D107" s="56" t="s">
        <v>55</v>
      </c>
      <c r="E107" s="57"/>
      <c r="F107" s="57"/>
      <c r="G107" s="57"/>
      <c r="H107" s="57"/>
      <c r="I107" s="57"/>
      <c r="J107" s="58">
        <f>J240</f>
        <v>0</v>
      </c>
      <c r="L107" s="54"/>
    </row>
    <row r="108" spans="2:12" s="55" customFormat="1" ht="19.899999999999999" hidden="1" customHeight="1" x14ac:dyDescent="0.25">
      <c r="B108" s="54"/>
      <c r="D108" s="56" t="s">
        <v>56</v>
      </c>
      <c r="E108" s="57"/>
      <c r="F108" s="57"/>
      <c r="G108" s="57"/>
      <c r="H108" s="57"/>
      <c r="I108" s="57"/>
      <c r="J108" s="58">
        <f>J247</f>
        <v>0</v>
      </c>
      <c r="L108" s="54"/>
    </row>
    <row r="109" spans="2:12" s="50" customFormat="1" ht="24.95" hidden="1" customHeight="1" x14ac:dyDescent="0.25">
      <c r="B109" s="49"/>
      <c r="D109" s="51" t="s">
        <v>57</v>
      </c>
      <c r="E109" s="52"/>
      <c r="F109" s="52"/>
      <c r="G109" s="52"/>
      <c r="H109" s="52"/>
      <c r="I109" s="52"/>
      <c r="J109" s="53">
        <f>J249</f>
        <v>0</v>
      </c>
      <c r="L109" s="49"/>
    </row>
    <row r="110" spans="2:12" s="55" customFormat="1" ht="19.899999999999999" hidden="1" customHeight="1" x14ac:dyDescent="0.25">
      <c r="B110" s="54"/>
      <c r="D110" s="56" t="s">
        <v>58</v>
      </c>
      <c r="E110" s="57"/>
      <c r="F110" s="57"/>
      <c r="G110" s="57"/>
      <c r="H110" s="57"/>
      <c r="I110" s="57"/>
      <c r="J110" s="58">
        <f>J250</f>
        <v>0</v>
      </c>
      <c r="L110" s="54"/>
    </row>
    <row r="111" spans="2:12" s="12" customFormat="1" ht="21.75" hidden="1" customHeight="1" x14ac:dyDescent="0.25">
      <c r="B111" s="11"/>
      <c r="L111" s="11"/>
    </row>
    <row r="112" spans="2:12" s="12" customFormat="1" ht="6.95" hidden="1" customHeight="1" x14ac:dyDescent="0.25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1"/>
    </row>
    <row r="113" spans="2:12" hidden="1" x14ac:dyDescent="0.25"/>
    <row r="114" spans="2:12" hidden="1" x14ac:dyDescent="0.25"/>
    <row r="115" spans="2:12" hidden="1" x14ac:dyDescent="0.25"/>
    <row r="116" spans="2:12" s="12" customFormat="1" ht="6.95" customHeight="1" x14ac:dyDescent="0.25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1"/>
    </row>
    <row r="117" spans="2:12" s="12" customFormat="1" ht="24.95" customHeight="1" x14ac:dyDescent="0.25">
      <c r="B117" s="11"/>
      <c r="C117" s="6" t="s">
        <v>59</v>
      </c>
      <c r="L117" s="11"/>
    </row>
    <row r="118" spans="2:12" s="12" customFormat="1" ht="6.95" customHeight="1" x14ac:dyDescent="0.25">
      <c r="B118" s="11"/>
      <c r="L118" s="11"/>
    </row>
    <row r="119" spans="2:12" s="12" customFormat="1" ht="12" customHeight="1" x14ac:dyDescent="0.25">
      <c r="B119" s="11"/>
      <c r="C119" s="8" t="s">
        <v>5</v>
      </c>
      <c r="L119" s="11"/>
    </row>
    <row r="120" spans="2:12" s="12" customFormat="1" ht="26.25" customHeight="1" x14ac:dyDescent="0.25">
      <c r="B120" s="11"/>
      <c r="E120" s="9">
        <f>E7</f>
        <v>0</v>
      </c>
      <c r="F120" s="10"/>
      <c r="G120" s="10"/>
      <c r="H120" s="10"/>
      <c r="L120" s="11"/>
    </row>
    <row r="121" spans="2:12" s="12" customFormat="1" ht="12" customHeight="1" x14ac:dyDescent="0.25">
      <c r="B121" s="11"/>
      <c r="C121" s="8" t="s">
        <v>6</v>
      </c>
      <c r="L121" s="11"/>
    </row>
    <row r="122" spans="2:12" s="12" customFormat="1" ht="16.5" customHeight="1" x14ac:dyDescent="0.25">
      <c r="B122" s="11"/>
      <c r="E122" s="13" t="str">
        <f>E9</f>
        <v>04 - rekonstrukce A3 - 4.NP</v>
      </c>
      <c r="F122" s="14"/>
      <c r="G122" s="14"/>
      <c r="H122" s="14"/>
      <c r="L122" s="11"/>
    </row>
    <row r="123" spans="2:12" s="12" customFormat="1" ht="6.95" customHeight="1" x14ac:dyDescent="0.25">
      <c r="B123" s="11"/>
      <c r="L123" s="11"/>
    </row>
    <row r="124" spans="2:12" s="12" customFormat="1" ht="12" customHeight="1" x14ac:dyDescent="0.25">
      <c r="B124" s="11"/>
      <c r="C124" s="8" t="s">
        <v>11</v>
      </c>
      <c r="F124" s="15" t="str">
        <f>F12</f>
        <v xml:space="preserve"> </v>
      </c>
      <c r="I124" s="8" t="s">
        <v>13</v>
      </c>
      <c r="J124" s="16" t="str">
        <f>IF(J12="","",J12)</f>
        <v/>
      </c>
      <c r="L124" s="11"/>
    </row>
    <row r="125" spans="2:12" s="12" customFormat="1" ht="6.95" customHeight="1" x14ac:dyDescent="0.25">
      <c r="B125" s="11"/>
      <c r="L125" s="11"/>
    </row>
    <row r="126" spans="2:12" s="12" customFormat="1" ht="15.2" customHeight="1" x14ac:dyDescent="0.25">
      <c r="B126" s="11"/>
      <c r="C126" s="8" t="s">
        <v>14</v>
      </c>
      <c r="F126" s="15">
        <f>E15</f>
        <v>0</v>
      </c>
      <c r="I126" s="8" t="s">
        <v>18</v>
      </c>
      <c r="J126" s="45">
        <f>E21</f>
        <v>0</v>
      </c>
      <c r="L126" s="11"/>
    </row>
    <row r="127" spans="2:12" s="12" customFormat="1" ht="15.2" customHeight="1" x14ac:dyDescent="0.25">
      <c r="B127" s="11"/>
      <c r="C127" s="8" t="s">
        <v>17</v>
      </c>
      <c r="F127" s="15" t="str">
        <f>IF(E18="","",E18)</f>
        <v/>
      </c>
      <c r="I127" s="8" t="s">
        <v>19</v>
      </c>
      <c r="J127" s="45">
        <f>E24</f>
        <v>0</v>
      </c>
      <c r="L127" s="11"/>
    </row>
    <row r="128" spans="2:12" s="12" customFormat="1" ht="10.35" customHeight="1" x14ac:dyDescent="0.25">
      <c r="B128" s="11"/>
      <c r="L128" s="11"/>
    </row>
    <row r="129" spans="2:65" s="67" customFormat="1" ht="29.25" customHeight="1" x14ac:dyDescent="0.25">
      <c r="B129" s="59"/>
      <c r="C129" s="60" t="s">
        <v>60</v>
      </c>
      <c r="D129" s="61" t="s">
        <v>61</v>
      </c>
      <c r="E129" s="61" t="s">
        <v>62</v>
      </c>
      <c r="F129" s="61" t="s">
        <v>63</v>
      </c>
      <c r="G129" s="61" t="s">
        <v>64</v>
      </c>
      <c r="H129" s="61" t="s">
        <v>65</v>
      </c>
      <c r="I129" s="61" t="s">
        <v>66</v>
      </c>
      <c r="J129" s="62" t="s">
        <v>42</v>
      </c>
      <c r="K129" s="63" t="s">
        <v>67</v>
      </c>
      <c r="L129" s="59"/>
      <c r="M129" s="64" t="s">
        <v>9</v>
      </c>
      <c r="N129" s="65" t="s">
        <v>25</v>
      </c>
      <c r="O129" s="65" t="s">
        <v>68</v>
      </c>
      <c r="P129" s="65" t="s">
        <v>69</v>
      </c>
      <c r="Q129" s="65" t="s">
        <v>70</v>
      </c>
      <c r="R129" s="65" t="s">
        <v>71</v>
      </c>
      <c r="S129" s="65" t="s">
        <v>72</v>
      </c>
      <c r="T129" s="66" t="s">
        <v>73</v>
      </c>
    </row>
    <row r="130" spans="2:65" s="12" customFormat="1" ht="22.9" customHeight="1" x14ac:dyDescent="0.25">
      <c r="B130" s="11"/>
      <c r="C130" s="68" t="s">
        <v>74</v>
      </c>
      <c r="J130" s="69">
        <f>BK130</f>
        <v>0</v>
      </c>
      <c r="L130" s="11"/>
      <c r="M130" s="70"/>
      <c r="N130" s="21"/>
      <c r="O130" s="21"/>
      <c r="P130" s="71">
        <f>P131+P141+P147+P156+P249</f>
        <v>1897.4092000000003</v>
      </c>
      <c r="Q130" s="21"/>
      <c r="R130" s="71">
        <f>R131+R141+R147+R156+R249</f>
        <v>0.70657400000000004</v>
      </c>
      <c r="S130" s="21"/>
      <c r="T130" s="72">
        <f>T131+T141+T147+T156+T249</f>
        <v>0</v>
      </c>
      <c r="AT130" s="2" t="s">
        <v>75</v>
      </c>
      <c r="AU130" s="2" t="s">
        <v>44</v>
      </c>
      <c r="BK130" s="73">
        <f>BK131+BK141+BK147+BK156+BK249</f>
        <v>0</v>
      </c>
    </row>
    <row r="131" spans="2:65" s="75" customFormat="1" ht="25.9" customHeight="1" x14ac:dyDescent="0.2">
      <c r="B131" s="74"/>
      <c r="D131" s="76" t="s">
        <v>75</v>
      </c>
      <c r="E131" s="77" t="s">
        <v>76</v>
      </c>
      <c r="F131" s="77" t="s">
        <v>77</v>
      </c>
      <c r="J131" s="78">
        <f>BK131</f>
        <v>0</v>
      </c>
      <c r="L131" s="74"/>
      <c r="M131" s="79"/>
      <c r="P131" s="80">
        <f>P132</f>
        <v>5.8192000000000013</v>
      </c>
      <c r="R131" s="80">
        <f>R132</f>
        <v>0</v>
      </c>
      <c r="T131" s="81">
        <f>T132</f>
        <v>0</v>
      </c>
      <c r="AR131" s="76" t="s">
        <v>78</v>
      </c>
      <c r="AT131" s="82" t="s">
        <v>75</v>
      </c>
      <c r="AU131" s="82" t="s">
        <v>79</v>
      </c>
      <c r="AY131" s="76" t="s">
        <v>80</v>
      </c>
      <c r="BK131" s="83">
        <f>BK132</f>
        <v>0</v>
      </c>
    </row>
    <row r="132" spans="2:65" s="75" customFormat="1" ht="22.9" customHeight="1" x14ac:dyDescent="0.2">
      <c r="B132" s="74"/>
      <c r="D132" s="76" t="s">
        <v>75</v>
      </c>
      <c r="E132" s="84" t="s">
        <v>81</v>
      </c>
      <c r="F132" s="84" t="s">
        <v>82</v>
      </c>
      <c r="J132" s="85">
        <f>BK132</f>
        <v>0</v>
      </c>
      <c r="L132" s="74"/>
      <c r="M132" s="79"/>
      <c r="P132" s="80">
        <f>SUM(P133:P140)</f>
        <v>5.8192000000000013</v>
      </c>
      <c r="R132" s="80">
        <f>SUM(R133:R140)</f>
        <v>0</v>
      </c>
      <c r="T132" s="81">
        <f>SUM(T133:T140)</f>
        <v>0</v>
      </c>
      <c r="AR132" s="76" t="s">
        <v>78</v>
      </c>
      <c r="AT132" s="82" t="s">
        <v>75</v>
      </c>
      <c r="AU132" s="82" t="s">
        <v>78</v>
      </c>
      <c r="AY132" s="76" t="s">
        <v>80</v>
      </c>
      <c r="BK132" s="83">
        <f>SUM(BK133:BK140)</f>
        <v>0</v>
      </c>
    </row>
    <row r="133" spans="2:65" s="12" customFormat="1" ht="16.5" customHeight="1" x14ac:dyDescent="0.25">
      <c r="B133" s="11"/>
      <c r="C133" s="86" t="s">
        <v>78</v>
      </c>
      <c r="D133" s="86" t="s">
        <v>83</v>
      </c>
      <c r="E133" s="87" t="s">
        <v>84</v>
      </c>
      <c r="F133" s="88" t="s">
        <v>85</v>
      </c>
      <c r="G133" s="89" t="s">
        <v>86</v>
      </c>
      <c r="H133" s="90">
        <v>4</v>
      </c>
      <c r="I133" s="91"/>
      <c r="J133" s="91">
        <f t="shared" ref="J133:J140" si="0">ROUND(I133*H133,2)</f>
        <v>0</v>
      </c>
      <c r="K133" s="92"/>
      <c r="L133" s="11"/>
      <c r="M133" s="93" t="s">
        <v>9</v>
      </c>
      <c r="N133" s="94" t="s">
        <v>26</v>
      </c>
      <c r="O133" s="95">
        <v>0.77200000000000002</v>
      </c>
      <c r="P133" s="95">
        <f t="shared" ref="P133:P140" si="1">O133*H133</f>
        <v>3.0880000000000001</v>
      </c>
      <c r="Q133" s="95">
        <v>0</v>
      </c>
      <c r="R133" s="95">
        <f t="shared" ref="R133:R140" si="2">Q133*H133</f>
        <v>0</v>
      </c>
      <c r="S133" s="95">
        <v>0</v>
      </c>
      <c r="T133" s="96">
        <f t="shared" ref="T133:T140" si="3">S133*H133</f>
        <v>0</v>
      </c>
      <c r="AR133" s="97" t="s">
        <v>87</v>
      </c>
      <c r="AT133" s="97" t="s">
        <v>83</v>
      </c>
      <c r="AU133" s="97" t="s">
        <v>1</v>
      </c>
      <c r="AY133" s="2" t="s">
        <v>80</v>
      </c>
      <c r="BE133" s="98">
        <f t="shared" ref="BE133:BE140" si="4">IF(N133="základní",J133,0)</f>
        <v>0</v>
      </c>
      <c r="BF133" s="98">
        <f t="shared" ref="BF133:BF140" si="5">IF(N133="snížená",J133,0)</f>
        <v>0</v>
      </c>
      <c r="BG133" s="98">
        <f t="shared" ref="BG133:BG140" si="6">IF(N133="zákl. přenesená",J133,0)</f>
        <v>0</v>
      </c>
      <c r="BH133" s="98">
        <f t="shared" ref="BH133:BH140" si="7">IF(N133="sníž. přenesená",J133,0)</f>
        <v>0</v>
      </c>
      <c r="BI133" s="98">
        <f t="shared" ref="BI133:BI140" si="8">IF(N133="nulová",J133,0)</f>
        <v>0</v>
      </c>
      <c r="BJ133" s="2" t="s">
        <v>78</v>
      </c>
      <c r="BK133" s="98">
        <f t="shared" ref="BK133:BK140" si="9">ROUND(I133*H133,2)</f>
        <v>0</v>
      </c>
      <c r="BL133" s="2" t="s">
        <v>87</v>
      </c>
      <c r="BM133" s="97" t="s">
        <v>88</v>
      </c>
    </row>
    <row r="134" spans="2:65" s="12" customFormat="1" ht="24.2" customHeight="1" x14ac:dyDescent="0.25">
      <c r="B134" s="11"/>
      <c r="C134" s="86" t="s">
        <v>1</v>
      </c>
      <c r="D134" s="86" t="s">
        <v>83</v>
      </c>
      <c r="E134" s="87" t="s">
        <v>89</v>
      </c>
      <c r="F134" s="88" t="s">
        <v>90</v>
      </c>
      <c r="G134" s="89" t="s">
        <v>86</v>
      </c>
      <c r="H134" s="90">
        <v>24</v>
      </c>
      <c r="I134" s="91"/>
      <c r="J134" s="91">
        <f t="shared" si="0"/>
        <v>0</v>
      </c>
      <c r="K134" s="92"/>
      <c r="L134" s="11"/>
      <c r="M134" s="93" t="s">
        <v>9</v>
      </c>
      <c r="N134" s="94" t="s">
        <v>26</v>
      </c>
      <c r="O134" s="95">
        <v>8.0000000000000002E-3</v>
      </c>
      <c r="P134" s="95">
        <f t="shared" si="1"/>
        <v>0.192</v>
      </c>
      <c r="Q134" s="95">
        <v>0</v>
      </c>
      <c r="R134" s="95">
        <f t="shared" si="2"/>
        <v>0</v>
      </c>
      <c r="S134" s="95">
        <v>0</v>
      </c>
      <c r="T134" s="96">
        <f t="shared" si="3"/>
        <v>0</v>
      </c>
      <c r="AR134" s="97" t="s">
        <v>87</v>
      </c>
      <c r="AT134" s="97" t="s">
        <v>83</v>
      </c>
      <c r="AU134" s="97" t="s">
        <v>1</v>
      </c>
      <c r="AY134" s="2" t="s">
        <v>80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2" t="s">
        <v>78</v>
      </c>
      <c r="BK134" s="98">
        <f t="shared" si="9"/>
        <v>0</v>
      </c>
      <c r="BL134" s="2" t="s">
        <v>87</v>
      </c>
      <c r="BM134" s="97" t="s">
        <v>91</v>
      </c>
    </row>
    <row r="135" spans="2:65" s="12" customFormat="1" ht="24.2" customHeight="1" x14ac:dyDescent="0.25">
      <c r="B135" s="11"/>
      <c r="C135" s="86" t="s">
        <v>92</v>
      </c>
      <c r="D135" s="86" t="s">
        <v>83</v>
      </c>
      <c r="E135" s="87" t="s">
        <v>93</v>
      </c>
      <c r="F135" s="88" t="s">
        <v>94</v>
      </c>
      <c r="G135" s="89" t="s">
        <v>86</v>
      </c>
      <c r="H135" s="90">
        <v>0.8</v>
      </c>
      <c r="I135" s="91"/>
      <c r="J135" s="91">
        <f t="shared" si="0"/>
        <v>0</v>
      </c>
      <c r="K135" s="92"/>
      <c r="L135" s="11"/>
      <c r="M135" s="93" t="s">
        <v>9</v>
      </c>
      <c r="N135" s="94" t="s">
        <v>26</v>
      </c>
      <c r="O135" s="95">
        <v>0.83699999999999997</v>
      </c>
      <c r="P135" s="95">
        <f t="shared" si="1"/>
        <v>0.66959999999999997</v>
      </c>
      <c r="Q135" s="95">
        <v>0</v>
      </c>
      <c r="R135" s="95">
        <f t="shared" si="2"/>
        <v>0</v>
      </c>
      <c r="S135" s="95">
        <v>0</v>
      </c>
      <c r="T135" s="96">
        <f t="shared" si="3"/>
        <v>0</v>
      </c>
      <c r="AR135" s="97" t="s">
        <v>87</v>
      </c>
      <c r="AT135" s="97" t="s">
        <v>83</v>
      </c>
      <c r="AU135" s="97" t="s">
        <v>1</v>
      </c>
      <c r="AY135" s="2" t="s">
        <v>80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2" t="s">
        <v>78</v>
      </c>
      <c r="BK135" s="98">
        <f t="shared" si="9"/>
        <v>0</v>
      </c>
      <c r="BL135" s="2" t="s">
        <v>87</v>
      </c>
      <c r="BM135" s="97" t="s">
        <v>95</v>
      </c>
    </row>
    <row r="136" spans="2:65" s="12" customFormat="1" ht="24.2" customHeight="1" x14ac:dyDescent="0.25">
      <c r="B136" s="11"/>
      <c r="C136" s="86" t="s">
        <v>87</v>
      </c>
      <c r="D136" s="86" t="s">
        <v>83</v>
      </c>
      <c r="E136" s="87" t="s">
        <v>96</v>
      </c>
      <c r="F136" s="88" t="s">
        <v>97</v>
      </c>
      <c r="G136" s="89" t="s">
        <v>86</v>
      </c>
      <c r="H136" s="90">
        <v>4</v>
      </c>
      <c r="I136" s="91"/>
      <c r="J136" s="91">
        <f t="shared" si="0"/>
        <v>0</v>
      </c>
      <c r="K136" s="92"/>
      <c r="L136" s="11"/>
      <c r="M136" s="93" t="s">
        <v>9</v>
      </c>
      <c r="N136" s="94" t="s">
        <v>26</v>
      </c>
      <c r="O136" s="95">
        <v>0.14499999999999999</v>
      </c>
      <c r="P136" s="95">
        <f t="shared" si="1"/>
        <v>0.57999999999999996</v>
      </c>
      <c r="Q136" s="95">
        <v>0</v>
      </c>
      <c r="R136" s="95">
        <f t="shared" si="2"/>
        <v>0</v>
      </c>
      <c r="S136" s="95">
        <v>0</v>
      </c>
      <c r="T136" s="96">
        <f t="shared" si="3"/>
        <v>0</v>
      </c>
      <c r="AR136" s="97" t="s">
        <v>87</v>
      </c>
      <c r="AT136" s="97" t="s">
        <v>83</v>
      </c>
      <c r="AU136" s="97" t="s">
        <v>1</v>
      </c>
      <c r="AY136" s="2" t="s">
        <v>80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2" t="s">
        <v>78</v>
      </c>
      <c r="BK136" s="98">
        <f t="shared" si="9"/>
        <v>0</v>
      </c>
      <c r="BL136" s="2" t="s">
        <v>87</v>
      </c>
      <c r="BM136" s="97" t="s">
        <v>98</v>
      </c>
    </row>
    <row r="137" spans="2:65" s="12" customFormat="1" ht="24.2" customHeight="1" x14ac:dyDescent="0.25">
      <c r="B137" s="11"/>
      <c r="C137" s="86" t="s">
        <v>99</v>
      </c>
      <c r="D137" s="86" t="s">
        <v>83</v>
      </c>
      <c r="E137" s="87" t="s">
        <v>100</v>
      </c>
      <c r="F137" s="88" t="s">
        <v>101</v>
      </c>
      <c r="G137" s="89" t="s">
        <v>86</v>
      </c>
      <c r="H137" s="90">
        <v>0.8</v>
      </c>
      <c r="I137" s="91"/>
      <c r="J137" s="91">
        <f t="shared" si="0"/>
        <v>0</v>
      </c>
      <c r="K137" s="92"/>
      <c r="L137" s="11"/>
      <c r="M137" s="93" t="s">
        <v>9</v>
      </c>
      <c r="N137" s="94" t="s">
        <v>26</v>
      </c>
      <c r="O137" s="95">
        <v>0.46</v>
      </c>
      <c r="P137" s="95">
        <f t="shared" si="1"/>
        <v>0.36800000000000005</v>
      </c>
      <c r="Q137" s="95">
        <v>0</v>
      </c>
      <c r="R137" s="95">
        <f t="shared" si="2"/>
        <v>0</v>
      </c>
      <c r="S137" s="95">
        <v>0</v>
      </c>
      <c r="T137" s="96">
        <f t="shared" si="3"/>
        <v>0</v>
      </c>
      <c r="AR137" s="97" t="s">
        <v>87</v>
      </c>
      <c r="AT137" s="97" t="s">
        <v>83</v>
      </c>
      <c r="AU137" s="97" t="s">
        <v>1</v>
      </c>
      <c r="AY137" s="2" t="s">
        <v>80</v>
      </c>
      <c r="BE137" s="98">
        <f t="shared" si="4"/>
        <v>0</v>
      </c>
      <c r="BF137" s="98">
        <f t="shared" si="5"/>
        <v>0</v>
      </c>
      <c r="BG137" s="98">
        <f t="shared" si="6"/>
        <v>0</v>
      </c>
      <c r="BH137" s="98">
        <f t="shared" si="7"/>
        <v>0</v>
      </c>
      <c r="BI137" s="98">
        <f t="shared" si="8"/>
        <v>0</v>
      </c>
      <c r="BJ137" s="2" t="s">
        <v>78</v>
      </c>
      <c r="BK137" s="98">
        <f t="shared" si="9"/>
        <v>0</v>
      </c>
      <c r="BL137" s="2" t="s">
        <v>87</v>
      </c>
      <c r="BM137" s="97" t="s">
        <v>102</v>
      </c>
    </row>
    <row r="138" spans="2:65" s="12" customFormat="1" ht="24.2" customHeight="1" x14ac:dyDescent="0.25">
      <c r="B138" s="11"/>
      <c r="C138" s="86" t="s">
        <v>103</v>
      </c>
      <c r="D138" s="86" t="s">
        <v>83</v>
      </c>
      <c r="E138" s="87" t="s">
        <v>104</v>
      </c>
      <c r="F138" s="88" t="s">
        <v>105</v>
      </c>
      <c r="G138" s="89" t="s">
        <v>86</v>
      </c>
      <c r="H138" s="90">
        <v>4</v>
      </c>
      <c r="I138" s="91"/>
      <c r="J138" s="91">
        <f t="shared" si="0"/>
        <v>0</v>
      </c>
      <c r="K138" s="92"/>
      <c r="L138" s="11"/>
      <c r="M138" s="93" t="s">
        <v>9</v>
      </c>
      <c r="N138" s="94" t="s">
        <v>26</v>
      </c>
      <c r="O138" s="95">
        <v>0.08</v>
      </c>
      <c r="P138" s="95">
        <f t="shared" si="1"/>
        <v>0.32</v>
      </c>
      <c r="Q138" s="95">
        <v>0</v>
      </c>
      <c r="R138" s="95">
        <f t="shared" si="2"/>
        <v>0</v>
      </c>
      <c r="S138" s="95">
        <v>0</v>
      </c>
      <c r="T138" s="96">
        <f t="shared" si="3"/>
        <v>0</v>
      </c>
      <c r="AR138" s="97" t="s">
        <v>87</v>
      </c>
      <c r="AT138" s="97" t="s">
        <v>83</v>
      </c>
      <c r="AU138" s="97" t="s">
        <v>1</v>
      </c>
      <c r="AY138" s="2" t="s">
        <v>80</v>
      </c>
      <c r="BE138" s="98">
        <f t="shared" si="4"/>
        <v>0</v>
      </c>
      <c r="BF138" s="98">
        <f t="shared" si="5"/>
        <v>0</v>
      </c>
      <c r="BG138" s="98">
        <f t="shared" si="6"/>
        <v>0</v>
      </c>
      <c r="BH138" s="98">
        <f t="shared" si="7"/>
        <v>0</v>
      </c>
      <c r="BI138" s="98">
        <f t="shared" si="8"/>
        <v>0</v>
      </c>
      <c r="BJ138" s="2" t="s">
        <v>78</v>
      </c>
      <c r="BK138" s="98">
        <f t="shared" si="9"/>
        <v>0</v>
      </c>
      <c r="BL138" s="2" t="s">
        <v>87</v>
      </c>
      <c r="BM138" s="97" t="s">
        <v>106</v>
      </c>
    </row>
    <row r="139" spans="2:65" s="12" customFormat="1" ht="24.2" customHeight="1" x14ac:dyDescent="0.25">
      <c r="B139" s="11"/>
      <c r="C139" s="86" t="s">
        <v>107</v>
      </c>
      <c r="D139" s="86" t="s">
        <v>83</v>
      </c>
      <c r="E139" s="87" t="s">
        <v>108</v>
      </c>
      <c r="F139" s="88" t="s">
        <v>109</v>
      </c>
      <c r="G139" s="89" t="s">
        <v>86</v>
      </c>
      <c r="H139" s="90">
        <v>1.6</v>
      </c>
      <c r="I139" s="91"/>
      <c r="J139" s="91">
        <f t="shared" si="0"/>
        <v>0</v>
      </c>
      <c r="K139" s="92"/>
      <c r="L139" s="11"/>
      <c r="M139" s="93" t="s">
        <v>9</v>
      </c>
      <c r="N139" s="94" t="s">
        <v>26</v>
      </c>
      <c r="O139" s="95">
        <v>0.376</v>
      </c>
      <c r="P139" s="95">
        <f t="shared" si="1"/>
        <v>0.60160000000000002</v>
      </c>
      <c r="Q139" s="95">
        <v>0</v>
      </c>
      <c r="R139" s="95">
        <f t="shared" si="2"/>
        <v>0</v>
      </c>
      <c r="S139" s="95">
        <v>0</v>
      </c>
      <c r="T139" s="96">
        <f t="shared" si="3"/>
        <v>0</v>
      </c>
      <c r="AR139" s="97" t="s">
        <v>87</v>
      </c>
      <c r="AT139" s="97" t="s">
        <v>83</v>
      </c>
      <c r="AU139" s="97" t="s">
        <v>1</v>
      </c>
      <c r="AY139" s="2" t="s">
        <v>80</v>
      </c>
      <c r="BE139" s="98">
        <f t="shared" si="4"/>
        <v>0</v>
      </c>
      <c r="BF139" s="98">
        <f t="shared" si="5"/>
        <v>0</v>
      </c>
      <c r="BG139" s="98">
        <f t="shared" si="6"/>
        <v>0</v>
      </c>
      <c r="BH139" s="98">
        <f t="shared" si="7"/>
        <v>0</v>
      </c>
      <c r="BI139" s="98">
        <f t="shared" si="8"/>
        <v>0</v>
      </c>
      <c r="BJ139" s="2" t="s">
        <v>78</v>
      </c>
      <c r="BK139" s="98">
        <f t="shared" si="9"/>
        <v>0</v>
      </c>
      <c r="BL139" s="2" t="s">
        <v>87</v>
      </c>
      <c r="BM139" s="97" t="s">
        <v>110</v>
      </c>
    </row>
    <row r="140" spans="2:65" s="12" customFormat="1" ht="24.2" customHeight="1" x14ac:dyDescent="0.25">
      <c r="B140" s="11"/>
      <c r="C140" s="86" t="s">
        <v>111</v>
      </c>
      <c r="D140" s="86" t="s">
        <v>83</v>
      </c>
      <c r="E140" s="87" t="s">
        <v>112</v>
      </c>
      <c r="F140" s="88" t="s">
        <v>113</v>
      </c>
      <c r="G140" s="89" t="s">
        <v>86</v>
      </c>
      <c r="H140" s="90">
        <v>1.6</v>
      </c>
      <c r="I140" s="91"/>
      <c r="J140" s="91">
        <f t="shared" si="0"/>
        <v>0</v>
      </c>
      <c r="K140" s="92"/>
      <c r="L140" s="11"/>
      <c r="M140" s="93" t="s">
        <v>9</v>
      </c>
      <c r="N140" s="94" t="s">
        <v>26</v>
      </c>
      <c r="O140" s="95">
        <v>0</v>
      </c>
      <c r="P140" s="95">
        <f t="shared" si="1"/>
        <v>0</v>
      </c>
      <c r="Q140" s="95">
        <v>0</v>
      </c>
      <c r="R140" s="95">
        <f t="shared" si="2"/>
        <v>0</v>
      </c>
      <c r="S140" s="95">
        <v>0</v>
      </c>
      <c r="T140" s="96">
        <f t="shared" si="3"/>
        <v>0</v>
      </c>
      <c r="AR140" s="97" t="s">
        <v>87</v>
      </c>
      <c r="AT140" s="97" t="s">
        <v>83</v>
      </c>
      <c r="AU140" s="97" t="s">
        <v>1</v>
      </c>
      <c r="AY140" s="2" t="s">
        <v>80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2" t="s">
        <v>78</v>
      </c>
      <c r="BK140" s="98">
        <f t="shared" si="9"/>
        <v>0</v>
      </c>
      <c r="BL140" s="2" t="s">
        <v>87</v>
      </c>
      <c r="BM140" s="97" t="s">
        <v>114</v>
      </c>
    </row>
    <row r="141" spans="2:65" s="75" customFormat="1" ht="25.9" customHeight="1" x14ac:dyDescent="0.2">
      <c r="B141" s="74"/>
      <c r="D141" s="76" t="s">
        <v>75</v>
      </c>
      <c r="E141" s="77" t="s">
        <v>115</v>
      </c>
      <c r="F141" s="77" t="s">
        <v>116</v>
      </c>
      <c r="J141" s="78">
        <f>BK141</f>
        <v>0</v>
      </c>
      <c r="L141" s="74"/>
      <c r="M141" s="79"/>
      <c r="P141" s="80">
        <f>SUM(P142:P146)</f>
        <v>44.935000000000002</v>
      </c>
      <c r="R141" s="80">
        <f>SUM(R142:R146)</f>
        <v>0.16874999999999998</v>
      </c>
      <c r="T141" s="81">
        <f>SUM(T142:T146)</f>
        <v>0</v>
      </c>
      <c r="AR141" s="76" t="s">
        <v>1</v>
      </c>
      <c r="AT141" s="82" t="s">
        <v>75</v>
      </c>
      <c r="AU141" s="82" t="s">
        <v>79</v>
      </c>
      <c r="AY141" s="76" t="s">
        <v>80</v>
      </c>
      <c r="BK141" s="83">
        <f>SUM(BK142:BK146)</f>
        <v>0</v>
      </c>
    </row>
    <row r="142" spans="2:65" s="12" customFormat="1" ht="21.75" customHeight="1" x14ac:dyDescent="0.25">
      <c r="B142" s="11"/>
      <c r="C142" s="86" t="s">
        <v>117</v>
      </c>
      <c r="D142" s="86" t="s">
        <v>83</v>
      </c>
      <c r="E142" s="87" t="s">
        <v>118</v>
      </c>
      <c r="F142" s="88" t="s">
        <v>119</v>
      </c>
      <c r="G142" s="89" t="s">
        <v>120</v>
      </c>
      <c r="H142" s="90">
        <v>15</v>
      </c>
      <c r="I142" s="91"/>
      <c r="J142" s="91">
        <f>ROUND(I142*H142,2)</f>
        <v>0</v>
      </c>
      <c r="K142" s="92"/>
      <c r="L142" s="11"/>
      <c r="M142" s="93" t="s">
        <v>9</v>
      </c>
      <c r="N142" s="94" t="s">
        <v>26</v>
      </c>
      <c r="O142" s="95">
        <v>0.313</v>
      </c>
      <c r="P142" s="95">
        <f>O142*H142</f>
        <v>4.6950000000000003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121</v>
      </c>
      <c r="AT142" s="97" t="s">
        <v>83</v>
      </c>
      <c r="AU142" s="97" t="s">
        <v>78</v>
      </c>
      <c r="AY142" s="2" t="s">
        <v>80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2" t="s">
        <v>78</v>
      </c>
      <c r="BK142" s="98">
        <f>ROUND(I142*H142,2)</f>
        <v>0</v>
      </c>
      <c r="BL142" s="2" t="s">
        <v>121</v>
      </c>
      <c r="BM142" s="97" t="s">
        <v>122</v>
      </c>
    </row>
    <row r="143" spans="2:65" s="12" customFormat="1" ht="37.9" customHeight="1" x14ac:dyDescent="0.25">
      <c r="B143" s="11"/>
      <c r="C143" s="99" t="s">
        <v>123</v>
      </c>
      <c r="D143" s="99" t="s">
        <v>124</v>
      </c>
      <c r="E143" s="100" t="s">
        <v>125</v>
      </c>
      <c r="F143" s="101" t="s">
        <v>126</v>
      </c>
      <c r="G143" s="102" t="s">
        <v>120</v>
      </c>
      <c r="H143" s="103">
        <v>15</v>
      </c>
      <c r="I143" s="104"/>
      <c r="J143" s="104">
        <f>ROUND(I143*H143,2)</f>
        <v>0</v>
      </c>
      <c r="K143" s="105"/>
      <c r="L143" s="106"/>
      <c r="M143" s="107" t="s">
        <v>9</v>
      </c>
      <c r="N143" s="108" t="s">
        <v>26</v>
      </c>
      <c r="O143" s="95">
        <v>0</v>
      </c>
      <c r="P143" s="95">
        <f>O143*H143</f>
        <v>0</v>
      </c>
      <c r="Q143" s="95">
        <v>2.2499999999999998E-3</v>
      </c>
      <c r="R143" s="95">
        <f>Q143*H143</f>
        <v>3.3749999999999995E-2</v>
      </c>
      <c r="S143" s="95">
        <v>0</v>
      </c>
      <c r="T143" s="96">
        <f>S143*H143</f>
        <v>0</v>
      </c>
      <c r="AR143" s="97" t="s">
        <v>127</v>
      </c>
      <c r="AT143" s="97" t="s">
        <v>124</v>
      </c>
      <c r="AU143" s="97" t="s">
        <v>78</v>
      </c>
      <c r="AY143" s="2" t="s">
        <v>80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2" t="s">
        <v>78</v>
      </c>
      <c r="BK143" s="98">
        <f>ROUND(I143*H143,2)</f>
        <v>0</v>
      </c>
      <c r="BL143" s="2" t="s">
        <v>127</v>
      </c>
      <c r="BM143" s="97" t="s">
        <v>128</v>
      </c>
    </row>
    <row r="144" spans="2:65" s="12" customFormat="1" ht="21.75" customHeight="1" x14ac:dyDescent="0.25">
      <c r="B144" s="11"/>
      <c r="C144" s="86" t="s">
        <v>129</v>
      </c>
      <c r="D144" s="86" t="s">
        <v>83</v>
      </c>
      <c r="E144" s="87" t="s">
        <v>130</v>
      </c>
      <c r="F144" s="88" t="s">
        <v>131</v>
      </c>
      <c r="G144" s="89" t="s">
        <v>120</v>
      </c>
      <c r="H144" s="90">
        <v>30</v>
      </c>
      <c r="I144" s="91"/>
      <c r="J144" s="91">
        <f>ROUND(I144*H144,2)</f>
        <v>0</v>
      </c>
      <c r="K144" s="92"/>
      <c r="L144" s="11"/>
      <c r="M144" s="93" t="s">
        <v>9</v>
      </c>
      <c r="N144" s="94" t="s">
        <v>26</v>
      </c>
      <c r="O144" s="95">
        <v>0.54700000000000004</v>
      </c>
      <c r="P144" s="95">
        <f>O144*H144</f>
        <v>16.41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AR144" s="97" t="s">
        <v>121</v>
      </c>
      <c r="AT144" s="97" t="s">
        <v>83</v>
      </c>
      <c r="AU144" s="97" t="s">
        <v>78</v>
      </c>
      <c r="AY144" s="2" t="s">
        <v>80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2" t="s">
        <v>78</v>
      </c>
      <c r="BK144" s="98">
        <f>ROUND(I144*H144,2)</f>
        <v>0</v>
      </c>
      <c r="BL144" s="2" t="s">
        <v>121</v>
      </c>
      <c r="BM144" s="97" t="s">
        <v>132</v>
      </c>
    </row>
    <row r="145" spans="2:65" s="12" customFormat="1" ht="37.9" customHeight="1" x14ac:dyDescent="0.25">
      <c r="B145" s="11"/>
      <c r="C145" s="99" t="s">
        <v>133</v>
      </c>
      <c r="D145" s="99" t="s">
        <v>124</v>
      </c>
      <c r="E145" s="100" t="s">
        <v>134</v>
      </c>
      <c r="F145" s="101" t="s">
        <v>135</v>
      </c>
      <c r="G145" s="102" t="s">
        <v>120</v>
      </c>
      <c r="H145" s="103">
        <v>30</v>
      </c>
      <c r="I145" s="104"/>
      <c r="J145" s="104">
        <f>ROUND(I145*H145,2)</f>
        <v>0</v>
      </c>
      <c r="K145" s="105"/>
      <c r="L145" s="106"/>
      <c r="M145" s="107" t="s">
        <v>9</v>
      </c>
      <c r="N145" s="108" t="s">
        <v>26</v>
      </c>
      <c r="O145" s="95">
        <v>0</v>
      </c>
      <c r="P145" s="95">
        <f>O145*H145</f>
        <v>0</v>
      </c>
      <c r="Q145" s="95">
        <v>4.4999999999999997E-3</v>
      </c>
      <c r="R145" s="95">
        <f>Q145*H145</f>
        <v>0.13499999999999998</v>
      </c>
      <c r="S145" s="95">
        <v>0</v>
      </c>
      <c r="T145" s="96">
        <f>S145*H145</f>
        <v>0</v>
      </c>
      <c r="AR145" s="97" t="s">
        <v>127</v>
      </c>
      <c r="AT145" s="97" t="s">
        <v>124</v>
      </c>
      <c r="AU145" s="97" t="s">
        <v>78</v>
      </c>
      <c r="AY145" s="2" t="s">
        <v>80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78</v>
      </c>
      <c r="BK145" s="98">
        <f>ROUND(I145*H145,2)</f>
        <v>0</v>
      </c>
      <c r="BL145" s="2" t="s">
        <v>127</v>
      </c>
      <c r="BM145" s="97" t="s">
        <v>136</v>
      </c>
    </row>
    <row r="146" spans="2:65" s="12" customFormat="1" ht="24.2" customHeight="1" x14ac:dyDescent="0.25">
      <c r="B146" s="11"/>
      <c r="C146" s="86" t="s">
        <v>137</v>
      </c>
      <c r="D146" s="86" t="s">
        <v>83</v>
      </c>
      <c r="E146" s="87" t="s">
        <v>138</v>
      </c>
      <c r="F146" s="88" t="s">
        <v>139</v>
      </c>
      <c r="G146" s="89" t="s">
        <v>140</v>
      </c>
      <c r="H146" s="90">
        <v>10</v>
      </c>
      <c r="I146" s="91"/>
      <c r="J146" s="91">
        <f>ROUND(I146*H146,2)</f>
        <v>0</v>
      </c>
      <c r="K146" s="92"/>
      <c r="L146" s="11"/>
      <c r="M146" s="93" t="s">
        <v>9</v>
      </c>
      <c r="N146" s="94" t="s">
        <v>26</v>
      </c>
      <c r="O146" s="95">
        <v>2.383</v>
      </c>
      <c r="P146" s="95">
        <f>O146*H146</f>
        <v>23.83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AR146" s="97" t="s">
        <v>87</v>
      </c>
      <c r="AT146" s="97" t="s">
        <v>83</v>
      </c>
      <c r="AU146" s="97" t="s">
        <v>78</v>
      </c>
      <c r="AY146" s="2" t="s">
        <v>80</v>
      </c>
      <c r="BE146" s="98">
        <f>IF(N146="základní",J146,0)</f>
        <v>0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2" t="s">
        <v>78</v>
      </c>
      <c r="BK146" s="98">
        <f>ROUND(I146*H146,2)</f>
        <v>0</v>
      </c>
      <c r="BL146" s="2" t="s">
        <v>87</v>
      </c>
      <c r="BM146" s="97" t="s">
        <v>141</v>
      </c>
    </row>
    <row r="147" spans="2:65" s="75" customFormat="1" ht="25.9" customHeight="1" x14ac:dyDescent="0.2">
      <c r="B147" s="74"/>
      <c r="D147" s="76" t="s">
        <v>75</v>
      </c>
      <c r="E147" s="77" t="s">
        <v>142</v>
      </c>
      <c r="F147" s="77" t="s">
        <v>143</v>
      </c>
      <c r="J147" s="78">
        <f>BK147</f>
        <v>0</v>
      </c>
      <c r="L147" s="74"/>
      <c r="M147" s="79"/>
      <c r="P147" s="80">
        <f>P148</f>
        <v>63.936</v>
      </c>
      <c r="R147" s="80">
        <f>R148</f>
        <v>0</v>
      </c>
      <c r="T147" s="81">
        <f>T148</f>
        <v>0</v>
      </c>
      <c r="AR147" s="76" t="s">
        <v>1</v>
      </c>
      <c r="AT147" s="82" t="s">
        <v>75</v>
      </c>
      <c r="AU147" s="82" t="s">
        <v>79</v>
      </c>
      <c r="AY147" s="76" t="s">
        <v>80</v>
      </c>
      <c r="BK147" s="83">
        <f>BK148</f>
        <v>0</v>
      </c>
    </row>
    <row r="148" spans="2:65" s="75" customFormat="1" ht="22.9" customHeight="1" x14ac:dyDescent="0.2">
      <c r="B148" s="74"/>
      <c r="D148" s="76" t="s">
        <v>75</v>
      </c>
      <c r="E148" s="84" t="s">
        <v>144</v>
      </c>
      <c r="F148" s="84" t="s">
        <v>145</v>
      </c>
      <c r="J148" s="85">
        <f>BK148</f>
        <v>0</v>
      </c>
      <c r="L148" s="74"/>
      <c r="M148" s="79"/>
      <c r="P148" s="80">
        <f>SUM(P149:P155)</f>
        <v>63.936</v>
      </c>
      <c r="R148" s="80">
        <f>SUM(R149:R155)</f>
        <v>0</v>
      </c>
      <c r="T148" s="81">
        <f>SUM(T149:T155)</f>
        <v>0</v>
      </c>
      <c r="AR148" s="76" t="s">
        <v>1</v>
      </c>
      <c r="AT148" s="82" t="s">
        <v>75</v>
      </c>
      <c r="AU148" s="82" t="s">
        <v>78</v>
      </c>
      <c r="AY148" s="76" t="s">
        <v>80</v>
      </c>
      <c r="BK148" s="83">
        <f>SUM(BK149:BK155)</f>
        <v>0</v>
      </c>
    </row>
    <row r="149" spans="2:65" s="12" customFormat="1" ht="24.2" customHeight="1" x14ac:dyDescent="0.25">
      <c r="B149" s="11"/>
      <c r="C149" s="86" t="s">
        <v>146</v>
      </c>
      <c r="D149" s="86" t="s">
        <v>83</v>
      </c>
      <c r="E149" s="87" t="s">
        <v>147</v>
      </c>
      <c r="F149" s="88" t="s">
        <v>148</v>
      </c>
      <c r="G149" s="89" t="s">
        <v>149</v>
      </c>
      <c r="H149" s="90">
        <v>74</v>
      </c>
      <c r="I149" s="91"/>
      <c r="J149" s="91">
        <f t="shared" ref="J149:J155" si="10">ROUND(I149*H149,2)</f>
        <v>0</v>
      </c>
      <c r="K149" s="92"/>
      <c r="L149" s="11"/>
      <c r="M149" s="93" t="s">
        <v>9</v>
      </c>
      <c r="N149" s="94" t="s">
        <v>26</v>
      </c>
      <c r="O149" s="95">
        <v>0.86399999999999999</v>
      </c>
      <c r="P149" s="95">
        <f t="shared" ref="P149:P155" si="11">O149*H149</f>
        <v>63.936</v>
      </c>
      <c r="Q149" s="95">
        <v>0</v>
      </c>
      <c r="R149" s="95">
        <f t="shared" ref="R149:R155" si="12">Q149*H149</f>
        <v>0</v>
      </c>
      <c r="S149" s="95">
        <v>0</v>
      </c>
      <c r="T149" s="96">
        <f t="shared" ref="T149:T155" si="13">S149*H149</f>
        <v>0</v>
      </c>
      <c r="AR149" s="97" t="s">
        <v>87</v>
      </c>
      <c r="AT149" s="97" t="s">
        <v>83</v>
      </c>
      <c r="AU149" s="97" t="s">
        <v>1</v>
      </c>
      <c r="AY149" s="2" t="s">
        <v>80</v>
      </c>
      <c r="BE149" s="98">
        <f t="shared" ref="BE149:BE155" si="14">IF(N149="základní",J149,0)</f>
        <v>0</v>
      </c>
      <c r="BF149" s="98">
        <f t="shared" ref="BF149:BF155" si="15">IF(N149="snížená",J149,0)</f>
        <v>0</v>
      </c>
      <c r="BG149" s="98">
        <f t="shared" ref="BG149:BG155" si="16">IF(N149="zákl. přenesená",J149,0)</f>
        <v>0</v>
      </c>
      <c r="BH149" s="98">
        <f t="shared" ref="BH149:BH155" si="17">IF(N149="sníž. přenesená",J149,0)</f>
        <v>0</v>
      </c>
      <c r="BI149" s="98">
        <f t="shared" ref="BI149:BI155" si="18">IF(N149="nulová",J149,0)</f>
        <v>0</v>
      </c>
      <c r="BJ149" s="2" t="s">
        <v>78</v>
      </c>
      <c r="BK149" s="98">
        <f t="shared" ref="BK149:BK155" si="19">ROUND(I149*H149,2)</f>
        <v>0</v>
      </c>
      <c r="BL149" s="2" t="s">
        <v>87</v>
      </c>
      <c r="BM149" s="97" t="s">
        <v>150</v>
      </c>
    </row>
    <row r="150" spans="2:65" s="12" customFormat="1" ht="24.2" customHeight="1" x14ac:dyDescent="0.25">
      <c r="B150" s="11"/>
      <c r="C150" s="99" t="s">
        <v>151</v>
      </c>
      <c r="D150" s="99" t="s">
        <v>124</v>
      </c>
      <c r="E150" s="100" t="s">
        <v>576</v>
      </c>
      <c r="F150" s="101" t="s">
        <v>577</v>
      </c>
      <c r="G150" s="102" t="s">
        <v>149</v>
      </c>
      <c r="H150" s="103">
        <v>30</v>
      </c>
      <c r="I150" s="104"/>
      <c r="J150" s="104">
        <f t="shared" si="10"/>
        <v>0</v>
      </c>
      <c r="K150" s="105"/>
      <c r="L150" s="106"/>
      <c r="M150" s="107" t="s">
        <v>9</v>
      </c>
      <c r="N150" s="108" t="s">
        <v>26</v>
      </c>
      <c r="O150" s="95">
        <v>0</v>
      </c>
      <c r="P150" s="95">
        <f t="shared" si="11"/>
        <v>0</v>
      </c>
      <c r="Q150" s="95">
        <v>0</v>
      </c>
      <c r="R150" s="95">
        <f t="shared" si="12"/>
        <v>0</v>
      </c>
      <c r="S150" s="95">
        <v>0</v>
      </c>
      <c r="T150" s="96">
        <f t="shared" si="13"/>
        <v>0</v>
      </c>
      <c r="AR150" s="97" t="s">
        <v>111</v>
      </c>
      <c r="AT150" s="97" t="s">
        <v>124</v>
      </c>
      <c r="AU150" s="97" t="s">
        <v>1</v>
      </c>
      <c r="AY150" s="2" t="s">
        <v>80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2" t="s">
        <v>78</v>
      </c>
      <c r="BK150" s="98">
        <f t="shared" si="19"/>
        <v>0</v>
      </c>
      <c r="BL150" s="2" t="s">
        <v>87</v>
      </c>
      <c r="BM150" s="97" t="s">
        <v>154</v>
      </c>
    </row>
    <row r="151" spans="2:65" s="12" customFormat="1" ht="24.2" customHeight="1" x14ac:dyDescent="0.25">
      <c r="B151" s="11"/>
      <c r="C151" s="99" t="s">
        <v>159</v>
      </c>
      <c r="D151" s="99" t="s">
        <v>124</v>
      </c>
      <c r="E151" s="100" t="s">
        <v>160</v>
      </c>
      <c r="F151" s="101" t="s">
        <v>161</v>
      </c>
      <c r="G151" s="102" t="s">
        <v>149</v>
      </c>
      <c r="H151" s="103">
        <v>5</v>
      </c>
      <c r="I151" s="104"/>
      <c r="J151" s="104">
        <f t="shared" si="10"/>
        <v>0</v>
      </c>
      <c r="K151" s="105"/>
      <c r="L151" s="106"/>
      <c r="M151" s="107" t="s">
        <v>9</v>
      </c>
      <c r="N151" s="108" t="s">
        <v>26</v>
      </c>
      <c r="O151" s="95">
        <v>0</v>
      </c>
      <c r="P151" s="95">
        <f t="shared" si="11"/>
        <v>0</v>
      </c>
      <c r="Q151" s="95">
        <v>0</v>
      </c>
      <c r="R151" s="95">
        <f t="shared" si="12"/>
        <v>0</v>
      </c>
      <c r="S151" s="95">
        <v>0</v>
      </c>
      <c r="T151" s="96">
        <f t="shared" si="13"/>
        <v>0</v>
      </c>
      <c r="AR151" s="97" t="s">
        <v>111</v>
      </c>
      <c r="AT151" s="97" t="s">
        <v>124</v>
      </c>
      <c r="AU151" s="97" t="s">
        <v>1</v>
      </c>
      <c r="AY151" s="2" t="s">
        <v>80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2" t="s">
        <v>78</v>
      </c>
      <c r="BK151" s="98">
        <f t="shared" si="19"/>
        <v>0</v>
      </c>
      <c r="BL151" s="2" t="s">
        <v>87</v>
      </c>
      <c r="BM151" s="97" t="s">
        <v>162</v>
      </c>
    </row>
    <row r="152" spans="2:65" s="12" customFormat="1" ht="24.2" customHeight="1" x14ac:dyDescent="0.25">
      <c r="B152" s="11"/>
      <c r="C152" s="99" t="s">
        <v>163</v>
      </c>
      <c r="D152" s="99" t="s">
        <v>124</v>
      </c>
      <c r="E152" s="100" t="s">
        <v>164</v>
      </c>
      <c r="F152" s="101" t="s">
        <v>165</v>
      </c>
      <c r="G152" s="102" t="s">
        <v>149</v>
      </c>
      <c r="H152" s="103">
        <v>29</v>
      </c>
      <c r="I152" s="104"/>
      <c r="J152" s="104">
        <f t="shared" si="10"/>
        <v>0</v>
      </c>
      <c r="K152" s="105"/>
      <c r="L152" s="106"/>
      <c r="M152" s="107" t="s">
        <v>9</v>
      </c>
      <c r="N152" s="108" t="s">
        <v>26</v>
      </c>
      <c r="O152" s="95">
        <v>0</v>
      </c>
      <c r="P152" s="95">
        <f t="shared" si="11"/>
        <v>0</v>
      </c>
      <c r="Q152" s="95">
        <v>0</v>
      </c>
      <c r="R152" s="95">
        <f t="shared" si="12"/>
        <v>0</v>
      </c>
      <c r="S152" s="95">
        <v>0</v>
      </c>
      <c r="T152" s="96">
        <f t="shared" si="13"/>
        <v>0</v>
      </c>
      <c r="AR152" s="97" t="s">
        <v>111</v>
      </c>
      <c r="AT152" s="97" t="s">
        <v>124</v>
      </c>
      <c r="AU152" s="97" t="s">
        <v>1</v>
      </c>
      <c r="AY152" s="2" t="s">
        <v>80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2" t="s">
        <v>78</v>
      </c>
      <c r="BK152" s="98">
        <f t="shared" si="19"/>
        <v>0</v>
      </c>
      <c r="BL152" s="2" t="s">
        <v>87</v>
      </c>
      <c r="BM152" s="97" t="s">
        <v>166</v>
      </c>
    </row>
    <row r="153" spans="2:65" s="12" customFormat="1" ht="24.2" customHeight="1" x14ac:dyDescent="0.25">
      <c r="B153" s="11"/>
      <c r="C153" s="99" t="s">
        <v>167</v>
      </c>
      <c r="D153" s="99" t="s">
        <v>124</v>
      </c>
      <c r="E153" s="100" t="s">
        <v>168</v>
      </c>
      <c r="F153" s="101" t="s">
        <v>169</v>
      </c>
      <c r="G153" s="102" t="s">
        <v>149</v>
      </c>
      <c r="H153" s="103">
        <v>3</v>
      </c>
      <c r="I153" s="104"/>
      <c r="J153" s="104">
        <f t="shared" si="10"/>
        <v>0</v>
      </c>
      <c r="K153" s="105"/>
      <c r="L153" s="106"/>
      <c r="M153" s="107" t="s">
        <v>9</v>
      </c>
      <c r="N153" s="108" t="s">
        <v>26</v>
      </c>
      <c r="O153" s="95">
        <v>0</v>
      </c>
      <c r="P153" s="95">
        <f t="shared" si="11"/>
        <v>0</v>
      </c>
      <c r="Q153" s="95">
        <v>0</v>
      </c>
      <c r="R153" s="95">
        <f t="shared" si="12"/>
        <v>0</v>
      </c>
      <c r="S153" s="95">
        <v>0</v>
      </c>
      <c r="T153" s="96">
        <f t="shared" si="13"/>
        <v>0</v>
      </c>
      <c r="AR153" s="97" t="s">
        <v>111</v>
      </c>
      <c r="AT153" s="97" t="s">
        <v>124</v>
      </c>
      <c r="AU153" s="97" t="s">
        <v>1</v>
      </c>
      <c r="AY153" s="2" t="s">
        <v>80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2" t="s">
        <v>78</v>
      </c>
      <c r="BK153" s="98">
        <f t="shared" si="19"/>
        <v>0</v>
      </c>
      <c r="BL153" s="2" t="s">
        <v>87</v>
      </c>
      <c r="BM153" s="97" t="s">
        <v>170</v>
      </c>
    </row>
    <row r="154" spans="2:65" s="12" customFormat="1" ht="33" customHeight="1" x14ac:dyDescent="0.25">
      <c r="B154" s="11"/>
      <c r="C154" s="99" t="s">
        <v>171</v>
      </c>
      <c r="D154" s="99" t="s">
        <v>124</v>
      </c>
      <c r="E154" s="100" t="s">
        <v>172</v>
      </c>
      <c r="F154" s="101" t="s">
        <v>173</v>
      </c>
      <c r="G154" s="102" t="s">
        <v>149</v>
      </c>
      <c r="H154" s="103">
        <v>4</v>
      </c>
      <c r="I154" s="104"/>
      <c r="J154" s="104">
        <f t="shared" si="10"/>
        <v>0</v>
      </c>
      <c r="K154" s="105"/>
      <c r="L154" s="106"/>
      <c r="M154" s="107" t="s">
        <v>9</v>
      </c>
      <c r="N154" s="108" t="s">
        <v>26</v>
      </c>
      <c r="O154" s="95">
        <v>0</v>
      </c>
      <c r="P154" s="95">
        <f t="shared" si="11"/>
        <v>0</v>
      </c>
      <c r="Q154" s="95">
        <v>0</v>
      </c>
      <c r="R154" s="95">
        <f t="shared" si="12"/>
        <v>0</v>
      </c>
      <c r="S154" s="95">
        <v>0</v>
      </c>
      <c r="T154" s="96">
        <f t="shared" si="13"/>
        <v>0</v>
      </c>
      <c r="AR154" s="97" t="s">
        <v>111</v>
      </c>
      <c r="AT154" s="97" t="s">
        <v>124</v>
      </c>
      <c r="AU154" s="97" t="s">
        <v>1</v>
      </c>
      <c r="AY154" s="2" t="s">
        <v>80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2" t="s">
        <v>78</v>
      </c>
      <c r="BK154" s="98">
        <f t="shared" si="19"/>
        <v>0</v>
      </c>
      <c r="BL154" s="2" t="s">
        <v>87</v>
      </c>
      <c r="BM154" s="97" t="s">
        <v>174</v>
      </c>
    </row>
    <row r="155" spans="2:65" s="12" customFormat="1" ht="24.2" customHeight="1" x14ac:dyDescent="0.25">
      <c r="B155" s="11"/>
      <c r="C155" s="99" t="s">
        <v>175</v>
      </c>
      <c r="D155" s="99" t="s">
        <v>124</v>
      </c>
      <c r="E155" s="100" t="s">
        <v>176</v>
      </c>
      <c r="F155" s="101" t="s">
        <v>177</v>
      </c>
      <c r="G155" s="102" t="s">
        <v>149</v>
      </c>
      <c r="H155" s="103">
        <v>3</v>
      </c>
      <c r="I155" s="104"/>
      <c r="J155" s="104">
        <f t="shared" si="10"/>
        <v>0</v>
      </c>
      <c r="K155" s="105"/>
      <c r="L155" s="106"/>
      <c r="M155" s="107" t="s">
        <v>9</v>
      </c>
      <c r="N155" s="108" t="s">
        <v>26</v>
      </c>
      <c r="O155" s="95">
        <v>0</v>
      </c>
      <c r="P155" s="95">
        <f t="shared" si="11"/>
        <v>0</v>
      </c>
      <c r="Q155" s="95">
        <v>0</v>
      </c>
      <c r="R155" s="95">
        <f t="shared" si="12"/>
        <v>0</v>
      </c>
      <c r="S155" s="95">
        <v>0</v>
      </c>
      <c r="T155" s="96">
        <f t="shared" si="13"/>
        <v>0</v>
      </c>
      <c r="AR155" s="97" t="s">
        <v>111</v>
      </c>
      <c r="AT155" s="97" t="s">
        <v>124</v>
      </c>
      <c r="AU155" s="97" t="s">
        <v>1</v>
      </c>
      <c r="AY155" s="2" t="s">
        <v>80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2" t="s">
        <v>78</v>
      </c>
      <c r="BK155" s="98">
        <f t="shared" si="19"/>
        <v>0</v>
      </c>
      <c r="BL155" s="2" t="s">
        <v>87</v>
      </c>
      <c r="BM155" s="97" t="s">
        <v>178</v>
      </c>
    </row>
    <row r="156" spans="2:65" s="75" customFormat="1" ht="25.9" customHeight="1" x14ac:dyDescent="0.2">
      <c r="B156" s="74"/>
      <c r="D156" s="76" t="s">
        <v>75</v>
      </c>
      <c r="E156" s="77" t="s">
        <v>124</v>
      </c>
      <c r="F156" s="77" t="s">
        <v>179</v>
      </c>
      <c r="J156" s="78">
        <f>BK156</f>
        <v>0</v>
      </c>
      <c r="L156" s="74"/>
      <c r="M156" s="79"/>
      <c r="P156" s="80">
        <f>P157+P214+P224+P231+P240+P247</f>
        <v>1782.7190000000003</v>
      </c>
      <c r="R156" s="80">
        <f>R157+R214+R224+R231+R240+R247</f>
        <v>0.53782400000000008</v>
      </c>
      <c r="T156" s="81">
        <f>T157+T214+T224+T231+T240+T247</f>
        <v>0</v>
      </c>
      <c r="AR156" s="76" t="s">
        <v>92</v>
      </c>
      <c r="AT156" s="82" t="s">
        <v>75</v>
      </c>
      <c r="AU156" s="82" t="s">
        <v>79</v>
      </c>
      <c r="AY156" s="76" t="s">
        <v>80</v>
      </c>
      <c r="BK156" s="83">
        <f>BK157+BK214+BK224+BK231+BK240+BK247</f>
        <v>0</v>
      </c>
    </row>
    <row r="157" spans="2:65" s="75" customFormat="1" ht="22.9" customHeight="1" x14ac:dyDescent="0.2">
      <c r="B157" s="74"/>
      <c r="D157" s="76" t="s">
        <v>75</v>
      </c>
      <c r="E157" s="84" t="s">
        <v>180</v>
      </c>
      <c r="F157" s="84" t="s">
        <v>181</v>
      </c>
      <c r="J157" s="85">
        <f>BK157</f>
        <v>0</v>
      </c>
      <c r="L157" s="74"/>
      <c r="M157" s="79"/>
      <c r="P157" s="80">
        <f>SUM(P158:P213)</f>
        <v>799.6640000000001</v>
      </c>
      <c r="R157" s="80">
        <f>SUM(R158:R213)</f>
        <v>0.52182400000000007</v>
      </c>
      <c r="T157" s="81">
        <f>SUM(T158:T213)</f>
        <v>0</v>
      </c>
      <c r="AR157" s="76" t="s">
        <v>92</v>
      </c>
      <c r="AT157" s="82" t="s">
        <v>75</v>
      </c>
      <c r="AU157" s="82" t="s">
        <v>78</v>
      </c>
      <c r="AY157" s="76" t="s">
        <v>80</v>
      </c>
      <c r="BK157" s="83">
        <f>SUM(BK158:BK213)</f>
        <v>0</v>
      </c>
    </row>
    <row r="158" spans="2:65" s="12" customFormat="1" ht="24.2" customHeight="1" x14ac:dyDescent="0.25">
      <c r="B158" s="11"/>
      <c r="C158" s="86" t="s">
        <v>195</v>
      </c>
      <c r="D158" s="86" t="s">
        <v>83</v>
      </c>
      <c r="E158" s="87" t="s">
        <v>196</v>
      </c>
      <c r="F158" s="88" t="s">
        <v>197</v>
      </c>
      <c r="G158" s="89" t="s">
        <v>140</v>
      </c>
      <c r="H158" s="90">
        <v>11</v>
      </c>
      <c r="I158" s="91"/>
      <c r="J158" s="91">
        <f t="shared" ref="J158:J213" si="20">ROUND(I158*H158,2)</f>
        <v>0</v>
      </c>
      <c r="K158" s="92"/>
      <c r="L158" s="11"/>
      <c r="M158" s="93" t="s">
        <v>9</v>
      </c>
      <c r="N158" s="94" t="s">
        <v>26</v>
      </c>
      <c r="O158" s="95">
        <v>0.50600000000000001</v>
      </c>
      <c r="P158" s="95">
        <f t="shared" ref="P158:P213" si="21">O158*H158</f>
        <v>5.5659999999999998</v>
      </c>
      <c r="Q158" s="95">
        <v>0</v>
      </c>
      <c r="R158" s="95">
        <f t="shared" ref="R158:R213" si="22">Q158*H158</f>
        <v>0</v>
      </c>
      <c r="S158" s="95">
        <v>0</v>
      </c>
      <c r="T158" s="96">
        <f t="shared" ref="T158:T213" si="23">S158*H158</f>
        <v>0</v>
      </c>
      <c r="AR158" s="97" t="s">
        <v>121</v>
      </c>
      <c r="AT158" s="97" t="s">
        <v>83</v>
      </c>
      <c r="AU158" s="97" t="s">
        <v>1</v>
      </c>
      <c r="AY158" s="2" t="s">
        <v>80</v>
      </c>
      <c r="BE158" s="98">
        <f t="shared" ref="BE158:BE213" si="24">IF(N158="základní",J158,0)</f>
        <v>0</v>
      </c>
      <c r="BF158" s="98">
        <f t="shared" ref="BF158:BF213" si="25">IF(N158="snížená",J158,0)</f>
        <v>0</v>
      </c>
      <c r="BG158" s="98">
        <f t="shared" ref="BG158:BG213" si="26">IF(N158="zákl. přenesená",J158,0)</f>
        <v>0</v>
      </c>
      <c r="BH158" s="98">
        <f t="shared" ref="BH158:BH213" si="27">IF(N158="sníž. přenesená",J158,0)</f>
        <v>0</v>
      </c>
      <c r="BI158" s="98">
        <f t="shared" ref="BI158:BI213" si="28">IF(N158="nulová",J158,0)</f>
        <v>0</v>
      </c>
      <c r="BJ158" s="2" t="s">
        <v>78</v>
      </c>
      <c r="BK158" s="98">
        <f t="shared" ref="BK158:BK213" si="29">ROUND(I158*H158,2)</f>
        <v>0</v>
      </c>
      <c r="BL158" s="2" t="s">
        <v>121</v>
      </c>
      <c r="BM158" s="97" t="s">
        <v>198</v>
      </c>
    </row>
    <row r="159" spans="2:65" s="12" customFormat="1" ht="24.2" customHeight="1" x14ac:dyDescent="0.25">
      <c r="B159" s="11"/>
      <c r="C159" s="99" t="s">
        <v>199</v>
      </c>
      <c r="D159" s="99" t="s">
        <v>124</v>
      </c>
      <c r="E159" s="100" t="s">
        <v>200</v>
      </c>
      <c r="F159" s="101" t="s">
        <v>578</v>
      </c>
      <c r="G159" s="102" t="s">
        <v>140</v>
      </c>
      <c r="H159" s="103">
        <v>8</v>
      </c>
      <c r="I159" s="104"/>
      <c r="J159" s="104">
        <f t="shared" si="20"/>
        <v>0</v>
      </c>
      <c r="K159" s="105"/>
      <c r="L159" s="106"/>
      <c r="M159" s="107" t="s">
        <v>9</v>
      </c>
      <c r="N159" s="108" t="s">
        <v>26</v>
      </c>
      <c r="O159" s="95">
        <v>0</v>
      </c>
      <c r="P159" s="95">
        <f t="shared" si="21"/>
        <v>0</v>
      </c>
      <c r="Q159" s="95">
        <v>3.0100000000000001E-3</v>
      </c>
      <c r="R159" s="95">
        <f t="shared" si="22"/>
        <v>2.4080000000000001E-2</v>
      </c>
      <c r="S159" s="95">
        <v>0</v>
      </c>
      <c r="T159" s="96">
        <f t="shared" si="23"/>
        <v>0</v>
      </c>
      <c r="AR159" s="97" t="s">
        <v>189</v>
      </c>
      <c r="AT159" s="97" t="s">
        <v>124</v>
      </c>
      <c r="AU159" s="97" t="s">
        <v>1</v>
      </c>
      <c r="AY159" s="2" t="s">
        <v>80</v>
      </c>
      <c r="BE159" s="98">
        <f t="shared" si="24"/>
        <v>0</v>
      </c>
      <c r="BF159" s="98">
        <f t="shared" si="25"/>
        <v>0</v>
      </c>
      <c r="BG159" s="98">
        <f t="shared" si="26"/>
        <v>0</v>
      </c>
      <c r="BH159" s="98">
        <f t="shared" si="27"/>
        <v>0</v>
      </c>
      <c r="BI159" s="98">
        <f t="shared" si="28"/>
        <v>0</v>
      </c>
      <c r="BJ159" s="2" t="s">
        <v>78</v>
      </c>
      <c r="BK159" s="98">
        <f t="shared" si="29"/>
        <v>0</v>
      </c>
      <c r="BL159" s="2" t="s">
        <v>121</v>
      </c>
      <c r="BM159" s="97" t="s">
        <v>202</v>
      </c>
    </row>
    <row r="160" spans="2:65" s="12" customFormat="1" ht="24.2" customHeight="1" x14ac:dyDescent="0.25">
      <c r="B160" s="11"/>
      <c r="C160" s="99" t="s">
        <v>423</v>
      </c>
      <c r="D160" s="99" t="s">
        <v>124</v>
      </c>
      <c r="E160" s="100" t="s">
        <v>579</v>
      </c>
      <c r="F160" s="101" t="s">
        <v>580</v>
      </c>
      <c r="G160" s="102" t="s">
        <v>140</v>
      </c>
      <c r="H160" s="103">
        <v>1</v>
      </c>
      <c r="I160" s="104"/>
      <c r="J160" s="104">
        <f t="shared" si="20"/>
        <v>0</v>
      </c>
      <c r="K160" s="105"/>
      <c r="L160" s="106"/>
      <c r="M160" s="107" t="s">
        <v>9</v>
      </c>
      <c r="N160" s="108" t="s">
        <v>26</v>
      </c>
      <c r="O160" s="95">
        <v>0</v>
      </c>
      <c r="P160" s="95">
        <f t="shared" si="21"/>
        <v>0</v>
      </c>
      <c r="Q160" s="95">
        <v>3.0100000000000001E-3</v>
      </c>
      <c r="R160" s="95">
        <f t="shared" si="22"/>
        <v>3.0100000000000001E-3</v>
      </c>
      <c r="S160" s="95">
        <v>0</v>
      </c>
      <c r="T160" s="96">
        <f t="shared" si="23"/>
        <v>0</v>
      </c>
      <c r="AR160" s="97" t="s">
        <v>189</v>
      </c>
      <c r="AT160" s="97" t="s">
        <v>124</v>
      </c>
      <c r="AU160" s="97" t="s">
        <v>1</v>
      </c>
      <c r="AY160" s="2" t="s">
        <v>80</v>
      </c>
      <c r="BE160" s="98">
        <f t="shared" si="24"/>
        <v>0</v>
      </c>
      <c r="BF160" s="98">
        <f t="shared" si="25"/>
        <v>0</v>
      </c>
      <c r="BG160" s="98">
        <f t="shared" si="26"/>
        <v>0</v>
      </c>
      <c r="BH160" s="98">
        <f t="shared" si="27"/>
        <v>0</v>
      </c>
      <c r="BI160" s="98">
        <f t="shared" si="28"/>
        <v>0</v>
      </c>
      <c r="BJ160" s="2" t="s">
        <v>78</v>
      </c>
      <c r="BK160" s="98">
        <f t="shared" si="29"/>
        <v>0</v>
      </c>
      <c r="BL160" s="2" t="s">
        <v>121</v>
      </c>
      <c r="BM160" s="97" t="s">
        <v>676</v>
      </c>
    </row>
    <row r="161" spans="2:65" s="12" customFormat="1" ht="24.2" customHeight="1" x14ac:dyDescent="0.25">
      <c r="B161" s="11"/>
      <c r="C161" s="99" t="s">
        <v>203</v>
      </c>
      <c r="D161" s="99" t="s">
        <v>124</v>
      </c>
      <c r="E161" s="100" t="s">
        <v>204</v>
      </c>
      <c r="F161" s="101" t="s">
        <v>582</v>
      </c>
      <c r="G161" s="102" t="s">
        <v>140</v>
      </c>
      <c r="H161" s="103">
        <v>2</v>
      </c>
      <c r="I161" s="104"/>
      <c r="J161" s="104">
        <f t="shared" si="20"/>
        <v>0</v>
      </c>
      <c r="K161" s="105"/>
      <c r="L161" s="106"/>
      <c r="M161" s="107" t="s">
        <v>9</v>
      </c>
      <c r="N161" s="108" t="s">
        <v>26</v>
      </c>
      <c r="O161" s="95">
        <v>0</v>
      </c>
      <c r="P161" s="95">
        <f t="shared" si="21"/>
        <v>0</v>
      </c>
      <c r="Q161" s="95">
        <v>3.0100000000000001E-3</v>
      </c>
      <c r="R161" s="95">
        <f t="shared" si="22"/>
        <v>6.0200000000000002E-3</v>
      </c>
      <c r="S161" s="95">
        <v>0</v>
      </c>
      <c r="T161" s="96">
        <f t="shared" si="23"/>
        <v>0</v>
      </c>
      <c r="AR161" s="97" t="s">
        <v>189</v>
      </c>
      <c r="AT161" s="97" t="s">
        <v>124</v>
      </c>
      <c r="AU161" s="97" t="s">
        <v>1</v>
      </c>
      <c r="AY161" s="2" t="s">
        <v>80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2" t="s">
        <v>78</v>
      </c>
      <c r="BK161" s="98">
        <f t="shared" si="29"/>
        <v>0</v>
      </c>
      <c r="BL161" s="2" t="s">
        <v>121</v>
      </c>
      <c r="BM161" s="97" t="s">
        <v>206</v>
      </c>
    </row>
    <row r="162" spans="2:65" s="12" customFormat="1" ht="24.2" customHeight="1" x14ac:dyDescent="0.25">
      <c r="B162" s="11"/>
      <c r="C162" s="86" t="s">
        <v>207</v>
      </c>
      <c r="D162" s="86" t="s">
        <v>83</v>
      </c>
      <c r="E162" s="87" t="s">
        <v>208</v>
      </c>
      <c r="F162" s="88" t="s">
        <v>209</v>
      </c>
      <c r="G162" s="89" t="s">
        <v>120</v>
      </c>
      <c r="H162" s="90">
        <v>200</v>
      </c>
      <c r="I162" s="91"/>
      <c r="J162" s="91">
        <f t="shared" si="20"/>
        <v>0</v>
      </c>
      <c r="K162" s="92"/>
      <c r="L162" s="11"/>
      <c r="M162" s="93" t="s">
        <v>9</v>
      </c>
      <c r="N162" s="94" t="s">
        <v>26</v>
      </c>
      <c r="O162" s="95">
        <v>8.2000000000000003E-2</v>
      </c>
      <c r="P162" s="95">
        <f t="shared" si="21"/>
        <v>16.400000000000002</v>
      </c>
      <c r="Q162" s="95">
        <v>0</v>
      </c>
      <c r="R162" s="95">
        <f t="shared" si="22"/>
        <v>0</v>
      </c>
      <c r="S162" s="95">
        <v>0</v>
      </c>
      <c r="T162" s="96">
        <f t="shared" si="23"/>
        <v>0</v>
      </c>
      <c r="AR162" s="97" t="s">
        <v>121</v>
      </c>
      <c r="AT162" s="97" t="s">
        <v>83</v>
      </c>
      <c r="AU162" s="97" t="s">
        <v>1</v>
      </c>
      <c r="AY162" s="2" t="s">
        <v>80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2" t="s">
        <v>78</v>
      </c>
      <c r="BK162" s="98">
        <f t="shared" si="29"/>
        <v>0</v>
      </c>
      <c r="BL162" s="2" t="s">
        <v>121</v>
      </c>
      <c r="BM162" s="97" t="s">
        <v>210</v>
      </c>
    </row>
    <row r="163" spans="2:65" s="12" customFormat="1" ht="24.2" customHeight="1" x14ac:dyDescent="0.25">
      <c r="B163" s="11"/>
      <c r="C163" s="99" t="s">
        <v>211</v>
      </c>
      <c r="D163" s="99" t="s">
        <v>124</v>
      </c>
      <c r="E163" s="100" t="s">
        <v>212</v>
      </c>
      <c r="F163" s="101" t="s">
        <v>213</v>
      </c>
      <c r="G163" s="102" t="s">
        <v>120</v>
      </c>
      <c r="H163" s="103">
        <v>200</v>
      </c>
      <c r="I163" s="104"/>
      <c r="J163" s="104">
        <f t="shared" si="20"/>
        <v>0</v>
      </c>
      <c r="K163" s="105"/>
      <c r="L163" s="106"/>
      <c r="M163" s="107" t="s">
        <v>9</v>
      </c>
      <c r="N163" s="108" t="s">
        <v>26</v>
      </c>
      <c r="O163" s="95">
        <v>0</v>
      </c>
      <c r="P163" s="95">
        <f t="shared" si="21"/>
        <v>0</v>
      </c>
      <c r="Q163" s="95">
        <v>6.6000000000000005E-5</v>
      </c>
      <c r="R163" s="95">
        <f t="shared" si="22"/>
        <v>1.3200000000000002E-2</v>
      </c>
      <c r="S163" s="95">
        <v>0</v>
      </c>
      <c r="T163" s="96">
        <f t="shared" si="23"/>
        <v>0</v>
      </c>
      <c r="AR163" s="97" t="s">
        <v>127</v>
      </c>
      <c r="AT163" s="97" t="s">
        <v>124</v>
      </c>
      <c r="AU163" s="97" t="s">
        <v>1</v>
      </c>
      <c r="AY163" s="2" t="s">
        <v>80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2" t="s">
        <v>78</v>
      </c>
      <c r="BK163" s="98">
        <f t="shared" si="29"/>
        <v>0</v>
      </c>
      <c r="BL163" s="2" t="s">
        <v>127</v>
      </c>
      <c r="BM163" s="97" t="s">
        <v>214</v>
      </c>
    </row>
    <row r="164" spans="2:65" s="12" customFormat="1" ht="24.2" customHeight="1" x14ac:dyDescent="0.25">
      <c r="B164" s="11"/>
      <c r="C164" s="86" t="s">
        <v>215</v>
      </c>
      <c r="D164" s="86" t="s">
        <v>83</v>
      </c>
      <c r="E164" s="87" t="s">
        <v>216</v>
      </c>
      <c r="F164" s="88" t="s">
        <v>217</v>
      </c>
      <c r="G164" s="89" t="s">
        <v>140</v>
      </c>
      <c r="H164" s="90">
        <v>265</v>
      </c>
      <c r="I164" s="91"/>
      <c r="J164" s="91">
        <f t="shared" si="20"/>
        <v>0</v>
      </c>
      <c r="K164" s="92"/>
      <c r="L164" s="11"/>
      <c r="M164" s="93" t="s">
        <v>9</v>
      </c>
      <c r="N164" s="94" t="s">
        <v>26</v>
      </c>
      <c r="O164" s="95">
        <v>9.0999999999999998E-2</v>
      </c>
      <c r="P164" s="95">
        <f t="shared" si="21"/>
        <v>24.114999999999998</v>
      </c>
      <c r="Q164" s="95">
        <v>0</v>
      </c>
      <c r="R164" s="95">
        <f t="shared" si="22"/>
        <v>0</v>
      </c>
      <c r="S164" s="95">
        <v>0</v>
      </c>
      <c r="T164" s="96">
        <f t="shared" si="23"/>
        <v>0</v>
      </c>
      <c r="AR164" s="97" t="s">
        <v>121</v>
      </c>
      <c r="AT164" s="97" t="s">
        <v>83</v>
      </c>
      <c r="AU164" s="97" t="s">
        <v>1</v>
      </c>
      <c r="AY164" s="2" t="s">
        <v>80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2" t="s">
        <v>78</v>
      </c>
      <c r="BK164" s="98">
        <f t="shared" si="29"/>
        <v>0</v>
      </c>
      <c r="BL164" s="2" t="s">
        <v>121</v>
      </c>
      <c r="BM164" s="97" t="s">
        <v>218</v>
      </c>
    </row>
    <row r="165" spans="2:65" s="12" customFormat="1" ht="24.2" customHeight="1" x14ac:dyDescent="0.25">
      <c r="B165" s="11"/>
      <c r="C165" s="99" t="s">
        <v>219</v>
      </c>
      <c r="D165" s="99" t="s">
        <v>124</v>
      </c>
      <c r="E165" s="100" t="s">
        <v>220</v>
      </c>
      <c r="F165" s="101" t="s">
        <v>221</v>
      </c>
      <c r="G165" s="102" t="s">
        <v>140</v>
      </c>
      <c r="H165" s="103">
        <v>44</v>
      </c>
      <c r="I165" s="104"/>
      <c r="J165" s="104">
        <f t="shared" si="20"/>
        <v>0</v>
      </c>
      <c r="K165" s="105"/>
      <c r="L165" s="106"/>
      <c r="M165" s="107" t="s">
        <v>9</v>
      </c>
      <c r="N165" s="108" t="s">
        <v>26</v>
      </c>
      <c r="O165" s="95">
        <v>0</v>
      </c>
      <c r="P165" s="95">
        <f t="shared" si="21"/>
        <v>0</v>
      </c>
      <c r="Q165" s="95">
        <v>4.0000000000000003E-5</v>
      </c>
      <c r="R165" s="95">
        <f t="shared" si="22"/>
        <v>1.7600000000000001E-3</v>
      </c>
      <c r="S165" s="95">
        <v>0</v>
      </c>
      <c r="T165" s="96">
        <f t="shared" si="23"/>
        <v>0</v>
      </c>
      <c r="AR165" s="97" t="s">
        <v>189</v>
      </c>
      <c r="AT165" s="97" t="s">
        <v>124</v>
      </c>
      <c r="AU165" s="97" t="s">
        <v>1</v>
      </c>
      <c r="AY165" s="2" t="s">
        <v>80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2" t="s">
        <v>78</v>
      </c>
      <c r="BK165" s="98">
        <f t="shared" si="29"/>
        <v>0</v>
      </c>
      <c r="BL165" s="2" t="s">
        <v>121</v>
      </c>
      <c r="BM165" s="97" t="s">
        <v>222</v>
      </c>
    </row>
    <row r="166" spans="2:65" s="12" customFormat="1" ht="16.5" customHeight="1" x14ac:dyDescent="0.25">
      <c r="B166" s="11"/>
      <c r="C166" s="99" t="s">
        <v>223</v>
      </c>
      <c r="D166" s="99" t="s">
        <v>124</v>
      </c>
      <c r="E166" s="100" t="s">
        <v>224</v>
      </c>
      <c r="F166" s="101" t="s">
        <v>225</v>
      </c>
      <c r="G166" s="102" t="s">
        <v>140</v>
      </c>
      <c r="H166" s="103">
        <v>221</v>
      </c>
      <c r="I166" s="104"/>
      <c r="J166" s="104">
        <f t="shared" si="20"/>
        <v>0</v>
      </c>
      <c r="K166" s="105"/>
      <c r="L166" s="106"/>
      <c r="M166" s="107" t="s">
        <v>9</v>
      </c>
      <c r="N166" s="108" t="s">
        <v>26</v>
      </c>
      <c r="O166" s="95">
        <v>0</v>
      </c>
      <c r="P166" s="95">
        <f t="shared" si="21"/>
        <v>0</v>
      </c>
      <c r="Q166" s="95">
        <v>2.8E-5</v>
      </c>
      <c r="R166" s="95">
        <f t="shared" si="22"/>
        <v>6.1879999999999999E-3</v>
      </c>
      <c r="S166" s="95">
        <v>0</v>
      </c>
      <c r="T166" s="96">
        <f t="shared" si="23"/>
        <v>0</v>
      </c>
      <c r="AR166" s="97" t="s">
        <v>127</v>
      </c>
      <c r="AT166" s="97" t="s">
        <v>124</v>
      </c>
      <c r="AU166" s="97" t="s">
        <v>1</v>
      </c>
      <c r="AY166" s="2" t="s">
        <v>80</v>
      </c>
      <c r="BE166" s="98">
        <f t="shared" si="24"/>
        <v>0</v>
      </c>
      <c r="BF166" s="98">
        <f t="shared" si="25"/>
        <v>0</v>
      </c>
      <c r="BG166" s="98">
        <f t="shared" si="26"/>
        <v>0</v>
      </c>
      <c r="BH166" s="98">
        <f t="shared" si="27"/>
        <v>0</v>
      </c>
      <c r="BI166" s="98">
        <f t="shared" si="28"/>
        <v>0</v>
      </c>
      <c r="BJ166" s="2" t="s">
        <v>78</v>
      </c>
      <c r="BK166" s="98">
        <f t="shared" si="29"/>
        <v>0</v>
      </c>
      <c r="BL166" s="2" t="s">
        <v>127</v>
      </c>
      <c r="BM166" s="97" t="s">
        <v>226</v>
      </c>
    </row>
    <row r="167" spans="2:65" s="12" customFormat="1" ht="16.5" customHeight="1" x14ac:dyDescent="0.25">
      <c r="B167" s="11"/>
      <c r="C167" s="86" t="s">
        <v>227</v>
      </c>
      <c r="D167" s="86" t="s">
        <v>83</v>
      </c>
      <c r="E167" s="87" t="s">
        <v>228</v>
      </c>
      <c r="F167" s="88" t="s">
        <v>583</v>
      </c>
      <c r="G167" s="89" t="s">
        <v>140</v>
      </c>
      <c r="H167" s="90">
        <v>95</v>
      </c>
      <c r="I167" s="91"/>
      <c r="J167" s="91">
        <f t="shared" si="20"/>
        <v>0</v>
      </c>
      <c r="K167" s="92"/>
      <c r="L167" s="11"/>
      <c r="M167" s="93" t="s">
        <v>9</v>
      </c>
      <c r="N167" s="94" t="s">
        <v>26</v>
      </c>
      <c r="O167" s="95">
        <v>0.42</v>
      </c>
      <c r="P167" s="95">
        <f t="shared" si="21"/>
        <v>39.9</v>
      </c>
      <c r="Q167" s="95">
        <v>0</v>
      </c>
      <c r="R167" s="95">
        <f t="shared" si="22"/>
        <v>0</v>
      </c>
      <c r="S167" s="95">
        <v>0</v>
      </c>
      <c r="T167" s="96">
        <f t="shared" si="23"/>
        <v>0</v>
      </c>
      <c r="AR167" s="97" t="s">
        <v>121</v>
      </c>
      <c r="AT167" s="97" t="s">
        <v>83</v>
      </c>
      <c r="AU167" s="97" t="s">
        <v>1</v>
      </c>
      <c r="AY167" s="2" t="s">
        <v>80</v>
      </c>
      <c r="BE167" s="98">
        <f t="shared" si="24"/>
        <v>0</v>
      </c>
      <c r="BF167" s="98">
        <f t="shared" si="25"/>
        <v>0</v>
      </c>
      <c r="BG167" s="98">
        <f t="shared" si="26"/>
        <v>0</v>
      </c>
      <c r="BH167" s="98">
        <f t="shared" si="27"/>
        <v>0</v>
      </c>
      <c r="BI167" s="98">
        <f t="shared" si="28"/>
        <v>0</v>
      </c>
      <c r="BJ167" s="2" t="s">
        <v>78</v>
      </c>
      <c r="BK167" s="98">
        <f t="shared" si="29"/>
        <v>0</v>
      </c>
      <c r="BL167" s="2" t="s">
        <v>121</v>
      </c>
      <c r="BM167" s="97" t="s">
        <v>230</v>
      </c>
    </row>
    <row r="168" spans="2:65" s="12" customFormat="1" ht="24.2" customHeight="1" x14ac:dyDescent="0.25">
      <c r="B168" s="11"/>
      <c r="C168" s="99" t="s">
        <v>235</v>
      </c>
      <c r="D168" s="99" t="s">
        <v>124</v>
      </c>
      <c r="E168" s="100" t="s">
        <v>236</v>
      </c>
      <c r="F168" s="101" t="s">
        <v>237</v>
      </c>
      <c r="G168" s="102" t="s">
        <v>140</v>
      </c>
      <c r="H168" s="103">
        <v>53</v>
      </c>
      <c r="I168" s="104"/>
      <c r="J168" s="104">
        <f t="shared" si="20"/>
        <v>0</v>
      </c>
      <c r="K168" s="105"/>
      <c r="L168" s="106"/>
      <c r="M168" s="107" t="s">
        <v>9</v>
      </c>
      <c r="N168" s="108" t="s">
        <v>26</v>
      </c>
      <c r="O168" s="95">
        <v>0</v>
      </c>
      <c r="P168" s="95">
        <f t="shared" si="21"/>
        <v>0</v>
      </c>
      <c r="Q168" s="95">
        <v>6.0000000000000002E-5</v>
      </c>
      <c r="R168" s="95">
        <f t="shared" si="22"/>
        <v>3.1800000000000001E-3</v>
      </c>
      <c r="S168" s="95">
        <v>0</v>
      </c>
      <c r="T168" s="96">
        <f t="shared" si="23"/>
        <v>0</v>
      </c>
      <c r="AR168" s="97" t="s">
        <v>127</v>
      </c>
      <c r="AT168" s="97" t="s">
        <v>124</v>
      </c>
      <c r="AU168" s="97" t="s">
        <v>1</v>
      </c>
      <c r="AY168" s="2" t="s">
        <v>80</v>
      </c>
      <c r="BE168" s="98">
        <f t="shared" si="24"/>
        <v>0</v>
      </c>
      <c r="BF168" s="98">
        <f t="shared" si="25"/>
        <v>0</v>
      </c>
      <c r="BG168" s="98">
        <f t="shared" si="26"/>
        <v>0</v>
      </c>
      <c r="BH168" s="98">
        <f t="shared" si="27"/>
        <v>0</v>
      </c>
      <c r="BI168" s="98">
        <f t="shared" si="28"/>
        <v>0</v>
      </c>
      <c r="BJ168" s="2" t="s">
        <v>78</v>
      </c>
      <c r="BK168" s="98">
        <f t="shared" si="29"/>
        <v>0</v>
      </c>
      <c r="BL168" s="2" t="s">
        <v>127</v>
      </c>
      <c r="BM168" s="97" t="s">
        <v>238</v>
      </c>
    </row>
    <row r="169" spans="2:65" s="12" customFormat="1" ht="24.2" customHeight="1" x14ac:dyDescent="0.25">
      <c r="B169" s="11"/>
      <c r="C169" s="99" t="s">
        <v>427</v>
      </c>
      <c r="D169" s="99" t="s">
        <v>124</v>
      </c>
      <c r="E169" s="100" t="s">
        <v>584</v>
      </c>
      <c r="F169" s="101" t="s">
        <v>241</v>
      </c>
      <c r="G169" s="102" t="s">
        <v>140</v>
      </c>
      <c r="H169" s="103">
        <v>8</v>
      </c>
      <c r="I169" s="104"/>
      <c r="J169" s="104">
        <f t="shared" si="20"/>
        <v>0</v>
      </c>
      <c r="K169" s="105"/>
      <c r="L169" s="106"/>
      <c r="M169" s="107" t="s">
        <v>9</v>
      </c>
      <c r="N169" s="108" t="s">
        <v>26</v>
      </c>
      <c r="O169" s="95">
        <v>0</v>
      </c>
      <c r="P169" s="95">
        <f t="shared" si="21"/>
        <v>0</v>
      </c>
      <c r="Q169" s="95">
        <v>6.0000000000000002E-5</v>
      </c>
      <c r="R169" s="95">
        <f t="shared" si="22"/>
        <v>4.8000000000000001E-4</v>
      </c>
      <c r="S169" s="95">
        <v>0</v>
      </c>
      <c r="T169" s="96">
        <f t="shared" si="23"/>
        <v>0</v>
      </c>
      <c r="AR169" s="97" t="s">
        <v>127</v>
      </c>
      <c r="AT169" s="97" t="s">
        <v>124</v>
      </c>
      <c r="AU169" s="97" t="s">
        <v>1</v>
      </c>
      <c r="AY169" s="2" t="s">
        <v>80</v>
      </c>
      <c r="BE169" s="98">
        <f t="shared" si="24"/>
        <v>0</v>
      </c>
      <c r="BF169" s="98">
        <f t="shared" si="25"/>
        <v>0</v>
      </c>
      <c r="BG169" s="98">
        <f t="shared" si="26"/>
        <v>0</v>
      </c>
      <c r="BH169" s="98">
        <f t="shared" si="27"/>
        <v>0</v>
      </c>
      <c r="BI169" s="98">
        <f t="shared" si="28"/>
        <v>0</v>
      </c>
      <c r="BJ169" s="2" t="s">
        <v>78</v>
      </c>
      <c r="BK169" s="98">
        <f t="shared" si="29"/>
        <v>0</v>
      </c>
      <c r="BL169" s="2" t="s">
        <v>127</v>
      </c>
      <c r="BM169" s="97" t="s">
        <v>677</v>
      </c>
    </row>
    <row r="170" spans="2:65" s="12" customFormat="1" ht="24.2" customHeight="1" x14ac:dyDescent="0.25">
      <c r="B170" s="11"/>
      <c r="C170" s="99" t="s">
        <v>182</v>
      </c>
      <c r="D170" s="99" t="s">
        <v>124</v>
      </c>
      <c r="E170" s="100" t="s">
        <v>586</v>
      </c>
      <c r="F170" s="101" t="s">
        <v>587</v>
      </c>
      <c r="G170" s="102" t="s">
        <v>140</v>
      </c>
      <c r="H170" s="103">
        <v>2</v>
      </c>
      <c r="I170" s="104"/>
      <c r="J170" s="104">
        <f t="shared" si="20"/>
        <v>0</v>
      </c>
      <c r="K170" s="105"/>
      <c r="L170" s="106"/>
      <c r="M170" s="107" t="s">
        <v>9</v>
      </c>
      <c r="N170" s="108" t="s">
        <v>26</v>
      </c>
      <c r="O170" s="95">
        <v>0</v>
      </c>
      <c r="P170" s="95">
        <f t="shared" si="21"/>
        <v>0</v>
      </c>
      <c r="Q170" s="95">
        <v>6.0000000000000002E-5</v>
      </c>
      <c r="R170" s="95">
        <f t="shared" si="22"/>
        <v>1.2E-4</v>
      </c>
      <c r="S170" s="95">
        <v>0</v>
      </c>
      <c r="T170" s="96">
        <f t="shared" si="23"/>
        <v>0</v>
      </c>
      <c r="AR170" s="97" t="s">
        <v>127</v>
      </c>
      <c r="AT170" s="97" t="s">
        <v>124</v>
      </c>
      <c r="AU170" s="97" t="s">
        <v>1</v>
      </c>
      <c r="AY170" s="2" t="s">
        <v>80</v>
      </c>
      <c r="BE170" s="98">
        <f t="shared" si="24"/>
        <v>0</v>
      </c>
      <c r="BF170" s="98">
        <f t="shared" si="25"/>
        <v>0</v>
      </c>
      <c r="BG170" s="98">
        <f t="shared" si="26"/>
        <v>0</v>
      </c>
      <c r="BH170" s="98">
        <f t="shared" si="27"/>
        <v>0</v>
      </c>
      <c r="BI170" s="98">
        <f t="shared" si="28"/>
        <v>0</v>
      </c>
      <c r="BJ170" s="2" t="s">
        <v>78</v>
      </c>
      <c r="BK170" s="98">
        <f t="shared" si="29"/>
        <v>0</v>
      </c>
      <c r="BL170" s="2" t="s">
        <v>127</v>
      </c>
      <c r="BM170" s="97" t="s">
        <v>678</v>
      </c>
    </row>
    <row r="171" spans="2:65" s="12" customFormat="1" ht="24.2" customHeight="1" x14ac:dyDescent="0.25">
      <c r="B171" s="11"/>
      <c r="C171" s="99" t="s">
        <v>239</v>
      </c>
      <c r="D171" s="99" t="s">
        <v>124</v>
      </c>
      <c r="E171" s="100" t="s">
        <v>240</v>
      </c>
      <c r="F171" s="101" t="s">
        <v>589</v>
      </c>
      <c r="G171" s="102" t="s">
        <v>140</v>
      </c>
      <c r="H171" s="103">
        <v>32</v>
      </c>
      <c r="I171" s="104"/>
      <c r="J171" s="104">
        <f t="shared" si="20"/>
        <v>0</v>
      </c>
      <c r="K171" s="105"/>
      <c r="L171" s="106"/>
      <c r="M171" s="107" t="s">
        <v>9</v>
      </c>
      <c r="N171" s="108" t="s">
        <v>26</v>
      </c>
      <c r="O171" s="95">
        <v>0</v>
      </c>
      <c r="P171" s="95">
        <f t="shared" si="21"/>
        <v>0</v>
      </c>
      <c r="Q171" s="95">
        <v>6.0000000000000002E-5</v>
      </c>
      <c r="R171" s="95">
        <f t="shared" si="22"/>
        <v>1.92E-3</v>
      </c>
      <c r="S171" s="95">
        <v>0</v>
      </c>
      <c r="T171" s="96">
        <f t="shared" si="23"/>
        <v>0</v>
      </c>
      <c r="AR171" s="97" t="s">
        <v>127</v>
      </c>
      <c r="AT171" s="97" t="s">
        <v>124</v>
      </c>
      <c r="AU171" s="97" t="s">
        <v>1</v>
      </c>
      <c r="AY171" s="2" t="s">
        <v>80</v>
      </c>
      <c r="BE171" s="98">
        <f t="shared" si="24"/>
        <v>0</v>
      </c>
      <c r="BF171" s="98">
        <f t="shared" si="25"/>
        <v>0</v>
      </c>
      <c r="BG171" s="98">
        <f t="shared" si="26"/>
        <v>0</v>
      </c>
      <c r="BH171" s="98">
        <f t="shared" si="27"/>
        <v>0</v>
      </c>
      <c r="BI171" s="98">
        <f t="shared" si="28"/>
        <v>0</v>
      </c>
      <c r="BJ171" s="2" t="s">
        <v>78</v>
      </c>
      <c r="BK171" s="98">
        <f t="shared" si="29"/>
        <v>0</v>
      </c>
      <c r="BL171" s="2" t="s">
        <v>127</v>
      </c>
      <c r="BM171" s="97" t="s">
        <v>242</v>
      </c>
    </row>
    <row r="172" spans="2:65" s="12" customFormat="1" ht="16.5" customHeight="1" x14ac:dyDescent="0.25">
      <c r="B172" s="11"/>
      <c r="C172" s="86" t="s">
        <v>267</v>
      </c>
      <c r="D172" s="86" t="s">
        <v>83</v>
      </c>
      <c r="E172" s="87" t="s">
        <v>268</v>
      </c>
      <c r="F172" s="88" t="s">
        <v>269</v>
      </c>
      <c r="G172" s="89" t="s">
        <v>140</v>
      </c>
      <c r="H172" s="90">
        <v>210</v>
      </c>
      <c r="I172" s="91"/>
      <c r="J172" s="91">
        <f t="shared" si="20"/>
        <v>0</v>
      </c>
      <c r="K172" s="92"/>
      <c r="L172" s="11"/>
      <c r="M172" s="93" t="s">
        <v>9</v>
      </c>
      <c r="N172" s="94" t="s">
        <v>26</v>
      </c>
      <c r="O172" s="95">
        <v>5.3999999999999999E-2</v>
      </c>
      <c r="P172" s="95">
        <f t="shared" si="21"/>
        <v>11.34</v>
      </c>
      <c r="Q172" s="95">
        <v>0</v>
      </c>
      <c r="R172" s="95">
        <f t="shared" si="22"/>
        <v>0</v>
      </c>
      <c r="S172" s="95">
        <v>0</v>
      </c>
      <c r="T172" s="96">
        <f t="shared" si="23"/>
        <v>0</v>
      </c>
      <c r="AR172" s="97" t="s">
        <v>121</v>
      </c>
      <c r="AT172" s="97" t="s">
        <v>83</v>
      </c>
      <c r="AU172" s="97" t="s">
        <v>1</v>
      </c>
      <c r="AY172" s="2" t="s">
        <v>80</v>
      </c>
      <c r="BE172" s="98">
        <f t="shared" si="24"/>
        <v>0</v>
      </c>
      <c r="BF172" s="98">
        <f t="shared" si="25"/>
        <v>0</v>
      </c>
      <c r="BG172" s="98">
        <f t="shared" si="26"/>
        <v>0</v>
      </c>
      <c r="BH172" s="98">
        <f t="shared" si="27"/>
        <v>0</v>
      </c>
      <c r="BI172" s="98">
        <f t="shared" si="28"/>
        <v>0</v>
      </c>
      <c r="BJ172" s="2" t="s">
        <v>78</v>
      </c>
      <c r="BK172" s="98">
        <f t="shared" si="29"/>
        <v>0</v>
      </c>
      <c r="BL172" s="2" t="s">
        <v>121</v>
      </c>
      <c r="BM172" s="97" t="s">
        <v>270</v>
      </c>
    </row>
    <row r="173" spans="2:65" s="12" customFormat="1" ht="16.5" customHeight="1" x14ac:dyDescent="0.25">
      <c r="B173" s="11"/>
      <c r="C173" s="99" t="s">
        <v>271</v>
      </c>
      <c r="D173" s="99" t="s">
        <v>124</v>
      </c>
      <c r="E173" s="100" t="s">
        <v>272</v>
      </c>
      <c r="F173" s="101" t="s">
        <v>273</v>
      </c>
      <c r="G173" s="102" t="s">
        <v>140</v>
      </c>
      <c r="H173" s="103">
        <v>210</v>
      </c>
      <c r="I173" s="104"/>
      <c r="J173" s="104">
        <f t="shared" si="20"/>
        <v>0</v>
      </c>
      <c r="K173" s="105"/>
      <c r="L173" s="106"/>
      <c r="M173" s="107" t="s">
        <v>9</v>
      </c>
      <c r="N173" s="108" t="s">
        <v>26</v>
      </c>
      <c r="O173" s="95">
        <v>0</v>
      </c>
      <c r="P173" s="95">
        <f t="shared" si="21"/>
        <v>0</v>
      </c>
      <c r="Q173" s="95">
        <v>0</v>
      </c>
      <c r="R173" s="95">
        <f t="shared" si="22"/>
        <v>0</v>
      </c>
      <c r="S173" s="95">
        <v>0</v>
      </c>
      <c r="T173" s="96">
        <f t="shared" si="23"/>
        <v>0</v>
      </c>
      <c r="AR173" s="97" t="s">
        <v>127</v>
      </c>
      <c r="AT173" s="97" t="s">
        <v>124</v>
      </c>
      <c r="AU173" s="97" t="s">
        <v>1</v>
      </c>
      <c r="AY173" s="2" t="s">
        <v>80</v>
      </c>
      <c r="BE173" s="98">
        <f t="shared" si="24"/>
        <v>0</v>
      </c>
      <c r="BF173" s="98">
        <f t="shared" si="25"/>
        <v>0</v>
      </c>
      <c r="BG173" s="98">
        <f t="shared" si="26"/>
        <v>0</v>
      </c>
      <c r="BH173" s="98">
        <f t="shared" si="27"/>
        <v>0</v>
      </c>
      <c r="BI173" s="98">
        <f t="shared" si="28"/>
        <v>0</v>
      </c>
      <c r="BJ173" s="2" t="s">
        <v>78</v>
      </c>
      <c r="BK173" s="98">
        <f t="shared" si="29"/>
        <v>0</v>
      </c>
      <c r="BL173" s="2" t="s">
        <v>127</v>
      </c>
      <c r="BM173" s="97" t="s">
        <v>274</v>
      </c>
    </row>
    <row r="174" spans="2:65" s="12" customFormat="1" ht="21.75" customHeight="1" x14ac:dyDescent="0.25">
      <c r="B174" s="11"/>
      <c r="C174" s="86" t="s">
        <v>275</v>
      </c>
      <c r="D174" s="86" t="s">
        <v>83</v>
      </c>
      <c r="E174" s="87" t="s">
        <v>276</v>
      </c>
      <c r="F174" s="88" t="s">
        <v>277</v>
      </c>
      <c r="G174" s="89" t="s">
        <v>120</v>
      </c>
      <c r="H174" s="90">
        <v>650</v>
      </c>
      <c r="I174" s="91"/>
      <c r="J174" s="91">
        <f t="shared" si="20"/>
        <v>0</v>
      </c>
      <c r="K174" s="92"/>
      <c r="L174" s="11"/>
      <c r="M174" s="93" t="s">
        <v>9</v>
      </c>
      <c r="N174" s="94" t="s">
        <v>26</v>
      </c>
      <c r="O174" s="95">
        <v>0.13100000000000001</v>
      </c>
      <c r="P174" s="95">
        <f t="shared" si="21"/>
        <v>85.15</v>
      </c>
      <c r="Q174" s="95">
        <v>0</v>
      </c>
      <c r="R174" s="95">
        <f t="shared" si="22"/>
        <v>0</v>
      </c>
      <c r="S174" s="95">
        <v>0</v>
      </c>
      <c r="T174" s="96">
        <f t="shared" si="23"/>
        <v>0</v>
      </c>
      <c r="AR174" s="97" t="s">
        <v>121</v>
      </c>
      <c r="AT174" s="97" t="s">
        <v>83</v>
      </c>
      <c r="AU174" s="97" t="s">
        <v>1</v>
      </c>
      <c r="AY174" s="2" t="s">
        <v>80</v>
      </c>
      <c r="BE174" s="98">
        <f t="shared" si="24"/>
        <v>0</v>
      </c>
      <c r="BF174" s="98">
        <f t="shared" si="25"/>
        <v>0</v>
      </c>
      <c r="BG174" s="98">
        <f t="shared" si="26"/>
        <v>0</v>
      </c>
      <c r="BH174" s="98">
        <f t="shared" si="27"/>
        <v>0</v>
      </c>
      <c r="BI174" s="98">
        <f t="shared" si="28"/>
        <v>0</v>
      </c>
      <c r="BJ174" s="2" t="s">
        <v>78</v>
      </c>
      <c r="BK174" s="98">
        <f t="shared" si="29"/>
        <v>0</v>
      </c>
      <c r="BL174" s="2" t="s">
        <v>121</v>
      </c>
      <c r="BM174" s="97" t="s">
        <v>278</v>
      </c>
    </row>
    <row r="175" spans="2:65" s="12" customFormat="1" ht="16.5" customHeight="1" x14ac:dyDescent="0.25">
      <c r="B175" s="11"/>
      <c r="C175" s="99" t="s">
        <v>279</v>
      </c>
      <c r="D175" s="99" t="s">
        <v>124</v>
      </c>
      <c r="E175" s="100" t="s">
        <v>280</v>
      </c>
      <c r="F175" s="101" t="s">
        <v>281</v>
      </c>
      <c r="G175" s="102" t="s">
        <v>120</v>
      </c>
      <c r="H175" s="103">
        <v>500</v>
      </c>
      <c r="I175" s="104"/>
      <c r="J175" s="104">
        <f t="shared" si="20"/>
        <v>0</v>
      </c>
      <c r="K175" s="105"/>
      <c r="L175" s="106"/>
      <c r="M175" s="107" t="s">
        <v>9</v>
      </c>
      <c r="N175" s="108" t="s">
        <v>26</v>
      </c>
      <c r="O175" s="95">
        <v>0</v>
      </c>
      <c r="P175" s="95">
        <f t="shared" si="21"/>
        <v>0</v>
      </c>
      <c r="Q175" s="95">
        <v>3.1E-4</v>
      </c>
      <c r="R175" s="95">
        <f t="shared" si="22"/>
        <v>0.155</v>
      </c>
      <c r="S175" s="95">
        <v>0</v>
      </c>
      <c r="T175" s="96">
        <f t="shared" si="23"/>
        <v>0</v>
      </c>
      <c r="AR175" s="97" t="s">
        <v>127</v>
      </c>
      <c r="AT175" s="97" t="s">
        <v>124</v>
      </c>
      <c r="AU175" s="97" t="s">
        <v>1</v>
      </c>
      <c r="AY175" s="2" t="s">
        <v>80</v>
      </c>
      <c r="BE175" s="98">
        <f t="shared" si="24"/>
        <v>0</v>
      </c>
      <c r="BF175" s="98">
        <f t="shared" si="25"/>
        <v>0</v>
      </c>
      <c r="BG175" s="98">
        <f t="shared" si="26"/>
        <v>0</v>
      </c>
      <c r="BH175" s="98">
        <f t="shared" si="27"/>
        <v>0</v>
      </c>
      <c r="BI175" s="98">
        <f t="shared" si="28"/>
        <v>0</v>
      </c>
      <c r="BJ175" s="2" t="s">
        <v>78</v>
      </c>
      <c r="BK175" s="98">
        <f t="shared" si="29"/>
        <v>0</v>
      </c>
      <c r="BL175" s="2" t="s">
        <v>127</v>
      </c>
      <c r="BM175" s="97" t="s">
        <v>282</v>
      </c>
    </row>
    <row r="176" spans="2:65" s="12" customFormat="1" ht="24.2" customHeight="1" x14ac:dyDescent="0.25">
      <c r="B176" s="11"/>
      <c r="C176" s="99" t="s">
        <v>283</v>
      </c>
      <c r="D176" s="99" t="s">
        <v>124</v>
      </c>
      <c r="E176" s="100" t="s">
        <v>284</v>
      </c>
      <c r="F176" s="101" t="s">
        <v>285</v>
      </c>
      <c r="G176" s="102" t="s">
        <v>120</v>
      </c>
      <c r="H176" s="103">
        <v>150</v>
      </c>
      <c r="I176" s="104"/>
      <c r="J176" s="104">
        <f t="shared" si="20"/>
        <v>0</v>
      </c>
      <c r="K176" s="105"/>
      <c r="L176" s="106"/>
      <c r="M176" s="107" t="s">
        <v>9</v>
      </c>
      <c r="N176" s="108" t="s">
        <v>26</v>
      </c>
      <c r="O176" s="95">
        <v>0</v>
      </c>
      <c r="P176" s="95">
        <f t="shared" si="21"/>
        <v>0</v>
      </c>
      <c r="Q176" s="95">
        <v>3.1E-4</v>
      </c>
      <c r="R176" s="95">
        <f t="shared" si="22"/>
        <v>4.65E-2</v>
      </c>
      <c r="S176" s="95">
        <v>0</v>
      </c>
      <c r="T176" s="96">
        <f t="shared" si="23"/>
        <v>0</v>
      </c>
      <c r="AR176" s="97" t="s">
        <v>127</v>
      </c>
      <c r="AT176" s="97" t="s">
        <v>124</v>
      </c>
      <c r="AU176" s="97" t="s">
        <v>1</v>
      </c>
      <c r="AY176" s="2" t="s">
        <v>80</v>
      </c>
      <c r="BE176" s="98">
        <f t="shared" si="24"/>
        <v>0</v>
      </c>
      <c r="BF176" s="98">
        <f t="shared" si="25"/>
        <v>0</v>
      </c>
      <c r="BG176" s="98">
        <f t="shared" si="26"/>
        <v>0</v>
      </c>
      <c r="BH176" s="98">
        <f t="shared" si="27"/>
        <v>0</v>
      </c>
      <c r="BI176" s="98">
        <f t="shared" si="28"/>
        <v>0</v>
      </c>
      <c r="BJ176" s="2" t="s">
        <v>78</v>
      </c>
      <c r="BK176" s="98">
        <f t="shared" si="29"/>
        <v>0</v>
      </c>
      <c r="BL176" s="2" t="s">
        <v>127</v>
      </c>
      <c r="BM176" s="97" t="s">
        <v>286</v>
      </c>
    </row>
    <row r="177" spans="2:65" s="12" customFormat="1" ht="24.2" customHeight="1" x14ac:dyDescent="0.25">
      <c r="B177" s="11"/>
      <c r="C177" s="86" t="s">
        <v>287</v>
      </c>
      <c r="D177" s="86" t="s">
        <v>83</v>
      </c>
      <c r="E177" s="87" t="s">
        <v>288</v>
      </c>
      <c r="F177" s="88" t="s">
        <v>289</v>
      </c>
      <c r="G177" s="89" t="s">
        <v>140</v>
      </c>
      <c r="H177" s="90">
        <v>2385</v>
      </c>
      <c r="I177" s="91"/>
      <c r="J177" s="91">
        <f t="shared" si="20"/>
        <v>0</v>
      </c>
      <c r="K177" s="92"/>
      <c r="L177" s="11"/>
      <c r="M177" s="93" t="s">
        <v>9</v>
      </c>
      <c r="N177" s="94" t="s">
        <v>26</v>
      </c>
      <c r="O177" s="95">
        <v>5.0999999999999997E-2</v>
      </c>
      <c r="P177" s="95">
        <f t="shared" si="21"/>
        <v>121.63499999999999</v>
      </c>
      <c r="Q177" s="95">
        <v>0</v>
      </c>
      <c r="R177" s="95">
        <f t="shared" si="22"/>
        <v>0</v>
      </c>
      <c r="S177" s="95">
        <v>0</v>
      </c>
      <c r="T177" s="96">
        <f t="shared" si="23"/>
        <v>0</v>
      </c>
      <c r="AR177" s="97" t="s">
        <v>121</v>
      </c>
      <c r="AT177" s="97" t="s">
        <v>83</v>
      </c>
      <c r="AU177" s="97" t="s">
        <v>1</v>
      </c>
      <c r="AY177" s="2" t="s">
        <v>80</v>
      </c>
      <c r="BE177" s="98">
        <f t="shared" si="24"/>
        <v>0</v>
      </c>
      <c r="BF177" s="98">
        <f t="shared" si="25"/>
        <v>0</v>
      </c>
      <c r="BG177" s="98">
        <f t="shared" si="26"/>
        <v>0</v>
      </c>
      <c r="BH177" s="98">
        <f t="shared" si="27"/>
        <v>0</v>
      </c>
      <c r="BI177" s="98">
        <f t="shared" si="28"/>
        <v>0</v>
      </c>
      <c r="BJ177" s="2" t="s">
        <v>78</v>
      </c>
      <c r="BK177" s="98">
        <f t="shared" si="29"/>
        <v>0</v>
      </c>
      <c r="BL177" s="2" t="s">
        <v>121</v>
      </c>
      <c r="BM177" s="97" t="s">
        <v>290</v>
      </c>
    </row>
    <row r="178" spans="2:65" s="12" customFormat="1" ht="24.2" customHeight="1" x14ac:dyDescent="0.25">
      <c r="B178" s="11"/>
      <c r="C178" s="86" t="s">
        <v>291</v>
      </c>
      <c r="D178" s="86" t="s">
        <v>83</v>
      </c>
      <c r="E178" s="87" t="s">
        <v>292</v>
      </c>
      <c r="F178" s="88" t="s">
        <v>293</v>
      </c>
      <c r="G178" s="89" t="s">
        <v>140</v>
      </c>
      <c r="H178" s="90">
        <v>54</v>
      </c>
      <c r="I178" s="91"/>
      <c r="J178" s="91">
        <f t="shared" si="20"/>
        <v>0</v>
      </c>
      <c r="K178" s="92"/>
      <c r="L178" s="11"/>
      <c r="M178" s="93" t="s">
        <v>9</v>
      </c>
      <c r="N178" s="94" t="s">
        <v>26</v>
      </c>
      <c r="O178" s="95">
        <v>6.8000000000000005E-2</v>
      </c>
      <c r="P178" s="95">
        <f t="shared" si="21"/>
        <v>3.6720000000000002</v>
      </c>
      <c r="Q178" s="95">
        <v>0</v>
      </c>
      <c r="R178" s="95">
        <f t="shared" si="22"/>
        <v>0</v>
      </c>
      <c r="S178" s="95">
        <v>0</v>
      </c>
      <c r="T178" s="96">
        <f t="shared" si="23"/>
        <v>0</v>
      </c>
      <c r="AR178" s="97" t="s">
        <v>121</v>
      </c>
      <c r="AT178" s="97" t="s">
        <v>83</v>
      </c>
      <c r="AU178" s="97" t="s">
        <v>1</v>
      </c>
      <c r="AY178" s="2" t="s">
        <v>80</v>
      </c>
      <c r="BE178" s="98">
        <f t="shared" si="24"/>
        <v>0</v>
      </c>
      <c r="BF178" s="98">
        <f t="shared" si="25"/>
        <v>0</v>
      </c>
      <c r="BG178" s="98">
        <f t="shared" si="26"/>
        <v>0</v>
      </c>
      <c r="BH178" s="98">
        <f t="shared" si="27"/>
        <v>0</v>
      </c>
      <c r="BI178" s="98">
        <f t="shared" si="28"/>
        <v>0</v>
      </c>
      <c r="BJ178" s="2" t="s">
        <v>78</v>
      </c>
      <c r="BK178" s="98">
        <f t="shared" si="29"/>
        <v>0</v>
      </c>
      <c r="BL178" s="2" t="s">
        <v>121</v>
      </c>
      <c r="BM178" s="97" t="s">
        <v>294</v>
      </c>
    </row>
    <row r="179" spans="2:65" s="12" customFormat="1" ht="24.2" customHeight="1" x14ac:dyDescent="0.25">
      <c r="B179" s="11"/>
      <c r="C179" s="86" t="s">
        <v>295</v>
      </c>
      <c r="D179" s="86" t="s">
        <v>83</v>
      </c>
      <c r="E179" s="87" t="s">
        <v>296</v>
      </c>
      <c r="F179" s="88" t="s">
        <v>297</v>
      </c>
      <c r="G179" s="89" t="s">
        <v>140</v>
      </c>
      <c r="H179" s="90">
        <v>63</v>
      </c>
      <c r="I179" s="91"/>
      <c r="J179" s="91">
        <f t="shared" si="20"/>
        <v>0</v>
      </c>
      <c r="K179" s="92"/>
      <c r="L179" s="11"/>
      <c r="M179" s="93" t="s">
        <v>9</v>
      </c>
      <c r="N179" s="94" t="s">
        <v>26</v>
      </c>
      <c r="O179" s="95">
        <v>0.30599999999999999</v>
      </c>
      <c r="P179" s="95">
        <f t="shared" si="21"/>
        <v>19.277999999999999</v>
      </c>
      <c r="Q179" s="95">
        <v>0</v>
      </c>
      <c r="R179" s="95">
        <f t="shared" si="22"/>
        <v>0</v>
      </c>
      <c r="S179" s="95">
        <v>0</v>
      </c>
      <c r="T179" s="96">
        <f t="shared" si="23"/>
        <v>0</v>
      </c>
      <c r="AR179" s="97" t="s">
        <v>121</v>
      </c>
      <c r="AT179" s="97" t="s">
        <v>83</v>
      </c>
      <c r="AU179" s="97" t="s">
        <v>1</v>
      </c>
      <c r="AY179" s="2" t="s">
        <v>80</v>
      </c>
      <c r="BE179" s="98">
        <f t="shared" si="24"/>
        <v>0</v>
      </c>
      <c r="BF179" s="98">
        <f t="shared" si="25"/>
        <v>0</v>
      </c>
      <c r="BG179" s="98">
        <f t="shared" si="26"/>
        <v>0</v>
      </c>
      <c r="BH179" s="98">
        <f t="shared" si="27"/>
        <v>0</v>
      </c>
      <c r="BI179" s="98">
        <f t="shared" si="28"/>
        <v>0</v>
      </c>
      <c r="BJ179" s="2" t="s">
        <v>78</v>
      </c>
      <c r="BK179" s="98">
        <f t="shared" si="29"/>
        <v>0</v>
      </c>
      <c r="BL179" s="2" t="s">
        <v>121</v>
      </c>
      <c r="BM179" s="97" t="s">
        <v>298</v>
      </c>
    </row>
    <row r="180" spans="2:65" s="12" customFormat="1" ht="16.5" customHeight="1" x14ac:dyDescent="0.25">
      <c r="B180" s="11"/>
      <c r="C180" s="99" t="s">
        <v>299</v>
      </c>
      <c r="D180" s="99" t="s">
        <v>124</v>
      </c>
      <c r="E180" s="100" t="s">
        <v>300</v>
      </c>
      <c r="F180" s="101" t="s">
        <v>301</v>
      </c>
      <c r="G180" s="102" t="s">
        <v>140</v>
      </c>
      <c r="H180" s="103">
        <v>23</v>
      </c>
      <c r="I180" s="104"/>
      <c r="J180" s="104">
        <f t="shared" si="20"/>
        <v>0</v>
      </c>
      <c r="K180" s="105"/>
      <c r="L180" s="106"/>
      <c r="M180" s="107" t="s">
        <v>9</v>
      </c>
      <c r="N180" s="108" t="s">
        <v>26</v>
      </c>
      <c r="O180" s="95">
        <v>0</v>
      </c>
      <c r="P180" s="95">
        <f t="shared" si="21"/>
        <v>0</v>
      </c>
      <c r="Q180" s="95">
        <v>5.0000000000000002E-5</v>
      </c>
      <c r="R180" s="95">
        <f t="shared" si="22"/>
        <v>1.15E-3</v>
      </c>
      <c r="S180" s="95">
        <v>0</v>
      </c>
      <c r="T180" s="96">
        <f t="shared" si="23"/>
        <v>0</v>
      </c>
      <c r="AR180" s="97" t="s">
        <v>127</v>
      </c>
      <c r="AT180" s="97" t="s">
        <v>124</v>
      </c>
      <c r="AU180" s="97" t="s">
        <v>1</v>
      </c>
      <c r="AY180" s="2" t="s">
        <v>80</v>
      </c>
      <c r="BE180" s="98">
        <f t="shared" si="24"/>
        <v>0</v>
      </c>
      <c r="BF180" s="98">
        <f t="shared" si="25"/>
        <v>0</v>
      </c>
      <c r="BG180" s="98">
        <f t="shared" si="26"/>
        <v>0</v>
      </c>
      <c r="BH180" s="98">
        <f t="shared" si="27"/>
        <v>0</v>
      </c>
      <c r="BI180" s="98">
        <f t="shared" si="28"/>
        <v>0</v>
      </c>
      <c r="BJ180" s="2" t="s">
        <v>78</v>
      </c>
      <c r="BK180" s="98">
        <f t="shared" si="29"/>
        <v>0</v>
      </c>
      <c r="BL180" s="2" t="s">
        <v>127</v>
      </c>
      <c r="BM180" s="97" t="s">
        <v>302</v>
      </c>
    </row>
    <row r="181" spans="2:65" s="12" customFormat="1" ht="21.75" customHeight="1" x14ac:dyDescent="0.25">
      <c r="B181" s="11"/>
      <c r="C181" s="99" t="s">
        <v>186</v>
      </c>
      <c r="D181" s="99" t="s">
        <v>124</v>
      </c>
      <c r="E181" s="100" t="s">
        <v>304</v>
      </c>
      <c r="F181" s="101" t="s">
        <v>590</v>
      </c>
      <c r="G181" s="102" t="s">
        <v>140</v>
      </c>
      <c r="H181" s="103">
        <v>8</v>
      </c>
      <c r="I181" s="104"/>
      <c r="J181" s="104">
        <f t="shared" si="20"/>
        <v>0</v>
      </c>
      <c r="K181" s="105"/>
      <c r="L181" s="106"/>
      <c r="M181" s="107" t="s">
        <v>9</v>
      </c>
      <c r="N181" s="108" t="s">
        <v>26</v>
      </c>
      <c r="O181" s="95">
        <v>0</v>
      </c>
      <c r="P181" s="95">
        <f t="shared" si="21"/>
        <v>0</v>
      </c>
      <c r="Q181" s="95">
        <v>5.0000000000000002E-5</v>
      </c>
      <c r="R181" s="95">
        <f t="shared" si="22"/>
        <v>4.0000000000000002E-4</v>
      </c>
      <c r="S181" s="95">
        <v>0</v>
      </c>
      <c r="T181" s="96">
        <f t="shared" si="23"/>
        <v>0</v>
      </c>
      <c r="AR181" s="97" t="s">
        <v>127</v>
      </c>
      <c r="AT181" s="97" t="s">
        <v>124</v>
      </c>
      <c r="AU181" s="97" t="s">
        <v>1</v>
      </c>
      <c r="AY181" s="2" t="s">
        <v>80</v>
      </c>
      <c r="BE181" s="98">
        <f t="shared" si="24"/>
        <v>0</v>
      </c>
      <c r="BF181" s="98">
        <f t="shared" si="25"/>
        <v>0</v>
      </c>
      <c r="BG181" s="98">
        <f t="shared" si="26"/>
        <v>0</v>
      </c>
      <c r="BH181" s="98">
        <f t="shared" si="27"/>
        <v>0</v>
      </c>
      <c r="BI181" s="98">
        <f t="shared" si="28"/>
        <v>0</v>
      </c>
      <c r="BJ181" s="2" t="s">
        <v>78</v>
      </c>
      <c r="BK181" s="98">
        <f t="shared" si="29"/>
        <v>0</v>
      </c>
      <c r="BL181" s="2" t="s">
        <v>127</v>
      </c>
      <c r="BM181" s="97" t="s">
        <v>679</v>
      </c>
    </row>
    <row r="182" spans="2:65" s="12" customFormat="1" ht="16.5" customHeight="1" x14ac:dyDescent="0.25">
      <c r="B182" s="11"/>
      <c r="C182" s="99" t="s">
        <v>311</v>
      </c>
      <c r="D182" s="99" t="s">
        <v>124</v>
      </c>
      <c r="E182" s="100" t="s">
        <v>312</v>
      </c>
      <c r="F182" s="101" t="s">
        <v>313</v>
      </c>
      <c r="G182" s="102" t="s">
        <v>140</v>
      </c>
      <c r="H182" s="103">
        <v>8</v>
      </c>
      <c r="I182" s="104"/>
      <c r="J182" s="104">
        <f t="shared" si="20"/>
        <v>0</v>
      </c>
      <c r="K182" s="105"/>
      <c r="L182" s="106"/>
      <c r="M182" s="107" t="s">
        <v>9</v>
      </c>
      <c r="N182" s="108" t="s">
        <v>26</v>
      </c>
      <c r="O182" s="95">
        <v>0</v>
      </c>
      <c r="P182" s="95">
        <f t="shared" si="21"/>
        <v>0</v>
      </c>
      <c r="Q182" s="95">
        <v>5.0000000000000002E-5</v>
      </c>
      <c r="R182" s="95">
        <f t="shared" si="22"/>
        <v>4.0000000000000002E-4</v>
      </c>
      <c r="S182" s="95">
        <v>0</v>
      </c>
      <c r="T182" s="96">
        <f t="shared" si="23"/>
        <v>0</v>
      </c>
      <c r="AR182" s="97" t="s">
        <v>127</v>
      </c>
      <c r="AT182" s="97" t="s">
        <v>124</v>
      </c>
      <c r="AU182" s="97" t="s">
        <v>1</v>
      </c>
      <c r="AY182" s="2" t="s">
        <v>80</v>
      </c>
      <c r="BE182" s="98">
        <f t="shared" si="24"/>
        <v>0</v>
      </c>
      <c r="BF182" s="98">
        <f t="shared" si="25"/>
        <v>0</v>
      </c>
      <c r="BG182" s="98">
        <f t="shared" si="26"/>
        <v>0</v>
      </c>
      <c r="BH182" s="98">
        <f t="shared" si="27"/>
        <v>0</v>
      </c>
      <c r="BI182" s="98">
        <f t="shared" si="28"/>
        <v>0</v>
      </c>
      <c r="BJ182" s="2" t="s">
        <v>78</v>
      </c>
      <c r="BK182" s="98">
        <f t="shared" si="29"/>
        <v>0</v>
      </c>
      <c r="BL182" s="2" t="s">
        <v>127</v>
      </c>
      <c r="BM182" s="97" t="s">
        <v>314</v>
      </c>
    </row>
    <row r="183" spans="2:65" s="12" customFormat="1" ht="16.5" customHeight="1" x14ac:dyDescent="0.25">
      <c r="B183" s="11"/>
      <c r="C183" s="99" t="s">
        <v>319</v>
      </c>
      <c r="D183" s="99" t="s">
        <v>124</v>
      </c>
      <c r="E183" s="100" t="s">
        <v>320</v>
      </c>
      <c r="F183" s="101" t="s">
        <v>321</v>
      </c>
      <c r="G183" s="102" t="s">
        <v>140</v>
      </c>
      <c r="H183" s="103">
        <v>18</v>
      </c>
      <c r="I183" s="104"/>
      <c r="J183" s="104">
        <f t="shared" si="20"/>
        <v>0</v>
      </c>
      <c r="K183" s="105"/>
      <c r="L183" s="106"/>
      <c r="M183" s="107" t="s">
        <v>9</v>
      </c>
      <c r="N183" s="108" t="s">
        <v>26</v>
      </c>
      <c r="O183" s="95">
        <v>0</v>
      </c>
      <c r="P183" s="95">
        <f t="shared" si="21"/>
        <v>0</v>
      </c>
      <c r="Q183" s="95">
        <v>5.0000000000000002E-5</v>
      </c>
      <c r="R183" s="95">
        <f t="shared" si="22"/>
        <v>9.0000000000000008E-4</v>
      </c>
      <c r="S183" s="95">
        <v>0</v>
      </c>
      <c r="T183" s="96">
        <f t="shared" si="23"/>
        <v>0</v>
      </c>
      <c r="AR183" s="97" t="s">
        <v>127</v>
      </c>
      <c r="AT183" s="97" t="s">
        <v>124</v>
      </c>
      <c r="AU183" s="97" t="s">
        <v>1</v>
      </c>
      <c r="AY183" s="2" t="s">
        <v>80</v>
      </c>
      <c r="BE183" s="98">
        <f t="shared" si="24"/>
        <v>0</v>
      </c>
      <c r="BF183" s="98">
        <f t="shared" si="25"/>
        <v>0</v>
      </c>
      <c r="BG183" s="98">
        <f t="shared" si="26"/>
        <v>0</v>
      </c>
      <c r="BH183" s="98">
        <f t="shared" si="27"/>
        <v>0</v>
      </c>
      <c r="BI183" s="98">
        <f t="shared" si="28"/>
        <v>0</v>
      </c>
      <c r="BJ183" s="2" t="s">
        <v>78</v>
      </c>
      <c r="BK183" s="98">
        <f t="shared" si="29"/>
        <v>0</v>
      </c>
      <c r="BL183" s="2" t="s">
        <v>127</v>
      </c>
      <c r="BM183" s="97" t="s">
        <v>322</v>
      </c>
    </row>
    <row r="184" spans="2:65" s="12" customFormat="1" ht="16.5" customHeight="1" x14ac:dyDescent="0.25">
      <c r="B184" s="11"/>
      <c r="C184" s="99" t="s">
        <v>592</v>
      </c>
      <c r="D184" s="99" t="s">
        <v>124</v>
      </c>
      <c r="E184" s="100" t="s">
        <v>593</v>
      </c>
      <c r="F184" s="101" t="s">
        <v>594</v>
      </c>
      <c r="G184" s="102" t="s">
        <v>140</v>
      </c>
      <c r="H184" s="103">
        <v>2</v>
      </c>
      <c r="I184" s="104"/>
      <c r="J184" s="104">
        <f t="shared" si="20"/>
        <v>0</v>
      </c>
      <c r="K184" s="105"/>
      <c r="L184" s="106"/>
      <c r="M184" s="107" t="s">
        <v>9</v>
      </c>
      <c r="N184" s="108" t="s">
        <v>26</v>
      </c>
      <c r="O184" s="95">
        <v>0</v>
      </c>
      <c r="P184" s="95">
        <f t="shared" si="21"/>
        <v>0</v>
      </c>
      <c r="Q184" s="95">
        <v>5.0000000000000002E-5</v>
      </c>
      <c r="R184" s="95">
        <f t="shared" si="22"/>
        <v>1E-4</v>
      </c>
      <c r="S184" s="95">
        <v>0</v>
      </c>
      <c r="T184" s="96">
        <f t="shared" si="23"/>
        <v>0</v>
      </c>
      <c r="AR184" s="97" t="s">
        <v>127</v>
      </c>
      <c r="AT184" s="97" t="s">
        <v>124</v>
      </c>
      <c r="AU184" s="97" t="s">
        <v>1</v>
      </c>
      <c r="AY184" s="2" t="s">
        <v>80</v>
      </c>
      <c r="BE184" s="98">
        <f t="shared" si="24"/>
        <v>0</v>
      </c>
      <c r="BF184" s="98">
        <f t="shared" si="25"/>
        <v>0</v>
      </c>
      <c r="BG184" s="98">
        <f t="shared" si="26"/>
        <v>0</v>
      </c>
      <c r="BH184" s="98">
        <f t="shared" si="27"/>
        <v>0</v>
      </c>
      <c r="BI184" s="98">
        <f t="shared" si="28"/>
        <v>0</v>
      </c>
      <c r="BJ184" s="2" t="s">
        <v>78</v>
      </c>
      <c r="BK184" s="98">
        <f t="shared" si="29"/>
        <v>0</v>
      </c>
      <c r="BL184" s="2" t="s">
        <v>127</v>
      </c>
      <c r="BM184" s="97" t="s">
        <v>595</v>
      </c>
    </row>
    <row r="185" spans="2:65" s="12" customFormat="1" ht="16.5" customHeight="1" x14ac:dyDescent="0.25">
      <c r="B185" s="11"/>
      <c r="C185" s="99" t="s">
        <v>323</v>
      </c>
      <c r="D185" s="99" t="s">
        <v>124</v>
      </c>
      <c r="E185" s="100" t="s">
        <v>324</v>
      </c>
      <c r="F185" s="101" t="s">
        <v>325</v>
      </c>
      <c r="G185" s="102" t="s">
        <v>140</v>
      </c>
      <c r="H185" s="103">
        <v>4</v>
      </c>
      <c r="I185" s="104"/>
      <c r="J185" s="104">
        <f t="shared" si="20"/>
        <v>0</v>
      </c>
      <c r="K185" s="105"/>
      <c r="L185" s="106"/>
      <c r="M185" s="107" t="s">
        <v>9</v>
      </c>
      <c r="N185" s="108" t="s">
        <v>26</v>
      </c>
      <c r="O185" s="95">
        <v>0</v>
      </c>
      <c r="P185" s="95">
        <f t="shared" si="21"/>
        <v>0</v>
      </c>
      <c r="Q185" s="95">
        <v>5.0000000000000002E-5</v>
      </c>
      <c r="R185" s="95">
        <f t="shared" si="22"/>
        <v>2.0000000000000001E-4</v>
      </c>
      <c r="S185" s="95">
        <v>0</v>
      </c>
      <c r="T185" s="96">
        <f t="shared" si="23"/>
        <v>0</v>
      </c>
      <c r="AR185" s="97" t="s">
        <v>127</v>
      </c>
      <c r="AT185" s="97" t="s">
        <v>124</v>
      </c>
      <c r="AU185" s="97" t="s">
        <v>1</v>
      </c>
      <c r="AY185" s="2" t="s">
        <v>80</v>
      </c>
      <c r="BE185" s="98">
        <f t="shared" si="24"/>
        <v>0</v>
      </c>
      <c r="BF185" s="98">
        <f t="shared" si="25"/>
        <v>0</v>
      </c>
      <c r="BG185" s="98">
        <f t="shared" si="26"/>
        <v>0</v>
      </c>
      <c r="BH185" s="98">
        <f t="shared" si="27"/>
        <v>0</v>
      </c>
      <c r="BI185" s="98">
        <f t="shared" si="28"/>
        <v>0</v>
      </c>
      <c r="BJ185" s="2" t="s">
        <v>78</v>
      </c>
      <c r="BK185" s="98">
        <f t="shared" si="29"/>
        <v>0</v>
      </c>
      <c r="BL185" s="2" t="s">
        <v>127</v>
      </c>
      <c r="BM185" s="97" t="s">
        <v>326</v>
      </c>
    </row>
    <row r="186" spans="2:65" s="12" customFormat="1" ht="16.5" customHeight="1" x14ac:dyDescent="0.25">
      <c r="B186" s="11"/>
      <c r="C186" s="86" t="s">
        <v>327</v>
      </c>
      <c r="D186" s="86" t="s">
        <v>83</v>
      </c>
      <c r="E186" s="87" t="s">
        <v>328</v>
      </c>
      <c r="F186" s="88" t="s">
        <v>329</v>
      </c>
      <c r="G186" s="89" t="s">
        <v>140</v>
      </c>
      <c r="H186" s="90">
        <v>1</v>
      </c>
      <c r="I186" s="91"/>
      <c r="J186" s="91">
        <f t="shared" si="20"/>
        <v>0</v>
      </c>
      <c r="K186" s="92"/>
      <c r="L186" s="11"/>
      <c r="M186" s="93" t="s">
        <v>9</v>
      </c>
      <c r="N186" s="94" t="s">
        <v>26</v>
      </c>
      <c r="O186" s="95">
        <v>12.398</v>
      </c>
      <c r="P186" s="95">
        <f t="shared" si="21"/>
        <v>12.398</v>
      </c>
      <c r="Q186" s="95">
        <v>0</v>
      </c>
      <c r="R186" s="95">
        <f t="shared" si="22"/>
        <v>0</v>
      </c>
      <c r="S186" s="95">
        <v>0</v>
      </c>
      <c r="T186" s="96">
        <f t="shared" si="23"/>
        <v>0</v>
      </c>
      <c r="AR186" s="97" t="s">
        <v>121</v>
      </c>
      <c r="AT186" s="97" t="s">
        <v>83</v>
      </c>
      <c r="AU186" s="97" t="s">
        <v>1</v>
      </c>
      <c r="AY186" s="2" t="s">
        <v>80</v>
      </c>
      <c r="BE186" s="98">
        <f t="shared" si="24"/>
        <v>0</v>
      </c>
      <c r="BF186" s="98">
        <f t="shared" si="25"/>
        <v>0</v>
      </c>
      <c r="BG186" s="98">
        <f t="shared" si="26"/>
        <v>0</v>
      </c>
      <c r="BH186" s="98">
        <f t="shared" si="27"/>
        <v>0</v>
      </c>
      <c r="BI186" s="98">
        <f t="shared" si="28"/>
        <v>0</v>
      </c>
      <c r="BJ186" s="2" t="s">
        <v>78</v>
      </c>
      <c r="BK186" s="98">
        <f t="shared" si="29"/>
        <v>0</v>
      </c>
      <c r="BL186" s="2" t="s">
        <v>121</v>
      </c>
      <c r="BM186" s="97" t="s">
        <v>330</v>
      </c>
    </row>
    <row r="187" spans="2:65" s="12" customFormat="1" ht="33" customHeight="1" x14ac:dyDescent="0.25">
      <c r="B187" s="11"/>
      <c r="C187" s="86" t="s">
        <v>331</v>
      </c>
      <c r="D187" s="86" t="s">
        <v>83</v>
      </c>
      <c r="E187" s="87" t="s">
        <v>332</v>
      </c>
      <c r="F187" s="88" t="s">
        <v>333</v>
      </c>
      <c r="G187" s="89" t="s">
        <v>140</v>
      </c>
      <c r="H187" s="90">
        <v>1</v>
      </c>
      <c r="I187" s="91"/>
      <c r="J187" s="91">
        <f t="shared" si="20"/>
        <v>0</v>
      </c>
      <c r="K187" s="92"/>
      <c r="L187" s="11"/>
      <c r="M187" s="93" t="s">
        <v>9</v>
      </c>
      <c r="N187" s="94" t="s">
        <v>26</v>
      </c>
      <c r="O187" s="95">
        <v>31.841999999999999</v>
      </c>
      <c r="P187" s="95">
        <f t="shared" si="21"/>
        <v>31.841999999999999</v>
      </c>
      <c r="Q187" s="95">
        <v>0</v>
      </c>
      <c r="R187" s="95">
        <f t="shared" si="22"/>
        <v>0</v>
      </c>
      <c r="S187" s="95">
        <v>0</v>
      </c>
      <c r="T187" s="96">
        <f t="shared" si="23"/>
        <v>0</v>
      </c>
      <c r="AR187" s="97" t="s">
        <v>121</v>
      </c>
      <c r="AT187" s="97" t="s">
        <v>83</v>
      </c>
      <c r="AU187" s="97" t="s">
        <v>1</v>
      </c>
      <c r="AY187" s="2" t="s">
        <v>80</v>
      </c>
      <c r="BE187" s="98">
        <f t="shared" si="24"/>
        <v>0</v>
      </c>
      <c r="BF187" s="98">
        <f t="shared" si="25"/>
        <v>0</v>
      </c>
      <c r="BG187" s="98">
        <f t="shared" si="26"/>
        <v>0</v>
      </c>
      <c r="BH187" s="98">
        <f t="shared" si="27"/>
        <v>0</v>
      </c>
      <c r="BI187" s="98">
        <f t="shared" si="28"/>
        <v>0</v>
      </c>
      <c r="BJ187" s="2" t="s">
        <v>78</v>
      </c>
      <c r="BK187" s="98">
        <f t="shared" si="29"/>
        <v>0</v>
      </c>
      <c r="BL187" s="2" t="s">
        <v>121</v>
      </c>
      <c r="BM187" s="97" t="s">
        <v>334</v>
      </c>
    </row>
    <row r="188" spans="2:65" s="12" customFormat="1" ht="21.75" customHeight="1" x14ac:dyDescent="0.25">
      <c r="B188" s="11"/>
      <c r="C188" s="86" t="s">
        <v>335</v>
      </c>
      <c r="D188" s="86" t="s">
        <v>83</v>
      </c>
      <c r="E188" s="87" t="s">
        <v>336</v>
      </c>
      <c r="F188" s="88" t="s">
        <v>337</v>
      </c>
      <c r="G188" s="89" t="s">
        <v>140</v>
      </c>
      <c r="H188" s="90">
        <v>11</v>
      </c>
      <c r="I188" s="91"/>
      <c r="J188" s="91">
        <f t="shared" si="20"/>
        <v>0</v>
      </c>
      <c r="K188" s="92"/>
      <c r="L188" s="11"/>
      <c r="M188" s="93" t="s">
        <v>9</v>
      </c>
      <c r="N188" s="94" t="s">
        <v>26</v>
      </c>
      <c r="O188" s="95">
        <v>12.32</v>
      </c>
      <c r="P188" s="95">
        <f t="shared" si="21"/>
        <v>135.52000000000001</v>
      </c>
      <c r="Q188" s="95">
        <v>0</v>
      </c>
      <c r="R188" s="95">
        <f t="shared" si="22"/>
        <v>0</v>
      </c>
      <c r="S188" s="95">
        <v>0</v>
      </c>
      <c r="T188" s="96">
        <f t="shared" si="23"/>
        <v>0</v>
      </c>
      <c r="AR188" s="97" t="s">
        <v>78</v>
      </c>
      <c r="AT188" s="97" t="s">
        <v>83</v>
      </c>
      <c r="AU188" s="97" t="s">
        <v>1</v>
      </c>
      <c r="AY188" s="2" t="s">
        <v>80</v>
      </c>
      <c r="BE188" s="98">
        <f t="shared" si="24"/>
        <v>0</v>
      </c>
      <c r="BF188" s="98">
        <f t="shared" si="25"/>
        <v>0</v>
      </c>
      <c r="BG188" s="98">
        <f t="shared" si="26"/>
        <v>0</v>
      </c>
      <c r="BH188" s="98">
        <f t="shared" si="27"/>
        <v>0</v>
      </c>
      <c r="BI188" s="98">
        <f t="shared" si="28"/>
        <v>0</v>
      </c>
      <c r="BJ188" s="2" t="s">
        <v>78</v>
      </c>
      <c r="BK188" s="98">
        <f t="shared" si="29"/>
        <v>0</v>
      </c>
      <c r="BL188" s="2" t="s">
        <v>78</v>
      </c>
      <c r="BM188" s="97" t="s">
        <v>338</v>
      </c>
    </row>
    <row r="189" spans="2:65" s="12" customFormat="1" ht="16.5" customHeight="1" x14ac:dyDescent="0.25">
      <c r="B189" s="11"/>
      <c r="C189" s="99" t="s">
        <v>339</v>
      </c>
      <c r="D189" s="99" t="s">
        <v>124</v>
      </c>
      <c r="E189" s="100" t="s">
        <v>340</v>
      </c>
      <c r="F189" s="101" t="s">
        <v>341</v>
      </c>
      <c r="G189" s="102" t="s">
        <v>342</v>
      </c>
      <c r="H189" s="103">
        <v>2</v>
      </c>
      <c r="I189" s="104"/>
      <c r="J189" s="104">
        <f t="shared" si="20"/>
        <v>0</v>
      </c>
      <c r="K189" s="105"/>
      <c r="L189" s="106"/>
      <c r="M189" s="107" t="s">
        <v>9</v>
      </c>
      <c r="N189" s="108" t="s">
        <v>26</v>
      </c>
      <c r="O189" s="95">
        <v>0</v>
      </c>
      <c r="P189" s="95">
        <f t="shared" si="21"/>
        <v>0</v>
      </c>
      <c r="Q189" s="95">
        <v>0</v>
      </c>
      <c r="R189" s="95">
        <f t="shared" si="22"/>
        <v>0</v>
      </c>
      <c r="S189" s="95">
        <v>0</v>
      </c>
      <c r="T189" s="96">
        <f t="shared" si="23"/>
        <v>0</v>
      </c>
      <c r="AR189" s="97" t="s">
        <v>189</v>
      </c>
      <c r="AT189" s="97" t="s">
        <v>124</v>
      </c>
      <c r="AU189" s="97" t="s">
        <v>1</v>
      </c>
      <c r="AY189" s="2" t="s">
        <v>80</v>
      </c>
      <c r="BE189" s="98">
        <f t="shared" si="24"/>
        <v>0</v>
      </c>
      <c r="BF189" s="98">
        <f t="shared" si="25"/>
        <v>0</v>
      </c>
      <c r="BG189" s="98">
        <f t="shared" si="26"/>
        <v>0</v>
      </c>
      <c r="BH189" s="98">
        <f t="shared" si="27"/>
        <v>0</v>
      </c>
      <c r="BI189" s="98">
        <f t="shared" si="28"/>
        <v>0</v>
      </c>
      <c r="BJ189" s="2" t="s">
        <v>78</v>
      </c>
      <c r="BK189" s="98">
        <f t="shared" si="29"/>
        <v>0</v>
      </c>
      <c r="BL189" s="2" t="s">
        <v>121</v>
      </c>
      <c r="BM189" s="97" t="s">
        <v>343</v>
      </c>
    </row>
    <row r="190" spans="2:65" s="12" customFormat="1" ht="16.5" customHeight="1" x14ac:dyDescent="0.25">
      <c r="B190" s="11"/>
      <c r="C190" s="86" t="s">
        <v>344</v>
      </c>
      <c r="D190" s="86" t="s">
        <v>83</v>
      </c>
      <c r="E190" s="87" t="s">
        <v>345</v>
      </c>
      <c r="F190" s="88" t="s">
        <v>346</v>
      </c>
      <c r="G190" s="89" t="s">
        <v>120</v>
      </c>
      <c r="H190" s="90">
        <v>111</v>
      </c>
      <c r="I190" s="91"/>
      <c r="J190" s="91">
        <f t="shared" si="20"/>
        <v>0</v>
      </c>
      <c r="K190" s="92"/>
      <c r="L190" s="11"/>
      <c r="M190" s="93" t="s">
        <v>9</v>
      </c>
      <c r="N190" s="94" t="s">
        <v>26</v>
      </c>
      <c r="O190" s="95">
        <v>6.8000000000000005E-2</v>
      </c>
      <c r="P190" s="95">
        <f t="shared" si="21"/>
        <v>7.5480000000000009</v>
      </c>
      <c r="Q190" s="95">
        <v>0</v>
      </c>
      <c r="R190" s="95">
        <f t="shared" si="22"/>
        <v>0</v>
      </c>
      <c r="S190" s="95">
        <v>0</v>
      </c>
      <c r="T190" s="96">
        <f t="shared" si="23"/>
        <v>0</v>
      </c>
      <c r="AR190" s="97" t="s">
        <v>121</v>
      </c>
      <c r="AT190" s="97" t="s">
        <v>83</v>
      </c>
      <c r="AU190" s="97" t="s">
        <v>1</v>
      </c>
      <c r="AY190" s="2" t="s">
        <v>80</v>
      </c>
      <c r="BE190" s="98">
        <f t="shared" si="24"/>
        <v>0</v>
      </c>
      <c r="BF190" s="98">
        <f t="shared" si="25"/>
        <v>0</v>
      </c>
      <c r="BG190" s="98">
        <f t="shared" si="26"/>
        <v>0</v>
      </c>
      <c r="BH190" s="98">
        <f t="shared" si="27"/>
        <v>0</v>
      </c>
      <c r="BI190" s="98">
        <f t="shared" si="28"/>
        <v>0</v>
      </c>
      <c r="BJ190" s="2" t="s">
        <v>78</v>
      </c>
      <c r="BK190" s="98">
        <f t="shared" si="29"/>
        <v>0</v>
      </c>
      <c r="BL190" s="2" t="s">
        <v>121</v>
      </c>
      <c r="BM190" s="97" t="s">
        <v>347</v>
      </c>
    </row>
    <row r="191" spans="2:65" s="12" customFormat="1" ht="21.75" customHeight="1" x14ac:dyDescent="0.25">
      <c r="B191" s="11"/>
      <c r="C191" s="99" t="s">
        <v>348</v>
      </c>
      <c r="D191" s="99" t="s">
        <v>124</v>
      </c>
      <c r="E191" s="100" t="s">
        <v>349</v>
      </c>
      <c r="F191" s="101" t="s">
        <v>350</v>
      </c>
      <c r="G191" s="102" t="s">
        <v>120</v>
      </c>
      <c r="H191" s="103">
        <v>111</v>
      </c>
      <c r="I191" s="104"/>
      <c r="J191" s="104">
        <f t="shared" si="20"/>
        <v>0</v>
      </c>
      <c r="K191" s="105"/>
      <c r="L191" s="106"/>
      <c r="M191" s="107" t="s">
        <v>9</v>
      </c>
      <c r="N191" s="108" t="s">
        <v>26</v>
      </c>
      <c r="O191" s="95">
        <v>0</v>
      </c>
      <c r="P191" s="95">
        <f t="shared" si="21"/>
        <v>0</v>
      </c>
      <c r="Q191" s="95">
        <v>6.0000000000000002E-5</v>
      </c>
      <c r="R191" s="95">
        <f t="shared" si="22"/>
        <v>6.6600000000000001E-3</v>
      </c>
      <c r="S191" s="95">
        <v>0</v>
      </c>
      <c r="T191" s="96">
        <f t="shared" si="23"/>
        <v>0</v>
      </c>
      <c r="AR191" s="97" t="s">
        <v>127</v>
      </c>
      <c r="AT191" s="97" t="s">
        <v>124</v>
      </c>
      <c r="AU191" s="97" t="s">
        <v>1</v>
      </c>
      <c r="AY191" s="2" t="s">
        <v>80</v>
      </c>
      <c r="BE191" s="98">
        <f t="shared" si="24"/>
        <v>0</v>
      </c>
      <c r="BF191" s="98">
        <f t="shared" si="25"/>
        <v>0</v>
      </c>
      <c r="BG191" s="98">
        <f t="shared" si="26"/>
        <v>0</v>
      </c>
      <c r="BH191" s="98">
        <f t="shared" si="27"/>
        <v>0</v>
      </c>
      <c r="BI191" s="98">
        <f t="shared" si="28"/>
        <v>0</v>
      </c>
      <c r="BJ191" s="2" t="s">
        <v>78</v>
      </c>
      <c r="BK191" s="98">
        <f t="shared" si="29"/>
        <v>0</v>
      </c>
      <c r="BL191" s="2" t="s">
        <v>127</v>
      </c>
      <c r="BM191" s="97" t="s">
        <v>351</v>
      </c>
    </row>
    <row r="192" spans="2:65" s="12" customFormat="1" ht="33" customHeight="1" x14ac:dyDescent="0.25">
      <c r="B192" s="11"/>
      <c r="C192" s="86" t="s">
        <v>352</v>
      </c>
      <c r="D192" s="86" t="s">
        <v>83</v>
      </c>
      <c r="E192" s="87" t="s">
        <v>353</v>
      </c>
      <c r="F192" s="88" t="s">
        <v>354</v>
      </c>
      <c r="G192" s="89" t="s">
        <v>120</v>
      </c>
      <c r="H192" s="90">
        <v>860</v>
      </c>
      <c r="I192" s="91"/>
      <c r="J192" s="91">
        <f t="shared" si="20"/>
        <v>0</v>
      </c>
      <c r="K192" s="92"/>
      <c r="L192" s="11"/>
      <c r="M192" s="93" t="s">
        <v>9</v>
      </c>
      <c r="N192" s="94" t="s">
        <v>26</v>
      </c>
      <c r="O192" s="95">
        <v>6.8000000000000005E-2</v>
      </c>
      <c r="P192" s="95">
        <f t="shared" si="21"/>
        <v>58.480000000000004</v>
      </c>
      <c r="Q192" s="95">
        <v>0</v>
      </c>
      <c r="R192" s="95">
        <f t="shared" si="22"/>
        <v>0</v>
      </c>
      <c r="S192" s="95">
        <v>0</v>
      </c>
      <c r="T192" s="96">
        <f t="shared" si="23"/>
        <v>0</v>
      </c>
      <c r="AR192" s="97" t="s">
        <v>121</v>
      </c>
      <c r="AT192" s="97" t="s">
        <v>83</v>
      </c>
      <c r="AU192" s="97" t="s">
        <v>1</v>
      </c>
      <c r="AY192" s="2" t="s">
        <v>80</v>
      </c>
      <c r="BE192" s="98">
        <f t="shared" si="24"/>
        <v>0</v>
      </c>
      <c r="BF192" s="98">
        <f t="shared" si="25"/>
        <v>0</v>
      </c>
      <c r="BG192" s="98">
        <f t="shared" si="26"/>
        <v>0</v>
      </c>
      <c r="BH192" s="98">
        <f t="shared" si="27"/>
        <v>0</v>
      </c>
      <c r="BI192" s="98">
        <f t="shared" si="28"/>
        <v>0</v>
      </c>
      <c r="BJ192" s="2" t="s">
        <v>78</v>
      </c>
      <c r="BK192" s="98">
        <f t="shared" si="29"/>
        <v>0</v>
      </c>
      <c r="BL192" s="2" t="s">
        <v>121</v>
      </c>
      <c r="BM192" s="97" t="s">
        <v>355</v>
      </c>
    </row>
    <row r="193" spans="2:65" s="12" customFormat="1" ht="16.5" customHeight="1" x14ac:dyDescent="0.25">
      <c r="B193" s="11"/>
      <c r="C193" s="99" t="s">
        <v>356</v>
      </c>
      <c r="D193" s="99" t="s">
        <v>124</v>
      </c>
      <c r="E193" s="100" t="s">
        <v>357</v>
      </c>
      <c r="F193" s="101" t="s">
        <v>358</v>
      </c>
      <c r="G193" s="102" t="s">
        <v>120</v>
      </c>
      <c r="H193" s="103">
        <v>860</v>
      </c>
      <c r="I193" s="104"/>
      <c r="J193" s="104">
        <f t="shared" si="20"/>
        <v>0</v>
      </c>
      <c r="K193" s="105"/>
      <c r="L193" s="106"/>
      <c r="M193" s="107" t="s">
        <v>9</v>
      </c>
      <c r="N193" s="108" t="s">
        <v>26</v>
      </c>
      <c r="O193" s="95">
        <v>0</v>
      </c>
      <c r="P193" s="95">
        <f t="shared" si="21"/>
        <v>0</v>
      </c>
      <c r="Q193" s="95">
        <v>1.17E-4</v>
      </c>
      <c r="R193" s="95">
        <f t="shared" si="22"/>
        <v>0.10062</v>
      </c>
      <c r="S193" s="95">
        <v>0</v>
      </c>
      <c r="T193" s="96">
        <f t="shared" si="23"/>
        <v>0</v>
      </c>
      <c r="AR193" s="97" t="s">
        <v>127</v>
      </c>
      <c r="AT193" s="97" t="s">
        <v>124</v>
      </c>
      <c r="AU193" s="97" t="s">
        <v>1</v>
      </c>
      <c r="AY193" s="2" t="s">
        <v>80</v>
      </c>
      <c r="BE193" s="98">
        <f t="shared" si="24"/>
        <v>0</v>
      </c>
      <c r="BF193" s="98">
        <f t="shared" si="25"/>
        <v>0</v>
      </c>
      <c r="BG193" s="98">
        <f t="shared" si="26"/>
        <v>0</v>
      </c>
      <c r="BH193" s="98">
        <f t="shared" si="27"/>
        <v>0</v>
      </c>
      <c r="BI193" s="98">
        <f t="shared" si="28"/>
        <v>0</v>
      </c>
      <c r="BJ193" s="2" t="s">
        <v>78</v>
      </c>
      <c r="BK193" s="98">
        <f t="shared" si="29"/>
        <v>0</v>
      </c>
      <c r="BL193" s="2" t="s">
        <v>127</v>
      </c>
      <c r="BM193" s="97" t="s">
        <v>359</v>
      </c>
    </row>
    <row r="194" spans="2:65" s="12" customFormat="1" ht="33" customHeight="1" x14ac:dyDescent="0.25">
      <c r="B194" s="11"/>
      <c r="C194" s="86" t="s">
        <v>360</v>
      </c>
      <c r="D194" s="86" t="s">
        <v>83</v>
      </c>
      <c r="E194" s="87" t="s">
        <v>361</v>
      </c>
      <c r="F194" s="88" t="s">
        <v>362</v>
      </c>
      <c r="G194" s="89" t="s">
        <v>120</v>
      </c>
      <c r="H194" s="90">
        <v>1135</v>
      </c>
      <c r="I194" s="91"/>
      <c r="J194" s="91">
        <f t="shared" si="20"/>
        <v>0</v>
      </c>
      <c r="K194" s="92"/>
      <c r="L194" s="11"/>
      <c r="M194" s="93" t="s">
        <v>9</v>
      </c>
      <c r="N194" s="94" t="s">
        <v>26</v>
      </c>
      <c r="O194" s="95">
        <v>6.8000000000000005E-2</v>
      </c>
      <c r="P194" s="95">
        <f t="shared" si="21"/>
        <v>77.180000000000007</v>
      </c>
      <c r="Q194" s="95">
        <v>0</v>
      </c>
      <c r="R194" s="95">
        <f t="shared" si="22"/>
        <v>0</v>
      </c>
      <c r="S194" s="95">
        <v>0</v>
      </c>
      <c r="T194" s="96">
        <f t="shared" si="23"/>
        <v>0</v>
      </c>
      <c r="AR194" s="97" t="s">
        <v>121</v>
      </c>
      <c r="AT194" s="97" t="s">
        <v>83</v>
      </c>
      <c r="AU194" s="97" t="s">
        <v>1</v>
      </c>
      <c r="AY194" s="2" t="s">
        <v>80</v>
      </c>
      <c r="BE194" s="98">
        <f t="shared" si="24"/>
        <v>0</v>
      </c>
      <c r="BF194" s="98">
        <f t="shared" si="25"/>
        <v>0</v>
      </c>
      <c r="BG194" s="98">
        <f t="shared" si="26"/>
        <v>0</v>
      </c>
      <c r="BH194" s="98">
        <f t="shared" si="27"/>
        <v>0</v>
      </c>
      <c r="BI194" s="98">
        <f t="shared" si="28"/>
        <v>0</v>
      </c>
      <c r="BJ194" s="2" t="s">
        <v>78</v>
      </c>
      <c r="BK194" s="98">
        <f t="shared" si="29"/>
        <v>0</v>
      </c>
      <c r="BL194" s="2" t="s">
        <v>121</v>
      </c>
      <c r="BM194" s="97" t="s">
        <v>363</v>
      </c>
    </row>
    <row r="195" spans="2:65" s="12" customFormat="1" ht="16.5" customHeight="1" x14ac:dyDescent="0.25">
      <c r="B195" s="11"/>
      <c r="C195" s="99" t="s">
        <v>364</v>
      </c>
      <c r="D195" s="99" t="s">
        <v>124</v>
      </c>
      <c r="E195" s="100" t="s">
        <v>365</v>
      </c>
      <c r="F195" s="101" t="s">
        <v>366</v>
      </c>
      <c r="G195" s="102" t="s">
        <v>120</v>
      </c>
      <c r="H195" s="103">
        <v>1135</v>
      </c>
      <c r="I195" s="104"/>
      <c r="J195" s="104">
        <f t="shared" si="20"/>
        <v>0</v>
      </c>
      <c r="K195" s="105"/>
      <c r="L195" s="106"/>
      <c r="M195" s="107" t="s">
        <v>9</v>
      </c>
      <c r="N195" s="108" t="s">
        <v>26</v>
      </c>
      <c r="O195" s="95">
        <v>0</v>
      </c>
      <c r="P195" s="95">
        <f t="shared" si="21"/>
        <v>0</v>
      </c>
      <c r="Q195" s="95">
        <v>1.1E-4</v>
      </c>
      <c r="R195" s="95">
        <f t="shared" si="22"/>
        <v>0.12485</v>
      </c>
      <c r="S195" s="95">
        <v>0</v>
      </c>
      <c r="T195" s="96">
        <f t="shared" si="23"/>
        <v>0</v>
      </c>
      <c r="AR195" s="97" t="s">
        <v>127</v>
      </c>
      <c r="AT195" s="97" t="s">
        <v>124</v>
      </c>
      <c r="AU195" s="97" t="s">
        <v>1</v>
      </c>
      <c r="AY195" s="2" t="s">
        <v>80</v>
      </c>
      <c r="BE195" s="98">
        <f t="shared" si="24"/>
        <v>0</v>
      </c>
      <c r="BF195" s="98">
        <f t="shared" si="25"/>
        <v>0</v>
      </c>
      <c r="BG195" s="98">
        <f t="shared" si="26"/>
        <v>0</v>
      </c>
      <c r="BH195" s="98">
        <f t="shared" si="27"/>
        <v>0</v>
      </c>
      <c r="BI195" s="98">
        <f t="shared" si="28"/>
        <v>0</v>
      </c>
      <c r="BJ195" s="2" t="s">
        <v>78</v>
      </c>
      <c r="BK195" s="98">
        <f t="shared" si="29"/>
        <v>0</v>
      </c>
      <c r="BL195" s="2" t="s">
        <v>127</v>
      </c>
      <c r="BM195" s="97" t="s">
        <v>367</v>
      </c>
    </row>
    <row r="196" spans="2:65" s="12" customFormat="1" ht="33" customHeight="1" x14ac:dyDescent="0.25">
      <c r="B196" s="11"/>
      <c r="C196" s="86" t="s">
        <v>596</v>
      </c>
      <c r="D196" s="86" t="s">
        <v>83</v>
      </c>
      <c r="E196" s="87" t="s">
        <v>597</v>
      </c>
      <c r="F196" s="88" t="s">
        <v>598</v>
      </c>
      <c r="G196" s="89" t="s">
        <v>120</v>
      </c>
      <c r="H196" s="90">
        <v>111</v>
      </c>
      <c r="I196" s="91"/>
      <c r="J196" s="91">
        <f t="shared" si="20"/>
        <v>0</v>
      </c>
      <c r="K196" s="92"/>
      <c r="L196" s="11"/>
      <c r="M196" s="93" t="s">
        <v>9</v>
      </c>
      <c r="N196" s="94" t="s">
        <v>26</v>
      </c>
      <c r="O196" s="95">
        <v>0.09</v>
      </c>
      <c r="P196" s="95">
        <f t="shared" si="21"/>
        <v>9.99</v>
      </c>
      <c r="Q196" s="95">
        <v>0</v>
      </c>
      <c r="R196" s="95">
        <f t="shared" si="22"/>
        <v>0</v>
      </c>
      <c r="S196" s="95">
        <v>0</v>
      </c>
      <c r="T196" s="96">
        <f t="shared" si="23"/>
        <v>0</v>
      </c>
      <c r="AR196" s="97" t="s">
        <v>121</v>
      </c>
      <c r="AT196" s="97" t="s">
        <v>83</v>
      </c>
      <c r="AU196" s="97" t="s">
        <v>1</v>
      </c>
      <c r="AY196" s="2" t="s">
        <v>80</v>
      </c>
      <c r="BE196" s="98">
        <f t="shared" si="24"/>
        <v>0</v>
      </c>
      <c r="BF196" s="98">
        <f t="shared" si="25"/>
        <v>0</v>
      </c>
      <c r="BG196" s="98">
        <f t="shared" si="26"/>
        <v>0</v>
      </c>
      <c r="BH196" s="98">
        <f t="shared" si="27"/>
        <v>0</v>
      </c>
      <c r="BI196" s="98">
        <f t="shared" si="28"/>
        <v>0</v>
      </c>
      <c r="BJ196" s="2" t="s">
        <v>78</v>
      </c>
      <c r="BK196" s="98">
        <f t="shared" si="29"/>
        <v>0</v>
      </c>
      <c r="BL196" s="2" t="s">
        <v>121</v>
      </c>
      <c r="BM196" s="97" t="s">
        <v>599</v>
      </c>
    </row>
    <row r="197" spans="2:65" s="12" customFormat="1" ht="16.5" customHeight="1" x14ac:dyDescent="0.25">
      <c r="B197" s="11"/>
      <c r="C197" s="99" t="s">
        <v>600</v>
      </c>
      <c r="D197" s="99" t="s">
        <v>124</v>
      </c>
      <c r="E197" s="100" t="s">
        <v>601</v>
      </c>
      <c r="F197" s="101" t="s">
        <v>602</v>
      </c>
      <c r="G197" s="102" t="s">
        <v>120</v>
      </c>
      <c r="H197" s="103">
        <v>111</v>
      </c>
      <c r="I197" s="104"/>
      <c r="J197" s="104">
        <f t="shared" si="20"/>
        <v>0</v>
      </c>
      <c r="K197" s="105"/>
      <c r="L197" s="106"/>
      <c r="M197" s="107" t="s">
        <v>9</v>
      </c>
      <c r="N197" s="108" t="s">
        <v>26</v>
      </c>
      <c r="O197" s="95">
        <v>0</v>
      </c>
      <c r="P197" s="95">
        <f t="shared" si="21"/>
        <v>0</v>
      </c>
      <c r="Q197" s="95">
        <v>2.2599999999999999E-4</v>
      </c>
      <c r="R197" s="95">
        <f t="shared" si="22"/>
        <v>2.5086000000000001E-2</v>
      </c>
      <c r="S197" s="95">
        <v>0</v>
      </c>
      <c r="T197" s="96">
        <f t="shared" si="23"/>
        <v>0</v>
      </c>
      <c r="AR197" s="97" t="s">
        <v>127</v>
      </c>
      <c r="AT197" s="97" t="s">
        <v>124</v>
      </c>
      <c r="AU197" s="97" t="s">
        <v>1</v>
      </c>
      <c r="AY197" s="2" t="s">
        <v>80</v>
      </c>
      <c r="BE197" s="98">
        <f t="shared" si="24"/>
        <v>0</v>
      </c>
      <c r="BF197" s="98">
        <f t="shared" si="25"/>
        <v>0</v>
      </c>
      <c r="BG197" s="98">
        <f t="shared" si="26"/>
        <v>0</v>
      </c>
      <c r="BH197" s="98">
        <f t="shared" si="27"/>
        <v>0</v>
      </c>
      <c r="BI197" s="98">
        <f t="shared" si="28"/>
        <v>0</v>
      </c>
      <c r="BJ197" s="2" t="s">
        <v>78</v>
      </c>
      <c r="BK197" s="98">
        <f t="shared" si="29"/>
        <v>0</v>
      </c>
      <c r="BL197" s="2" t="s">
        <v>127</v>
      </c>
      <c r="BM197" s="97" t="s">
        <v>603</v>
      </c>
    </row>
    <row r="198" spans="2:65" s="12" customFormat="1" ht="24.2" customHeight="1" x14ac:dyDescent="0.25">
      <c r="B198" s="11"/>
      <c r="C198" s="86" t="s">
        <v>383</v>
      </c>
      <c r="D198" s="86" t="s">
        <v>83</v>
      </c>
      <c r="E198" s="87" t="s">
        <v>384</v>
      </c>
      <c r="F198" s="88" t="s">
        <v>385</v>
      </c>
      <c r="G198" s="89" t="s">
        <v>120</v>
      </c>
      <c r="H198" s="90">
        <v>1995</v>
      </c>
      <c r="I198" s="91"/>
      <c r="J198" s="91">
        <f t="shared" si="20"/>
        <v>0</v>
      </c>
      <c r="K198" s="92"/>
      <c r="L198" s="11"/>
      <c r="M198" s="93" t="s">
        <v>9</v>
      </c>
      <c r="N198" s="94" t="s">
        <v>26</v>
      </c>
      <c r="O198" s="95">
        <v>7.0000000000000007E-2</v>
      </c>
      <c r="P198" s="95">
        <f t="shared" si="21"/>
        <v>139.65</v>
      </c>
      <c r="Q198" s="95">
        <v>0</v>
      </c>
      <c r="R198" s="95">
        <f t="shared" si="22"/>
        <v>0</v>
      </c>
      <c r="S198" s="95">
        <v>0</v>
      </c>
      <c r="T198" s="96">
        <f t="shared" si="23"/>
        <v>0</v>
      </c>
      <c r="AR198" s="97" t="s">
        <v>121</v>
      </c>
      <c r="AT198" s="97" t="s">
        <v>83</v>
      </c>
      <c r="AU198" s="97" t="s">
        <v>1</v>
      </c>
      <c r="AY198" s="2" t="s">
        <v>80</v>
      </c>
      <c r="BE198" s="98">
        <f t="shared" si="24"/>
        <v>0</v>
      </c>
      <c r="BF198" s="98">
        <f t="shared" si="25"/>
        <v>0</v>
      </c>
      <c r="BG198" s="98">
        <f t="shared" si="26"/>
        <v>0</v>
      </c>
      <c r="BH198" s="98">
        <f t="shared" si="27"/>
        <v>0</v>
      </c>
      <c r="BI198" s="98">
        <f t="shared" si="28"/>
        <v>0</v>
      </c>
      <c r="BJ198" s="2" t="s">
        <v>78</v>
      </c>
      <c r="BK198" s="98">
        <f t="shared" si="29"/>
        <v>0</v>
      </c>
      <c r="BL198" s="2" t="s">
        <v>121</v>
      </c>
      <c r="BM198" s="97" t="s">
        <v>386</v>
      </c>
    </row>
    <row r="199" spans="2:65" s="12" customFormat="1" ht="16.5" customHeight="1" x14ac:dyDescent="0.25">
      <c r="B199" s="11"/>
      <c r="C199" s="99" t="s">
        <v>387</v>
      </c>
      <c r="D199" s="99" t="s">
        <v>124</v>
      </c>
      <c r="E199" s="100" t="s">
        <v>388</v>
      </c>
      <c r="F199" s="101" t="s">
        <v>389</v>
      </c>
      <c r="G199" s="102" t="s">
        <v>140</v>
      </c>
      <c r="H199" s="103">
        <v>22</v>
      </c>
      <c r="I199" s="104"/>
      <c r="J199" s="104">
        <f t="shared" si="20"/>
        <v>0</v>
      </c>
      <c r="K199" s="105"/>
      <c r="L199" s="106"/>
      <c r="M199" s="107" t="s">
        <v>9</v>
      </c>
      <c r="N199" s="108" t="s">
        <v>26</v>
      </c>
      <c r="O199" s="95">
        <v>0</v>
      </c>
      <c r="P199" s="95">
        <f t="shared" si="21"/>
        <v>0</v>
      </c>
      <c r="Q199" s="95">
        <v>0</v>
      </c>
      <c r="R199" s="95">
        <f t="shared" si="22"/>
        <v>0</v>
      </c>
      <c r="S199" s="95">
        <v>0</v>
      </c>
      <c r="T199" s="96">
        <f t="shared" si="23"/>
        <v>0</v>
      </c>
      <c r="AR199" s="97" t="s">
        <v>1</v>
      </c>
      <c r="AT199" s="97" t="s">
        <v>124</v>
      </c>
      <c r="AU199" s="97" t="s">
        <v>1</v>
      </c>
      <c r="AY199" s="2" t="s">
        <v>80</v>
      </c>
      <c r="BE199" s="98">
        <f t="shared" si="24"/>
        <v>0</v>
      </c>
      <c r="BF199" s="98">
        <f t="shared" si="25"/>
        <v>0</v>
      </c>
      <c r="BG199" s="98">
        <f t="shared" si="26"/>
        <v>0</v>
      </c>
      <c r="BH199" s="98">
        <f t="shared" si="27"/>
        <v>0</v>
      </c>
      <c r="BI199" s="98">
        <f t="shared" si="28"/>
        <v>0</v>
      </c>
      <c r="BJ199" s="2" t="s">
        <v>78</v>
      </c>
      <c r="BK199" s="98">
        <f t="shared" si="29"/>
        <v>0</v>
      </c>
      <c r="BL199" s="2" t="s">
        <v>78</v>
      </c>
      <c r="BM199" s="97" t="s">
        <v>390</v>
      </c>
    </row>
    <row r="200" spans="2:65" s="12" customFormat="1" ht="37.9" customHeight="1" x14ac:dyDescent="0.25">
      <c r="B200" s="11"/>
      <c r="C200" s="86" t="s">
        <v>391</v>
      </c>
      <c r="D200" s="86" t="s">
        <v>83</v>
      </c>
      <c r="E200" s="87" t="s">
        <v>392</v>
      </c>
      <c r="F200" s="88" t="s">
        <v>393</v>
      </c>
      <c r="G200" s="89" t="s">
        <v>394</v>
      </c>
      <c r="H200" s="90">
        <v>1</v>
      </c>
      <c r="I200" s="91"/>
      <c r="J200" s="91">
        <f t="shared" si="20"/>
        <v>0</v>
      </c>
      <c r="K200" s="92"/>
      <c r="L200" s="11"/>
      <c r="M200" s="93" t="s">
        <v>9</v>
      </c>
      <c r="N200" s="94" t="s">
        <v>26</v>
      </c>
      <c r="O200" s="95">
        <v>0</v>
      </c>
      <c r="P200" s="95">
        <f t="shared" si="21"/>
        <v>0</v>
      </c>
      <c r="Q200" s="95">
        <v>0</v>
      </c>
      <c r="R200" s="95">
        <f t="shared" si="22"/>
        <v>0</v>
      </c>
      <c r="S200" s="95">
        <v>0</v>
      </c>
      <c r="T200" s="96">
        <f t="shared" si="23"/>
        <v>0</v>
      </c>
      <c r="AR200" s="97" t="s">
        <v>121</v>
      </c>
      <c r="AT200" s="97" t="s">
        <v>83</v>
      </c>
      <c r="AU200" s="97" t="s">
        <v>1</v>
      </c>
      <c r="AY200" s="2" t="s">
        <v>80</v>
      </c>
      <c r="BE200" s="98">
        <f t="shared" si="24"/>
        <v>0</v>
      </c>
      <c r="BF200" s="98">
        <f t="shared" si="25"/>
        <v>0</v>
      </c>
      <c r="BG200" s="98">
        <f t="shared" si="26"/>
        <v>0</v>
      </c>
      <c r="BH200" s="98">
        <f t="shared" si="27"/>
        <v>0</v>
      </c>
      <c r="BI200" s="98">
        <f t="shared" si="28"/>
        <v>0</v>
      </c>
      <c r="BJ200" s="2" t="s">
        <v>78</v>
      </c>
      <c r="BK200" s="98">
        <f t="shared" si="29"/>
        <v>0</v>
      </c>
      <c r="BL200" s="2" t="s">
        <v>121</v>
      </c>
      <c r="BM200" s="97" t="s">
        <v>395</v>
      </c>
    </row>
    <row r="201" spans="2:65" s="12" customFormat="1" ht="16.5" customHeight="1" x14ac:dyDescent="0.25">
      <c r="B201" s="11"/>
      <c r="C201" s="86" t="s">
        <v>191</v>
      </c>
      <c r="D201" s="86" t="s">
        <v>83</v>
      </c>
      <c r="E201" s="87" t="s">
        <v>604</v>
      </c>
      <c r="F201" s="88" t="s">
        <v>605</v>
      </c>
      <c r="G201" s="89" t="s">
        <v>394</v>
      </c>
      <c r="H201" s="90">
        <v>1</v>
      </c>
      <c r="I201" s="91"/>
      <c r="J201" s="91">
        <f t="shared" si="20"/>
        <v>0</v>
      </c>
      <c r="K201" s="92"/>
      <c r="L201" s="11"/>
      <c r="M201" s="93" t="s">
        <v>9</v>
      </c>
      <c r="N201" s="94" t="s">
        <v>26</v>
      </c>
      <c r="O201" s="95">
        <v>0</v>
      </c>
      <c r="P201" s="95">
        <f t="shared" si="21"/>
        <v>0</v>
      </c>
      <c r="Q201" s="95">
        <v>0</v>
      </c>
      <c r="R201" s="95">
        <f t="shared" si="22"/>
        <v>0</v>
      </c>
      <c r="S201" s="95">
        <v>0</v>
      </c>
      <c r="T201" s="96">
        <f t="shared" si="23"/>
        <v>0</v>
      </c>
      <c r="AR201" s="97" t="s">
        <v>121</v>
      </c>
      <c r="AT201" s="97" t="s">
        <v>83</v>
      </c>
      <c r="AU201" s="97" t="s">
        <v>1</v>
      </c>
      <c r="AY201" s="2" t="s">
        <v>80</v>
      </c>
      <c r="BE201" s="98">
        <f t="shared" si="24"/>
        <v>0</v>
      </c>
      <c r="BF201" s="98">
        <f t="shared" si="25"/>
        <v>0</v>
      </c>
      <c r="BG201" s="98">
        <f t="shared" si="26"/>
        <v>0</v>
      </c>
      <c r="BH201" s="98">
        <f t="shared" si="27"/>
        <v>0</v>
      </c>
      <c r="BI201" s="98">
        <f t="shared" si="28"/>
        <v>0</v>
      </c>
      <c r="BJ201" s="2" t="s">
        <v>78</v>
      </c>
      <c r="BK201" s="98">
        <f t="shared" si="29"/>
        <v>0</v>
      </c>
      <c r="BL201" s="2" t="s">
        <v>121</v>
      </c>
      <c r="BM201" s="97" t="s">
        <v>680</v>
      </c>
    </row>
    <row r="202" spans="2:65" s="12" customFormat="1" ht="24.2" customHeight="1" x14ac:dyDescent="0.25">
      <c r="B202" s="11"/>
      <c r="C202" s="86" t="s">
        <v>607</v>
      </c>
      <c r="D202" s="86" t="s">
        <v>83</v>
      </c>
      <c r="E202" s="87" t="s">
        <v>608</v>
      </c>
      <c r="F202" s="88" t="s">
        <v>609</v>
      </c>
      <c r="G202" s="89" t="s">
        <v>399</v>
      </c>
      <c r="H202" s="90">
        <v>520</v>
      </c>
      <c r="I202" s="91"/>
      <c r="J202" s="91">
        <f t="shared" si="20"/>
        <v>0</v>
      </c>
      <c r="K202" s="92"/>
      <c r="L202" s="11"/>
      <c r="M202" s="93" t="s">
        <v>9</v>
      </c>
      <c r="N202" s="94" t="s">
        <v>26</v>
      </c>
      <c r="O202" s="95">
        <v>0</v>
      </c>
      <c r="P202" s="95">
        <f t="shared" si="21"/>
        <v>0</v>
      </c>
      <c r="Q202" s="95">
        <v>0</v>
      </c>
      <c r="R202" s="95">
        <f t="shared" si="22"/>
        <v>0</v>
      </c>
      <c r="S202" s="95">
        <v>0</v>
      </c>
      <c r="T202" s="96">
        <f t="shared" si="23"/>
        <v>0</v>
      </c>
      <c r="AR202" s="97" t="s">
        <v>121</v>
      </c>
      <c r="AT202" s="97" t="s">
        <v>83</v>
      </c>
      <c r="AU202" s="97" t="s">
        <v>1</v>
      </c>
      <c r="AY202" s="2" t="s">
        <v>80</v>
      </c>
      <c r="BE202" s="98">
        <f t="shared" si="24"/>
        <v>0</v>
      </c>
      <c r="BF202" s="98">
        <f t="shared" si="25"/>
        <v>0</v>
      </c>
      <c r="BG202" s="98">
        <f t="shared" si="26"/>
        <v>0</v>
      </c>
      <c r="BH202" s="98">
        <f t="shared" si="27"/>
        <v>0</v>
      </c>
      <c r="BI202" s="98">
        <f t="shared" si="28"/>
        <v>0</v>
      </c>
      <c r="BJ202" s="2" t="s">
        <v>78</v>
      </c>
      <c r="BK202" s="98">
        <f t="shared" si="29"/>
        <v>0</v>
      </c>
      <c r="BL202" s="2" t="s">
        <v>121</v>
      </c>
      <c r="BM202" s="97" t="s">
        <v>610</v>
      </c>
    </row>
    <row r="203" spans="2:65" s="12" customFormat="1" ht="16.5" customHeight="1" x14ac:dyDescent="0.25">
      <c r="B203" s="11"/>
      <c r="C203" s="86" t="s">
        <v>396</v>
      </c>
      <c r="D203" s="86" t="s">
        <v>83</v>
      </c>
      <c r="E203" s="87" t="s">
        <v>397</v>
      </c>
      <c r="F203" s="88" t="s">
        <v>398</v>
      </c>
      <c r="G203" s="89" t="s">
        <v>399</v>
      </c>
      <c r="H203" s="90">
        <v>16</v>
      </c>
      <c r="I203" s="91"/>
      <c r="J203" s="91">
        <f t="shared" si="20"/>
        <v>0</v>
      </c>
      <c r="K203" s="92"/>
      <c r="L203" s="11"/>
      <c r="M203" s="93" t="s">
        <v>9</v>
      </c>
      <c r="N203" s="94" t="s">
        <v>26</v>
      </c>
      <c r="O203" s="95">
        <v>0</v>
      </c>
      <c r="P203" s="95">
        <f t="shared" si="21"/>
        <v>0</v>
      </c>
      <c r="Q203" s="95">
        <v>0</v>
      </c>
      <c r="R203" s="95">
        <f t="shared" si="22"/>
        <v>0</v>
      </c>
      <c r="S203" s="95">
        <v>0</v>
      </c>
      <c r="T203" s="96">
        <f t="shared" si="23"/>
        <v>0</v>
      </c>
      <c r="AR203" s="97" t="s">
        <v>121</v>
      </c>
      <c r="AT203" s="97" t="s">
        <v>83</v>
      </c>
      <c r="AU203" s="97" t="s">
        <v>1</v>
      </c>
      <c r="AY203" s="2" t="s">
        <v>80</v>
      </c>
      <c r="BE203" s="98">
        <f t="shared" si="24"/>
        <v>0</v>
      </c>
      <c r="BF203" s="98">
        <f t="shared" si="25"/>
        <v>0</v>
      </c>
      <c r="BG203" s="98">
        <f t="shared" si="26"/>
        <v>0</v>
      </c>
      <c r="BH203" s="98">
        <f t="shared" si="27"/>
        <v>0</v>
      </c>
      <c r="BI203" s="98">
        <f t="shared" si="28"/>
        <v>0</v>
      </c>
      <c r="BJ203" s="2" t="s">
        <v>78</v>
      </c>
      <c r="BK203" s="98">
        <f t="shared" si="29"/>
        <v>0</v>
      </c>
      <c r="BL203" s="2" t="s">
        <v>121</v>
      </c>
      <c r="BM203" s="97" t="s">
        <v>400</v>
      </c>
    </row>
    <row r="204" spans="2:65" s="12" customFormat="1" ht="16.5" customHeight="1" x14ac:dyDescent="0.25">
      <c r="B204" s="11"/>
      <c r="C204" s="86" t="s">
        <v>401</v>
      </c>
      <c r="D204" s="86" t="s">
        <v>83</v>
      </c>
      <c r="E204" s="87" t="s">
        <v>402</v>
      </c>
      <c r="F204" s="88" t="s">
        <v>403</v>
      </c>
      <c r="G204" s="89" t="s">
        <v>140</v>
      </c>
      <c r="H204" s="90">
        <v>22</v>
      </c>
      <c r="I204" s="91"/>
      <c r="J204" s="91">
        <f t="shared" si="20"/>
        <v>0</v>
      </c>
      <c r="K204" s="92"/>
      <c r="L204" s="11"/>
      <c r="M204" s="93" t="s">
        <v>9</v>
      </c>
      <c r="N204" s="94" t="s">
        <v>26</v>
      </c>
      <c r="O204" s="95">
        <v>0</v>
      </c>
      <c r="P204" s="95">
        <f t="shared" si="21"/>
        <v>0</v>
      </c>
      <c r="Q204" s="95">
        <v>0</v>
      </c>
      <c r="R204" s="95">
        <f t="shared" si="22"/>
        <v>0</v>
      </c>
      <c r="S204" s="95">
        <v>0</v>
      </c>
      <c r="T204" s="96">
        <f t="shared" si="23"/>
        <v>0</v>
      </c>
      <c r="AR204" s="97" t="s">
        <v>127</v>
      </c>
      <c r="AT204" s="97" t="s">
        <v>83</v>
      </c>
      <c r="AU204" s="97" t="s">
        <v>1</v>
      </c>
      <c r="AY204" s="2" t="s">
        <v>80</v>
      </c>
      <c r="BE204" s="98">
        <f t="shared" si="24"/>
        <v>0</v>
      </c>
      <c r="BF204" s="98">
        <f t="shared" si="25"/>
        <v>0</v>
      </c>
      <c r="BG204" s="98">
        <f t="shared" si="26"/>
        <v>0</v>
      </c>
      <c r="BH204" s="98">
        <f t="shared" si="27"/>
        <v>0</v>
      </c>
      <c r="BI204" s="98">
        <f t="shared" si="28"/>
        <v>0</v>
      </c>
      <c r="BJ204" s="2" t="s">
        <v>78</v>
      </c>
      <c r="BK204" s="98">
        <f t="shared" si="29"/>
        <v>0</v>
      </c>
      <c r="BL204" s="2" t="s">
        <v>127</v>
      </c>
      <c r="BM204" s="97" t="s">
        <v>404</v>
      </c>
    </row>
    <row r="205" spans="2:65" s="12" customFormat="1" ht="16.5" customHeight="1" x14ac:dyDescent="0.25">
      <c r="B205" s="11"/>
      <c r="C205" s="99" t="s">
        <v>121</v>
      </c>
      <c r="D205" s="99" t="s">
        <v>124</v>
      </c>
      <c r="E205" s="100" t="s">
        <v>405</v>
      </c>
      <c r="F205" s="101" t="s">
        <v>406</v>
      </c>
      <c r="G205" s="102" t="s">
        <v>407</v>
      </c>
      <c r="H205" s="103">
        <v>22</v>
      </c>
      <c r="I205" s="104"/>
      <c r="J205" s="104">
        <f t="shared" si="20"/>
        <v>0</v>
      </c>
      <c r="K205" s="105"/>
      <c r="L205" s="106"/>
      <c r="M205" s="107" t="s">
        <v>9</v>
      </c>
      <c r="N205" s="108" t="s">
        <v>26</v>
      </c>
      <c r="O205" s="95">
        <v>0</v>
      </c>
      <c r="P205" s="95">
        <f t="shared" si="21"/>
        <v>0</v>
      </c>
      <c r="Q205" s="95">
        <v>0</v>
      </c>
      <c r="R205" s="95">
        <f t="shared" si="22"/>
        <v>0</v>
      </c>
      <c r="S205" s="95">
        <v>0</v>
      </c>
      <c r="T205" s="96">
        <f t="shared" si="23"/>
        <v>0</v>
      </c>
      <c r="AR205" s="97" t="s">
        <v>127</v>
      </c>
      <c r="AT205" s="97" t="s">
        <v>124</v>
      </c>
      <c r="AU205" s="97" t="s">
        <v>1</v>
      </c>
      <c r="AY205" s="2" t="s">
        <v>80</v>
      </c>
      <c r="BE205" s="98">
        <f t="shared" si="24"/>
        <v>0</v>
      </c>
      <c r="BF205" s="98">
        <f t="shared" si="25"/>
        <v>0</v>
      </c>
      <c r="BG205" s="98">
        <f t="shared" si="26"/>
        <v>0</v>
      </c>
      <c r="BH205" s="98">
        <f t="shared" si="27"/>
        <v>0</v>
      </c>
      <c r="BI205" s="98">
        <f t="shared" si="28"/>
        <v>0</v>
      </c>
      <c r="BJ205" s="2" t="s">
        <v>78</v>
      </c>
      <c r="BK205" s="98">
        <f t="shared" si="29"/>
        <v>0</v>
      </c>
      <c r="BL205" s="2" t="s">
        <v>127</v>
      </c>
      <c r="BM205" s="97" t="s">
        <v>408</v>
      </c>
    </row>
    <row r="206" spans="2:65" s="12" customFormat="1" ht="37.9" customHeight="1" x14ac:dyDescent="0.25">
      <c r="B206" s="11"/>
      <c r="C206" s="99" t="s">
        <v>614</v>
      </c>
      <c r="D206" s="99" t="s">
        <v>124</v>
      </c>
      <c r="E206" s="100" t="s">
        <v>615</v>
      </c>
      <c r="F206" s="101" t="s">
        <v>663</v>
      </c>
      <c r="G206" s="102" t="s">
        <v>140</v>
      </c>
      <c r="H206" s="103">
        <v>8</v>
      </c>
      <c r="I206" s="104"/>
      <c r="J206" s="104">
        <f t="shared" si="20"/>
        <v>0</v>
      </c>
      <c r="K206" s="105"/>
      <c r="L206" s="106"/>
      <c r="M206" s="107" t="s">
        <v>9</v>
      </c>
      <c r="N206" s="108" t="s">
        <v>26</v>
      </c>
      <c r="O206" s="95">
        <v>0</v>
      </c>
      <c r="P206" s="95">
        <f t="shared" si="21"/>
        <v>0</v>
      </c>
      <c r="Q206" s="95">
        <v>0</v>
      </c>
      <c r="R206" s="95">
        <f t="shared" si="22"/>
        <v>0</v>
      </c>
      <c r="S206" s="95">
        <v>0</v>
      </c>
      <c r="T206" s="96">
        <f t="shared" si="23"/>
        <v>0</v>
      </c>
      <c r="AR206" s="97" t="s">
        <v>127</v>
      </c>
      <c r="AT206" s="97" t="s">
        <v>124</v>
      </c>
      <c r="AU206" s="97" t="s">
        <v>1</v>
      </c>
      <c r="AY206" s="2" t="s">
        <v>80</v>
      </c>
      <c r="BE206" s="98">
        <f t="shared" si="24"/>
        <v>0</v>
      </c>
      <c r="BF206" s="98">
        <f t="shared" si="25"/>
        <v>0</v>
      </c>
      <c r="BG206" s="98">
        <f t="shared" si="26"/>
        <v>0</v>
      </c>
      <c r="BH206" s="98">
        <f t="shared" si="27"/>
        <v>0</v>
      </c>
      <c r="BI206" s="98">
        <f t="shared" si="28"/>
        <v>0</v>
      </c>
      <c r="BJ206" s="2" t="s">
        <v>78</v>
      </c>
      <c r="BK206" s="98">
        <f t="shared" si="29"/>
        <v>0</v>
      </c>
      <c r="BL206" s="2" t="s">
        <v>127</v>
      </c>
      <c r="BM206" s="97" t="s">
        <v>617</v>
      </c>
    </row>
    <row r="207" spans="2:65" s="12" customFormat="1" ht="24.2" customHeight="1" x14ac:dyDescent="0.25">
      <c r="B207" s="11"/>
      <c r="C207" s="86" t="s">
        <v>231</v>
      </c>
      <c r="D207" s="86" t="s">
        <v>83</v>
      </c>
      <c r="E207" s="87" t="s">
        <v>611</v>
      </c>
      <c r="F207" s="88" t="s">
        <v>612</v>
      </c>
      <c r="G207" s="89" t="s">
        <v>140</v>
      </c>
      <c r="H207" s="90">
        <v>16</v>
      </c>
      <c r="I207" s="91"/>
      <c r="J207" s="91">
        <f t="shared" si="20"/>
        <v>0</v>
      </c>
      <c r="K207" s="92"/>
      <c r="L207" s="11"/>
      <c r="M207" s="93" t="s">
        <v>9</v>
      </c>
      <c r="N207" s="94" t="s">
        <v>26</v>
      </c>
      <c r="O207" s="95">
        <v>0</v>
      </c>
      <c r="P207" s="95">
        <f t="shared" si="21"/>
        <v>0</v>
      </c>
      <c r="Q207" s="95">
        <v>0</v>
      </c>
      <c r="R207" s="95">
        <f t="shared" si="22"/>
        <v>0</v>
      </c>
      <c r="S207" s="95">
        <v>0</v>
      </c>
      <c r="T207" s="96">
        <f t="shared" si="23"/>
        <v>0</v>
      </c>
      <c r="AR207" s="97" t="s">
        <v>121</v>
      </c>
      <c r="AT207" s="97" t="s">
        <v>83</v>
      </c>
      <c r="AU207" s="97" t="s">
        <v>1</v>
      </c>
      <c r="AY207" s="2" t="s">
        <v>80</v>
      </c>
      <c r="BE207" s="98">
        <f t="shared" si="24"/>
        <v>0</v>
      </c>
      <c r="BF207" s="98">
        <f t="shared" si="25"/>
        <v>0</v>
      </c>
      <c r="BG207" s="98">
        <f t="shared" si="26"/>
        <v>0</v>
      </c>
      <c r="BH207" s="98">
        <f t="shared" si="27"/>
        <v>0</v>
      </c>
      <c r="BI207" s="98">
        <f t="shared" si="28"/>
        <v>0</v>
      </c>
      <c r="BJ207" s="2" t="s">
        <v>78</v>
      </c>
      <c r="BK207" s="98">
        <f t="shared" si="29"/>
        <v>0</v>
      </c>
      <c r="BL207" s="2" t="s">
        <v>121</v>
      </c>
      <c r="BM207" s="97" t="s">
        <v>681</v>
      </c>
    </row>
    <row r="208" spans="2:65" s="12" customFormat="1" ht="24.2" customHeight="1" x14ac:dyDescent="0.25">
      <c r="B208" s="11"/>
      <c r="C208" s="99" t="s">
        <v>243</v>
      </c>
      <c r="D208" s="99" t="s">
        <v>124</v>
      </c>
      <c r="E208" s="100" t="s">
        <v>656</v>
      </c>
      <c r="F208" s="101" t="s">
        <v>616</v>
      </c>
      <c r="G208" s="102" t="s">
        <v>140</v>
      </c>
      <c r="H208" s="103">
        <v>8</v>
      </c>
      <c r="I208" s="104"/>
      <c r="J208" s="104">
        <f t="shared" si="20"/>
        <v>0</v>
      </c>
      <c r="K208" s="105"/>
      <c r="L208" s="106"/>
      <c r="M208" s="107" t="s">
        <v>9</v>
      </c>
      <c r="N208" s="108" t="s">
        <v>26</v>
      </c>
      <c r="O208" s="95">
        <v>0</v>
      </c>
      <c r="P208" s="95">
        <f t="shared" si="21"/>
        <v>0</v>
      </c>
      <c r="Q208" s="95">
        <v>0</v>
      </c>
      <c r="R208" s="95">
        <f t="shared" si="22"/>
        <v>0</v>
      </c>
      <c r="S208" s="95">
        <v>0</v>
      </c>
      <c r="T208" s="96">
        <f t="shared" si="23"/>
        <v>0</v>
      </c>
      <c r="AR208" s="97" t="s">
        <v>127</v>
      </c>
      <c r="AT208" s="97" t="s">
        <v>124</v>
      </c>
      <c r="AU208" s="97" t="s">
        <v>1</v>
      </c>
      <c r="AY208" s="2" t="s">
        <v>80</v>
      </c>
      <c r="BE208" s="98">
        <f t="shared" si="24"/>
        <v>0</v>
      </c>
      <c r="BF208" s="98">
        <f t="shared" si="25"/>
        <v>0</v>
      </c>
      <c r="BG208" s="98">
        <f t="shared" si="26"/>
        <v>0</v>
      </c>
      <c r="BH208" s="98">
        <f t="shared" si="27"/>
        <v>0</v>
      </c>
      <c r="BI208" s="98">
        <f t="shared" si="28"/>
        <v>0</v>
      </c>
      <c r="BJ208" s="2" t="s">
        <v>78</v>
      </c>
      <c r="BK208" s="98">
        <f t="shared" si="29"/>
        <v>0</v>
      </c>
      <c r="BL208" s="2" t="s">
        <v>127</v>
      </c>
      <c r="BM208" s="97" t="s">
        <v>682</v>
      </c>
    </row>
    <row r="209" spans="2:65" s="12" customFormat="1" ht="24.2" customHeight="1" x14ac:dyDescent="0.25">
      <c r="B209" s="11"/>
      <c r="C209" s="99" t="s">
        <v>247</v>
      </c>
      <c r="D209" s="99" t="s">
        <v>124</v>
      </c>
      <c r="E209" s="100" t="s">
        <v>618</v>
      </c>
      <c r="F209" s="101" t="s">
        <v>619</v>
      </c>
      <c r="G209" s="102" t="s">
        <v>140</v>
      </c>
      <c r="H209" s="103">
        <v>8</v>
      </c>
      <c r="I209" s="104"/>
      <c r="J209" s="104">
        <f t="shared" si="20"/>
        <v>0</v>
      </c>
      <c r="K209" s="105"/>
      <c r="L209" s="106"/>
      <c r="M209" s="107" t="s">
        <v>9</v>
      </c>
      <c r="N209" s="108" t="s">
        <v>26</v>
      </c>
      <c r="O209" s="95">
        <v>0</v>
      </c>
      <c r="P209" s="95">
        <f t="shared" si="21"/>
        <v>0</v>
      </c>
      <c r="Q209" s="95">
        <v>0</v>
      </c>
      <c r="R209" s="95">
        <f t="shared" si="22"/>
        <v>0</v>
      </c>
      <c r="S209" s="95">
        <v>0</v>
      </c>
      <c r="T209" s="96">
        <f t="shared" si="23"/>
        <v>0</v>
      </c>
      <c r="AR209" s="97" t="s">
        <v>127</v>
      </c>
      <c r="AT209" s="97" t="s">
        <v>124</v>
      </c>
      <c r="AU209" s="97" t="s">
        <v>1</v>
      </c>
      <c r="AY209" s="2" t="s">
        <v>80</v>
      </c>
      <c r="BE209" s="98">
        <f t="shared" si="24"/>
        <v>0</v>
      </c>
      <c r="BF209" s="98">
        <f t="shared" si="25"/>
        <v>0</v>
      </c>
      <c r="BG209" s="98">
        <f t="shared" si="26"/>
        <v>0</v>
      </c>
      <c r="BH209" s="98">
        <f t="shared" si="27"/>
        <v>0</v>
      </c>
      <c r="BI209" s="98">
        <f t="shared" si="28"/>
        <v>0</v>
      </c>
      <c r="BJ209" s="2" t="s">
        <v>78</v>
      </c>
      <c r="BK209" s="98">
        <f t="shared" si="29"/>
        <v>0</v>
      </c>
      <c r="BL209" s="2" t="s">
        <v>127</v>
      </c>
      <c r="BM209" s="97" t="s">
        <v>683</v>
      </c>
    </row>
    <row r="210" spans="2:65" s="12" customFormat="1" ht="33" customHeight="1" x14ac:dyDescent="0.25">
      <c r="B210" s="11"/>
      <c r="C210" s="86" t="s">
        <v>255</v>
      </c>
      <c r="D210" s="86" t="s">
        <v>83</v>
      </c>
      <c r="E210" s="87" t="s">
        <v>621</v>
      </c>
      <c r="F210" s="88" t="s">
        <v>622</v>
      </c>
      <c r="G210" s="89" t="s">
        <v>140</v>
      </c>
      <c r="H210" s="90">
        <v>8</v>
      </c>
      <c r="I210" s="91"/>
      <c r="J210" s="91">
        <f t="shared" si="20"/>
        <v>0</v>
      </c>
      <c r="K210" s="92"/>
      <c r="L210" s="11"/>
      <c r="M210" s="93" t="s">
        <v>9</v>
      </c>
      <c r="N210" s="94" t="s">
        <v>26</v>
      </c>
      <c r="O210" s="95">
        <v>0</v>
      </c>
      <c r="P210" s="95">
        <f t="shared" si="21"/>
        <v>0</v>
      </c>
      <c r="Q210" s="95">
        <v>0</v>
      </c>
      <c r="R210" s="95">
        <f t="shared" si="22"/>
        <v>0</v>
      </c>
      <c r="S210" s="95">
        <v>0</v>
      </c>
      <c r="T210" s="96">
        <f t="shared" si="23"/>
        <v>0</v>
      </c>
      <c r="AR210" s="97" t="s">
        <v>121</v>
      </c>
      <c r="AT210" s="97" t="s">
        <v>83</v>
      </c>
      <c r="AU210" s="97" t="s">
        <v>1</v>
      </c>
      <c r="AY210" s="2" t="s">
        <v>80</v>
      </c>
      <c r="BE210" s="98">
        <f t="shared" si="24"/>
        <v>0</v>
      </c>
      <c r="BF210" s="98">
        <f t="shared" si="25"/>
        <v>0</v>
      </c>
      <c r="BG210" s="98">
        <f t="shared" si="26"/>
        <v>0</v>
      </c>
      <c r="BH210" s="98">
        <f t="shared" si="27"/>
        <v>0</v>
      </c>
      <c r="BI210" s="98">
        <f t="shared" si="28"/>
        <v>0</v>
      </c>
      <c r="BJ210" s="2" t="s">
        <v>78</v>
      </c>
      <c r="BK210" s="98">
        <f t="shared" si="29"/>
        <v>0</v>
      </c>
      <c r="BL210" s="2" t="s">
        <v>121</v>
      </c>
      <c r="BM210" s="97" t="s">
        <v>684</v>
      </c>
    </row>
    <row r="211" spans="2:65" s="12" customFormat="1" ht="16.5" customHeight="1" x14ac:dyDescent="0.25">
      <c r="B211" s="11"/>
      <c r="C211" s="99" t="s">
        <v>263</v>
      </c>
      <c r="D211" s="99" t="s">
        <v>124</v>
      </c>
      <c r="E211" s="100" t="s">
        <v>624</v>
      </c>
      <c r="F211" s="101" t="s">
        <v>625</v>
      </c>
      <c r="G211" s="102" t="s">
        <v>140</v>
      </c>
      <c r="H211" s="103">
        <v>8</v>
      </c>
      <c r="I211" s="104"/>
      <c r="J211" s="104">
        <f t="shared" si="20"/>
        <v>0</v>
      </c>
      <c r="K211" s="105"/>
      <c r="L211" s="106"/>
      <c r="M211" s="107" t="s">
        <v>9</v>
      </c>
      <c r="N211" s="108" t="s">
        <v>26</v>
      </c>
      <c r="O211" s="95">
        <v>0</v>
      </c>
      <c r="P211" s="95">
        <f t="shared" si="21"/>
        <v>0</v>
      </c>
      <c r="Q211" s="95">
        <v>0</v>
      </c>
      <c r="R211" s="95">
        <f t="shared" si="22"/>
        <v>0</v>
      </c>
      <c r="S211" s="95">
        <v>0</v>
      </c>
      <c r="T211" s="96">
        <f t="shared" si="23"/>
        <v>0</v>
      </c>
      <c r="AR211" s="97" t="s">
        <v>189</v>
      </c>
      <c r="AT211" s="97" t="s">
        <v>124</v>
      </c>
      <c r="AU211" s="97" t="s">
        <v>1</v>
      </c>
      <c r="AY211" s="2" t="s">
        <v>80</v>
      </c>
      <c r="BE211" s="98">
        <f t="shared" si="24"/>
        <v>0</v>
      </c>
      <c r="BF211" s="98">
        <f t="shared" si="25"/>
        <v>0</v>
      </c>
      <c r="BG211" s="98">
        <f t="shared" si="26"/>
        <v>0</v>
      </c>
      <c r="BH211" s="98">
        <f t="shared" si="27"/>
        <v>0</v>
      </c>
      <c r="BI211" s="98">
        <f t="shared" si="28"/>
        <v>0</v>
      </c>
      <c r="BJ211" s="2" t="s">
        <v>78</v>
      </c>
      <c r="BK211" s="98">
        <f t="shared" si="29"/>
        <v>0</v>
      </c>
      <c r="BL211" s="2" t="s">
        <v>121</v>
      </c>
      <c r="BM211" s="97" t="s">
        <v>685</v>
      </c>
    </row>
    <row r="212" spans="2:65" s="12" customFormat="1" ht="16.5" customHeight="1" x14ac:dyDescent="0.25">
      <c r="B212" s="11"/>
      <c r="C212" s="86" t="s">
        <v>259</v>
      </c>
      <c r="D212" s="86" t="s">
        <v>83</v>
      </c>
      <c r="E212" s="87" t="s">
        <v>627</v>
      </c>
      <c r="F212" s="88" t="s">
        <v>628</v>
      </c>
      <c r="G212" s="89" t="s">
        <v>140</v>
      </c>
      <c r="H212" s="90">
        <v>8</v>
      </c>
      <c r="I212" s="91"/>
      <c r="J212" s="91">
        <f t="shared" si="20"/>
        <v>0</v>
      </c>
      <c r="K212" s="92"/>
      <c r="L212" s="11"/>
      <c r="M212" s="93" t="s">
        <v>9</v>
      </c>
      <c r="N212" s="94" t="s">
        <v>26</v>
      </c>
      <c r="O212" s="95">
        <v>0</v>
      </c>
      <c r="P212" s="95">
        <f t="shared" si="21"/>
        <v>0</v>
      </c>
      <c r="Q212" s="95">
        <v>0</v>
      </c>
      <c r="R212" s="95">
        <f t="shared" si="22"/>
        <v>0</v>
      </c>
      <c r="S212" s="95">
        <v>0</v>
      </c>
      <c r="T212" s="96">
        <f t="shared" si="23"/>
        <v>0</v>
      </c>
      <c r="AR212" s="97" t="s">
        <v>121</v>
      </c>
      <c r="AT212" s="97" t="s">
        <v>83</v>
      </c>
      <c r="AU212" s="97" t="s">
        <v>1</v>
      </c>
      <c r="AY212" s="2" t="s">
        <v>80</v>
      </c>
      <c r="BE212" s="98">
        <f t="shared" si="24"/>
        <v>0</v>
      </c>
      <c r="BF212" s="98">
        <f t="shared" si="25"/>
        <v>0</v>
      </c>
      <c r="BG212" s="98">
        <f t="shared" si="26"/>
        <v>0</v>
      </c>
      <c r="BH212" s="98">
        <f t="shared" si="27"/>
        <v>0</v>
      </c>
      <c r="BI212" s="98">
        <f t="shared" si="28"/>
        <v>0</v>
      </c>
      <c r="BJ212" s="2" t="s">
        <v>78</v>
      </c>
      <c r="BK212" s="98">
        <f t="shared" si="29"/>
        <v>0</v>
      </c>
      <c r="BL212" s="2" t="s">
        <v>121</v>
      </c>
      <c r="BM212" s="97" t="s">
        <v>686</v>
      </c>
    </row>
    <row r="213" spans="2:65" s="12" customFormat="1" ht="16.5" customHeight="1" x14ac:dyDescent="0.25">
      <c r="B213" s="11"/>
      <c r="C213" s="99" t="s">
        <v>303</v>
      </c>
      <c r="D213" s="99" t="s">
        <v>124</v>
      </c>
      <c r="E213" s="100" t="s">
        <v>630</v>
      </c>
      <c r="F213" s="101" t="s">
        <v>631</v>
      </c>
      <c r="G213" s="102" t="s">
        <v>140</v>
      </c>
      <c r="H213" s="103">
        <v>8</v>
      </c>
      <c r="I213" s="104"/>
      <c r="J213" s="104">
        <f t="shared" si="20"/>
        <v>0</v>
      </c>
      <c r="K213" s="105"/>
      <c r="L213" s="106"/>
      <c r="M213" s="107" t="s">
        <v>9</v>
      </c>
      <c r="N213" s="108" t="s">
        <v>26</v>
      </c>
      <c r="O213" s="95">
        <v>0</v>
      </c>
      <c r="P213" s="95">
        <f t="shared" si="21"/>
        <v>0</v>
      </c>
      <c r="Q213" s="95">
        <v>0</v>
      </c>
      <c r="R213" s="95">
        <f t="shared" si="22"/>
        <v>0</v>
      </c>
      <c r="S213" s="95">
        <v>0</v>
      </c>
      <c r="T213" s="96">
        <f t="shared" si="23"/>
        <v>0</v>
      </c>
      <c r="AR213" s="97" t="s">
        <v>189</v>
      </c>
      <c r="AT213" s="97" t="s">
        <v>124</v>
      </c>
      <c r="AU213" s="97" t="s">
        <v>1</v>
      </c>
      <c r="AY213" s="2" t="s">
        <v>80</v>
      </c>
      <c r="BE213" s="98">
        <f t="shared" si="24"/>
        <v>0</v>
      </c>
      <c r="BF213" s="98">
        <f t="shared" si="25"/>
        <v>0</v>
      </c>
      <c r="BG213" s="98">
        <f t="shared" si="26"/>
        <v>0</v>
      </c>
      <c r="BH213" s="98">
        <f t="shared" si="27"/>
        <v>0</v>
      </c>
      <c r="BI213" s="98">
        <f t="shared" si="28"/>
        <v>0</v>
      </c>
      <c r="BJ213" s="2" t="s">
        <v>78</v>
      </c>
      <c r="BK213" s="98">
        <f t="shared" si="29"/>
        <v>0</v>
      </c>
      <c r="BL213" s="2" t="s">
        <v>121</v>
      </c>
      <c r="BM213" s="97" t="s">
        <v>687</v>
      </c>
    </row>
    <row r="214" spans="2:65" s="75" customFormat="1" ht="22.9" customHeight="1" x14ac:dyDescent="0.2">
      <c r="B214" s="74"/>
      <c r="D214" s="76" t="s">
        <v>75</v>
      </c>
      <c r="E214" s="84" t="s">
        <v>409</v>
      </c>
      <c r="F214" s="84" t="s">
        <v>410</v>
      </c>
      <c r="J214" s="85">
        <f>BK214</f>
        <v>0</v>
      </c>
      <c r="L214" s="74"/>
      <c r="M214" s="79"/>
      <c r="P214" s="80">
        <f>SUM(P215:P223)</f>
        <v>0</v>
      </c>
      <c r="R214" s="80">
        <f>SUM(R215:R223)</f>
        <v>1.6E-2</v>
      </c>
      <c r="T214" s="81">
        <f>SUM(T215:T223)</f>
        <v>0</v>
      </c>
      <c r="AR214" s="76" t="s">
        <v>92</v>
      </c>
      <c r="AT214" s="82" t="s">
        <v>75</v>
      </c>
      <c r="AU214" s="82" t="s">
        <v>78</v>
      </c>
      <c r="AY214" s="76" t="s">
        <v>80</v>
      </c>
      <c r="BK214" s="83">
        <f>SUM(BK215:BK223)</f>
        <v>0</v>
      </c>
    </row>
    <row r="215" spans="2:65" s="12" customFormat="1" ht="37.9" customHeight="1" x14ac:dyDescent="0.25">
      <c r="B215" s="11"/>
      <c r="C215" s="99" t="s">
        <v>411</v>
      </c>
      <c r="D215" s="99" t="s">
        <v>124</v>
      </c>
      <c r="E215" s="100" t="s">
        <v>412</v>
      </c>
      <c r="F215" s="101" t="s">
        <v>413</v>
      </c>
      <c r="G215" s="102" t="s">
        <v>140</v>
      </c>
      <c r="H215" s="103">
        <v>20</v>
      </c>
      <c r="I215" s="104"/>
      <c r="J215" s="104">
        <f t="shared" ref="J215:J223" si="30">ROUND(I215*H215,2)</f>
        <v>0</v>
      </c>
      <c r="K215" s="105"/>
      <c r="L215" s="106"/>
      <c r="M215" s="107" t="s">
        <v>9</v>
      </c>
      <c r="N215" s="108" t="s">
        <v>26</v>
      </c>
      <c r="O215" s="95">
        <v>0</v>
      </c>
      <c r="P215" s="95">
        <f t="shared" ref="P215:P223" si="31">O215*H215</f>
        <v>0</v>
      </c>
      <c r="Q215" s="95">
        <v>8.0000000000000004E-4</v>
      </c>
      <c r="R215" s="95">
        <f t="shared" ref="R215:R223" si="32">Q215*H215</f>
        <v>1.6E-2</v>
      </c>
      <c r="S215" s="95">
        <v>0</v>
      </c>
      <c r="T215" s="96">
        <f t="shared" ref="T215:T223" si="33">S215*H215</f>
        <v>0</v>
      </c>
      <c r="AR215" s="97" t="s">
        <v>127</v>
      </c>
      <c r="AT215" s="97" t="s">
        <v>124</v>
      </c>
      <c r="AU215" s="97" t="s">
        <v>1</v>
      </c>
      <c r="AY215" s="2" t="s">
        <v>80</v>
      </c>
      <c r="BE215" s="98">
        <f t="shared" ref="BE215:BE223" si="34">IF(N215="základní",J215,0)</f>
        <v>0</v>
      </c>
      <c r="BF215" s="98">
        <f t="shared" ref="BF215:BF223" si="35">IF(N215="snížená",J215,0)</f>
        <v>0</v>
      </c>
      <c r="BG215" s="98">
        <f t="shared" ref="BG215:BG223" si="36">IF(N215="zákl. přenesená",J215,0)</f>
        <v>0</v>
      </c>
      <c r="BH215" s="98">
        <f t="shared" ref="BH215:BH223" si="37">IF(N215="sníž. přenesená",J215,0)</f>
        <v>0</v>
      </c>
      <c r="BI215" s="98">
        <f t="shared" ref="BI215:BI223" si="38">IF(N215="nulová",J215,0)</f>
        <v>0</v>
      </c>
      <c r="BJ215" s="2" t="s">
        <v>78</v>
      </c>
      <c r="BK215" s="98">
        <f t="shared" ref="BK215:BK223" si="39">ROUND(I215*H215,2)</f>
        <v>0</v>
      </c>
      <c r="BL215" s="2" t="s">
        <v>127</v>
      </c>
      <c r="BM215" s="97" t="s">
        <v>414</v>
      </c>
    </row>
    <row r="216" spans="2:65" s="12" customFormat="1" ht="16.5" customHeight="1" x14ac:dyDescent="0.25">
      <c r="B216" s="11"/>
      <c r="C216" s="99" t="s">
        <v>415</v>
      </c>
      <c r="D216" s="99" t="s">
        <v>124</v>
      </c>
      <c r="E216" s="100" t="s">
        <v>416</v>
      </c>
      <c r="F216" s="101" t="s">
        <v>417</v>
      </c>
      <c r="G216" s="102" t="s">
        <v>140</v>
      </c>
      <c r="H216" s="103">
        <v>20</v>
      </c>
      <c r="I216" s="104"/>
      <c r="J216" s="104">
        <f t="shared" si="30"/>
        <v>0</v>
      </c>
      <c r="K216" s="105"/>
      <c r="L216" s="106"/>
      <c r="M216" s="107" t="s">
        <v>9</v>
      </c>
      <c r="N216" s="108" t="s">
        <v>26</v>
      </c>
      <c r="O216" s="95">
        <v>0</v>
      </c>
      <c r="P216" s="95">
        <f t="shared" si="31"/>
        <v>0</v>
      </c>
      <c r="Q216" s="95">
        <v>0</v>
      </c>
      <c r="R216" s="95">
        <f t="shared" si="32"/>
        <v>0</v>
      </c>
      <c r="S216" s="95">
        <v>0</v>
      </c>
      <c r="T216" s="96">
        <f t="shared" si="33"/>
        <v>0</v>
      </c>
      <c r="AR216" s="97" t="s">
        <v>189</v>
      </c>
      <c r="AT216" s="97" t="s">
        <v>124</v>
      </c>
      <c r="AU216" s="97" t="s">
        <v>1</v>
      </c>
      <c r="AY216" s="2" t="s">
        <v>80</v>
      </c>
      <c r="BE216" s="98">
        <f t="shared" si="34"/>
        <v>0</v>
      </c>
      <c r="BF216" s="98">
        <f t="shared" si="35"/>
        <v>0</v>
      </c>
      <c r="BG216" s="98">
        <f t="shared" si="36"/>
        <v>0</v>
      </c>
      <c r="BH216" s="98">
        <f t="shared" si="37"/>
        <v>0</v>
      </c>
      <c r="BI216" s="98">
        <f t="shared" si="38"/>
        <v>0</v>
      </c>
      <c r="BJ216" s="2" t="s">
        <v>78</v>
      </c>
      <c r="BK216" s="98">
        <f t="shared" si="39"/>
        <v>0</v>
      </c>
      <c r="BL216" s="2" t="s">
        <v>121</v>
      </c>
      <c r="BM216" s="97" t="s">
        <v>418</v>
      </c>
    </row>
    <row r="217" spans="2:65" s="12" customFormat="1" ht="24.2" customHeight="1" x14ac:dyDescent="0.25">
      <c r="B217" s="11"/>
      <c r="C217" s="86" t="s">
        <v>307</v>
      </c>
      <c r="D217" s="86" t="s">
        <v>83</v>
      </c>
      <c r="E217" s="87" t="s">
        <v>432</v>
      </c>
      <c r="F217" s="88" t="s">
        <v>433</v>
      </c>
      <c r="G217" s="89" t="s">
        <v>399</v>
      </c>
      <c r="H217" s="90">
        <v>30</v>
      </c>
      <c r="I217" s="91"/>
      <c r="J217" s="91">
        <f t="shared" si="30"/>
        <v>0</v>
      </c>
      <c r="K217" s="92"/>
      <c r="L217" s="11"/>
      <c r="M217" s="93" t="s">
        <v>9</v>
      </c>
      <c r="N217" s="94" t="s">
        <v>26</v>
      </c>
      <c r="O217" s="95">
        <v>0</v>
      </c>
      <c r="P217" s="95">
        <f t="shared" si="31"/>
        <v>0</v>
      </c>
      <c r="Q217" s="95">
        <v>0</v>
      </c>
      <c r="R217" s="95">
        <f t="shared" si="32"/>
        <v>0</v>
      </c>
      <c r="S217" s="95">
        <v>0</v>
      </c>
      <c r="T217" s="96">
        <f t="shared" si="33"/>
        <v>0</v>
      </c>
      <c r="AR217" s="97" t="s">
        <v>121</v>
      </c>
      <c r="AT217" s="97" t="s">
        <v>83</v>
      </c>
      <c r="AU217" s="97" t="s">
        <v>1</v>
      </c>
      <c r="AY217" s="2" t="s">
        <v>80</v>
      </c>
      <c r="BE217" s="98">
        <f t="shared" si="34"/>
        <v>0</v>
      </c>
      <c r="BF217" s="98">
        <f t="shared" si="35"/>
        <v>0</v>
      </c>
      <c r="BG217" s="98">
        <f t="shared" si="36"/>
        <v>0</v>
      </c>
      <c r="BH217" s="98">
        <f t="shared" si="37"/>
        <v>0</v>
      </c>
      <c r="BI217" s="98">
        <f t="shared" si="38"/>
        <v>0</v>
      </c>
      <c r="BJ217" s="2" t="s">
        <v>78</v>
      </c>
      <c r="BK217" s="98">
        <f t="shared" si="39"/>
        <v>0</v>
      </c>
      <c r="BL217" s="2" t="s">
        <v>121</v>
      </c>
      <c r="BM217" s="97" t="s">
        <v>688</v>
      </c>
    </row>
    <row r="218" spans="2:65" s="12" customFormat="1" ht="21.75" customHeight="1" x14ac:dyDescent="0.25">
      <c r="B218" s="11"/>
      <c r="C218" s="86" t="s">
        <v>315</v>
      </c>
      <c r="D218" s="86" t="s">
        <v>83</v>
      </c>
      <c r="E218" s="87" t="s">
        <v>440</v>
      </c>
      <c r="F218" s="88" t="s">
        <v>441</v>
      </c>
      <c r="G218" s="89" t="s">
        <v>399</v>
      </c>
      <c r="H218" s="90">
        <v>30.4</v>
      </c>
      <c r="I218" s="91"/>
      <c r="J218" s="91">
        <f t="shared" si="30"/>
        <v>0</v>
      </c>
      <c r="K218" s="92"/>
      <c r="L218" s="11"/>
      <c r="M218" s="93" t="s">
        <v>9</v>
      </c>
      <c r="N218" s="94" t="s">
        <v>26</v>
      </c>
      <c r="O218" s="95">
        <v>0</v>
      </c>
      <c r="P218" s="95">
        <f t="shared" si="31"/>
        <v>0</v>
      </c>
      <c r="Q218" s="95">
        <v>0</v>
      </c>
      <c r="R218" s="95">
        <f t="shared" si="32"/>
        <v>0</v>
      </c>
      <c r="S218" s="95">
        <v>0</v>
      </c>
      <c r="T218" s="96">
        <f t="shared" si="33"/>
        <v>0</v>
      </c>
      <c r="AR218" s="97" t="s">
        <v>121</v>
      </c>
      <c r="AT218" s="97" t="s">
        <v>83</v>
      </c>
      <c r="AU218" s="97" t="s">
        <v>1</v>
      </c>
      <c r="AY218" s="2" t="s">
        <v>80</v>
      </c>
      <c r="BE218" s="98">
        <f t="shared" si="34"/>
        <v>0</v>
      </c>
      <c r="BF218" s="98">
        <f t="shared" si="35"/>
        <v>0</v>
      </c>
      <c r="BG218" s="98">
        <f t="shared" si="36"/>
        <v>0</v>
      </c>
      <c r="BH218" s="98">
        <f t="shared" si="37"/>
        <v>0</v>
      </c>
      <c r="BI218" s="98">
        <f t="shared" si="38"/>
        <v>0</v>
      </c>
      <c r="BJ218" s="2" t="s">
        <v>78</v>
      </c>
      <c r="BK218" s="98">
        <f t="shared" si="39"/>
        <v>0</v>
      </c>
      <c r="BL218" s="2" t="s">
        <v>121</v>
      </c>
      <c r="BM218" s="97" t="s">
        <v>689</v>
      </c>
    </row>
    <row r="219" spans="2:65" s="12" customFormat="1" ht="24.2" customHeight="1" x14ac:dyDescent="0.25">
      <c r="B219" s="11"/>
      <c r="C219" s="99" t="s">
        <v>368</v>
      </c>
      <c r="D219" s="99" t="s">
        <v>124</v>
      </c>
      <c r="E219" s="100" t="s">
        <v>444</v>
      </c>
      <c r="F219" s="101" t="s">
        <v>445</v>
      </c>
      <c r="G219" s="102" t="s">
        <v>399</v>
      </c>
      <c r="H219" s="103">
        <v>43.2</v>
      </c>
      <c r="I219" s="104"/>
      <c r="J219" s="104">
        <f t="shared" si="30"/>
        <v>0</v>
      </c>
      <c r="K219" s="105"/>
      <c r="L219" s="106"/>
      <c r="M219" s="107" t="s">
        <v>9</v>
      </c>
      <c r="N219" s="108" t="s">
        <v>26</v>
      </c>
      <c r="O219" s="95">
        <v>0</v>
      </c>
      <c r="P219" s="95">
        <f t="shared" si="31"/>
        <v>0</v>
      </c>
      <c r="Q219" s="95">
        <v>0</v>
      </c>
      <c r="R219" s="95">
        <f t="shared" si="32"/>
        <v>0</v>
      </c>
      <c r="S219" s="95">
        <v>0</v>
      </c>
      <c r="T219" s="96">
        <f t="shared" si="33"/>
        <v>0</v>
      </c>
      <c r="AR219" s="97" t="s">
        <v>189</v>
      </c>
      <c r="AT219" s="97" t="s">
        <v>124</v>
      </c>
      <c r="AU219" s="97" t="s">
        <v>1</v>
      </c>
      <c r="AY219" s="2" t="s">
        <v>80</v>
      </c>
      <c r="BE219" s="98">
        <f t="shared" si="34"/>
        <v>0</v>
      </c>
      <c r="BF219" s="98">
        <f t="shared" si="35"/>
        <v>0</v>
      </c>
      <c r="BG219" s="98">
        <f t="shared" si="36"/>
        <v>0</v>
      </c>
      <c r="BH219" s="98">
        <f t="shared" si="37"/>
        <v>0</v>
      </c>
      <c r="BI219" s="98">
        <f t="shared" si="38"/>
        <v>0</v>
      </c>
      <c r="BJ219" s="2" t="s">
        <v>78</v>
      </c>
      <c r="BK219" s="98">
        <f t="shared" si="39"/>
        <v>0</v>
      </c>
      <c r="BL219" s="2" t="s">
        <v>121</v>
      </c>
      <c r="BM219" s="97" t="s">
        <v>690</v>
      </c>
    </row>
    <row r="220" spans="2:65" s="12" customFormat="1" ht="16.5" customHeight="1" x14ac:dyDescent="0.25">
      <c r="B220" s="11"/>
      <c r="C220" s="86" t="s">
        <v>371</v>
      </c>
      <c r="D220" s="86" t="s">
        <v>83</v>
      </c>
      <c r="E220" s="87" t="s">
        <v>436</v>
      </c>
      <c r="F220" s="88" t="s">
        <v>437</v>
      </c>
      <c r="G220" s="89" t="s">
        <v>399</v>
      </c>
      <c r="H220" s="90">
        <v>30.4</v>
      </c>
      <c r="I220" s="91"/>
      <c r="J220" s="91">
        <f t="shared" si="30"/>
        <v>0</v>
      </c>
      <c r="K220" s="92"/>
      <c r="L220" s="11"/>
      <c r="M220" s="93" t="s">
        <v>9</v>
      </c>
      <c r="N220" s="94" t="s">
        <v>26</v>
      </c>
      <c r="O220" s="95">
        <v>0</v>
      </c>
      <c r="P220" s="95">
        <f t="shared" si="31"/>
        <v>0</v>
      </c>
      <c r="Q220" s="95">
        <v>0</v>
      </c>
      <c r="R220" s="95">
        <f t="shared" si="32"/>
        <v>0</v>
      </c>
      <c r="S220" s="95">
        <v>0</v>
      </c>
      <c r="T220" s="96">
        <f t="shared" si="33"/>
        <v>0</v>
      </c>
      <c r="AR220" s="97" t="s">
        <v>121</v>
      </c>
      <c r="AT220" s="97" t="s">
        <v>83</v>
      </c>
      <c r="AU220" s="97" t="s">
        <v>1</v>
      </c>
      <c r="AY220" s="2" t="s">
        <v>80</v>
      </c>
      <c r="BE220" s="98">
        <f t="shared" si="34"/>
        <v>0</v>
      </c>
      <c r="BF220" s="98">
        <f t="shared" si="35"/>
        <v>0</v>
      </c>
      <c r="BG220" s="98">
        <f t="shared" si="36"/>
        <v>0</v>
      </c>
      <c r="BH220" s="98">
        <f t="shared" si="37"/>
        <v>0</v>
      </c>
      <c r="BI220" s="98">
        <f t="shared" si="38"/>
        <v>0</v>
      </c>
      <c r="BJ220" s="2" t="s">
        <v>78</v>
      </c>
      <c r="BK220" s="98">
        <f t="shared" si="39"/>
        <v>0</v>
      </c>
      <c r="BL220" s="2" t="s">
        <v>121</v>
      </c>
      <c r="BM220" s="97" t="s">
        <v>691</v>
      </c>
    </row>
    <row r="221" spans="2:65" s="12" customFormat="1" ht="24.2" customHeight="1" x14ac:dyDescent="0.25">
      <c r="B221" s="11"/>
      <c r="C221" s="86" t="s">
        <v>155</v>
      </c>
      <c r="D221" s="86" t="s">
        <v>83</v>
      </c>
      <c r="E221" s="87" t="s">
        <v>420</v>
      </c>
      <c r="F221" s="88" t="s">
        <v>421</v>
      </c>
      <c r="G221" s="89" t="s">
        <v>399</v>
      </c>
      <c r="H221" s="90">
        <v>60</v>
      </c>
      <c r="I221" s="91"/>
      <c r="J221" s="91">
        <f t="shared" si="30"/>
        <v>0</v>
      </c>
      <c r="K221" s="92"/>
      <c r="L221" s="11"/>
      <c r="M221" s="93" t="s">
        <v>9</v>
      </c>
      <c r="N221" s="94" t="s">
        <v>26</v>
      </c>
      <c r="O221" s="95">
        <v>0</v>
      </c>
      <c r="P221" s="95">
        <f t="shared" si="31"/>
        <v>0</v>
      </c>
      <c r="Q221" s="95">
        <v>0</v>
      </c>
      <c r="R221" s="95">
        <f t="shared" si="32"/>
        <v>0</v>
      </c>
      <c r="S221" s="95">
        <v>0</v>
      </c>
      <c r="T221" s="96">
        <f t="shared" si="33"/>
        <v>0</v>
      </c>
      <c r="AR221" s="97" t="s">
        <v>121</v>
      </c>
      <c r="AT221" s="97" t="s">
        <v>83</v>
      </c>
      <c r="AU221" s="97" t="s">
        <v>1</v>
      </c>
      <c r="AY221" s="2" t="s">
        <v>80</v>
      </c>
      <c r="BE221" s="98">
        <f t="shared" si="34"/>
        <v>0</v>
      </c>
      <c r="BF221" s="98">
        <f t="shared" si="35"/>
        <v>0</v>
      </c>
      <c r="BG221" s="98">
        <f t="shared" si="36"/>
        <v>0</v>
      </c>
      <c r="BH221" s="98">
        <f t="shared" si="37"/>
        <v>0</v>
      </c>
      <c r="BI221" s="98">
        <f t="shared" si="38"/>
        <v>0</v>
      </c>
      <c r="BJ221" s="2" t="s">
        <v>78</v>
      </c>
      <c r="BK221" s="98">
        <f t="shared" si="39"/>
        <v>0</v>
      </c>
      <c r="BL221" s="2" t="s">
        <v>121</v>
      </c>
      <c r="BM221" s="97" t="s">
        <v>668</v>
      </c>
    </row>
    <row r="222" spans="2:65" s="12" customFormat="1" ht="24.2" customHeight="1" x14ac:dyDescent="0.25">
      <c r="B222" s="11"/>
      <c r="C222" s="99" t="s">
        <v>251</v>
      </c>
      <c r="D222" s="99" t="s">
        <v>124</v>
      </c>
      <c r="E222" s="100" t="s">
        <v>424</v>
      </c>
      <c r="F222" s="101" t="s">
        <v>425</v>
      </c>
      <c r="G222" s="102" t="s">
        <v>399</v>
      </c>
      <c r="H222" s="103">
        <v>60</v>
      </c>
      <c r="I222" s="104"/>
      <c r="J222" s="104">
        <f t="shared" si="30"/>
        <v>0</v>
      </c>
      <c r="K222" s="105"/>
      <c r="L222" s="106"/>
      <c r="M222" s="107" t="s">
        <v>9</v>
      </c>
      <c r="N222" s="108" t="s">
        <v>26</v>
      </c>
      <c r="O222" s="95">
        <v>0</v>
      </c>
      <c r="P222" s="95">
        <f t="shared" si="31"/>
        <v>0</v>
      </c>
      <c r="Q222" s="95">
        <v>0</v>
      </c>
      <c r="R222" s="95">
        <f t="shared" si="32"/>
        <v>0</v>
      </c>
      <c r="S222" s="95">
        <v>0</v>
      </c>
      <c r="T222" s="96">
        <f t="shared" si="33"/>
        <v>0</v>
      </c>
      <c r="AR222" s="97" t="s">
        <v>189</v>
      </c>
      <c r="AT222" s="97" t="s">
        <v>124</v>
      </c>
      <c r="AU222" s="97" t="s">
        <v>1</v>
      </c>
      <c r="AY222" s="2" t="s">
        <v>80</v>
      </c>
      <c r="BE222" s="98">
        <f t="shared" si="34"/>
        <v>0</v>
      </c>
      <c r="BF222" s="98">
        <f t="shared" si="35"/>
        <v>0</v>
      </c>
      <c r="BG222" s="98">
        <f t="shared" si="36"/>
        <v>0</v>
      </c>
      <c r="BH222" s="98">
        <f t="shared" si="37"/>
        <v>0</v>
      </c>
      <c r="BI222" s="98">
        <f t="shared" si="38"/>
        <v>0</v>
      </c>
      <c r="BJ222" s="2" t="s">
        <v>78</v>
      </c>
      <c r="BK222" s="98">
        <f t="shared" si="39"/>
        <v>0</v>
      </c>
      <c r="BL222" s="2" t="s">
        <v>121</v>
      </c>
      <c r="BM222" s="97" t="s">
        <v>669</v>
      </c>
    </row>
    <row r="223" spans="2:65" s="12" customFormat="1" ht="24.2" customHeight="1" x14ac:dyDescent="0.25">
      <c r="B223" s="11"/>
      <c r="C223" s="99" t="s">
        <v>561</v>
      </c>
      <c r="D223" s="99" t="s">
        <v>124</v>
      </c>
      <c r="E223" s="100" t="s">
        <v>428</v>
      </c>
      <c r="F223" s="101" t="s">
        <v>635</v>
      </c>
      <c r="G223" s="102" t="s">
        <v>140</v>
      </c>
      <c r="H223" s="103">
        <v>6</v>
      </c>
      <c r="I223" s="104"/>
      <c r="J223" s="104">
        <f t="shared" si="30"/>
        <v>0</v>
      </c>
      <c r="K223" s="105"/>
      <c r="L223" s="106"/>
      <c r="M223" s="107" t="s">
        <v>9</v>
      </c>
      <c r="N223" s="108" t="s">
        <v>26</v>
      </c>
      <c r="O223" s="95">
        <v>0</v>
      </c>
      <c r="P223" s="95">
        <f t="shared" si="31"/>
        <v>0</v>
      </c>
      <c r="Q223" s="95">
        <v>0</v>
      </c>
      <c r="R223" s="95">
        <f t="shared" si="32"/>
        <v>0</v>
      </c>
      <c r="S223" s="95">
        <v>0</v>
      </c>
      <c r="T223" s="96">
        <f t="shared" si="33"/>
        <v>0</v>
      </c>
      <c r="AR223" s="97" t="s">
        <v>189</v>
      </c>
      <c r="AT223" s="97" t="s">
        <v>124</v>
      </c>
      <c r="AU223" s="97" t="s">
        <v>1</v>
      </c>
      <c r="AY223" s="2" t="s">
        <v>80</v>
      </c>
      <c r="BE223" s="98">
        <f t="shared" si="34"/>
        <v>0</v>
      </c>
      <c r="BF223" s="98">
        <f t="shared" si="35"/>
        <v>0</v>
      </c>
      <c r="BG223" s="98">
        <f t="shared" si="36"/>
        <v>0</v>
      </c>
      <c r="BH223" s="98">
        <f t="shared" si="37"/>
        <v>0</v>
      </c>
      <c r="BI223" s="98">
        <f t="shared" si="38"/>
        <v>0</v>
      </c>
      <c r="BJ223" s="2" t="s">
        <v>78</v>
      </c>
      <c r="BK223" s="98">
        <f t="shared" si="39"/>
        <v>0</v>
      </c>
      <c r="BL223" s="2" t="s">
        <v>121</v>
      </c>
      <c r="BM223" s="97" t="s">
        <v>670</v>
      </c>
    </row>
    <row r="224" spans="2:65" s="75" customFormat="1" ht="22.9" customHeight="1" x14ac:dyDescent="0.2">
      <c r="B224" s="74"/>
      <c r="D224" s="76" t="s">
        <v>75</v>
      </c>
      <c r="E224" s="84" t="s">
        <v>447</v>
      </c>
      <c r="F224" s="84" t="s">
        <v>448</v>
      </c>
      <c r="J224" s="85">
        <f>BK224</f>
        <v>0</v>
      </c>
      <c r="L224" s="74"/>
      <c r="M224" s="79"/>
      <c r="P224" s="80">
        <f>SUM(P225:P230)</f>
        <v>826.65000000000009</v>
      </c>
      <c r="R224" s="80">
        <f>SUM(R225:R230)</f>
        <v>0</v>
      </c>
      <c r="T224" s="81">
        <f>SUM(T225:T230)</f>
        <v>0</v>
      </c>
      <c r="AR224" s="76" t="s">
        <v>92</v>
      </c>
      <c r="AT224" s="82" t="s">
        <v>75</v>
      </c>
      <c r="AU224" s="82" t="s">
        <v>78</v>
      </c>
      <c r="AY224" s="76" t="s">
        <v>80</v>
      </c>
      <c r="BK224" s="83">
        <f>SUM(BK225:BK230)</f>
        <v>0</v>
      </c>
    </row>
    <row r="225" spans="2:65" s="12" customFormat="1" ht="24.2" customHeight="1" x14ac:dyDescent="0.25">
      <c r="B225" s="11"/>
      <c r="C225" s="86" t="s">
        <v>449</v>
      </c>
      <c r="D225" s="86" t="s">
        <v>83</v>
      </c>
      <c r="E225" s="87" t="s">
        <v>450</v>
      </c>
      <c r="F225" s="88" t="s">
        <v>451</v>
      </c>
      <c r="G225" s="89" t="s">
        <v>140</v>
      </c>
      <c r="H225" s="90">
        <v>167</v>
      </c>
      <c r="I225" s="91"/>
      <c r="J225" s="91">
        <f t="shared" ref="J225:J230" si="40">ROUND(I225*H225,2)</f>
        <v>0</v>
      </c>
      <c r="K225" s="92"/>
      <c r="L225" s="11"/>
      <c r="M225" s="93" t="s">
        <v>9</v>
      </c>
      <c r="N225" s="94" t="s">
        <v>26</v>
      </c>
      <c r="O225" s="95">
        <v>0.19</v>
      </c>
      <c r="P225" s="95">
        <f t="shared" ref="P225:P230" si="41">O225*H225</f>
        <v>31.73</v>
      </c>
      <c r="Q225" s="95">
        <v>0</v>
      </c>
      <c r="R225" s="95">
        <f t="shared" ref="R225:R230" si="42">Q225*H225</f>
        <v>0</v>
      </c>
      <c r="S225" s="95">
        <v>0</v>
      </c>
      <c r="T225" s="96">
        <f t="shared" ref="T225:T230" si="43">S225*H225</f>
        <v>0</v>
      </c>
      <c r="AR225" s="97" t="s">
        <v>121</v>
      </c>
      <c r="AT225" s="97" t="s">
        <v>83</v>
      </c>
      <c r="AU225" s="97" t="s">
        <v>1</v>
      </c>
      <c r="AY225" s="2" t="s">
        <v>80</v>
      </c>
      <c r="BE225" s="98">
        <f t="shared" ref="BE225:BE230" si="44">IF(N225="základní",J225,0)</f>
        <v>0</v>
      </c>
      <c r="BF225" s="98">
        <f t="shared" ref="BF225:BF230" si="45">IF(N225="snížená",J225,0)</f>
        <v>0</v>
      </c>
      <c r="BG225" s="98">
        <f t="shared" ref="BG225:BG230" si="46">IF(N225="zákl. přenesená",J225,0)</f>
        <v>0</v>
      </c>
      <c r="BH225" s="98">
        <f t="shared" ref="BH225:BH230" si="47">IF(N225="sníž. přenesená",J225,0)</f>
        <v>0</v>
      </c>
      <c r="BI225" s="98">
        <f t="shared" ref="BI225:BI230" si="48">IF(N225="nulová",J225,0)</f>
        <v>0</v>
      </c>
      <c r="BJ225" s="2" t="s">
        <v>78</v>
      </c>
      <c r="BK225" s="98">
        <f t="shared" ref="BK225:BK230" si="49">ROUND(I225*H225,2)</f>
        <v>0</v>
      </c>
      <c r="BL225" s="2" t="s">
        <v>121</v>
      </c>
      <c r="BM225" s="97" t="s">
        <v>452</v>
      </c>
    </row>
    <row r="226" spans="2:65" s="12" customFormat="1" ht="37.9" customHeight="1" x14ac:dyDescent="0.25">
      <c r="B226" s="11"/>
      <c r="C226" s="86" t="s">
        <v>453</v>
      </c>
      <c r="D226" s="86" t="s">
        <v>83</v>
      </c>
      <c r="E226" s="87" t="s">
        <v>454</v>
      </c>
      <c r="F226" s="88" t="s">
        <v>455</v>
      </c>
      <c r="G226" s="89" t="s">
        <v>399</v>
      </c>
      <c r="H226" s="90">
        <v>2000</v>
      </c>
      <c r="I226" s="91"/>
      <c r="J226" s="91">
        <f t="shared" si="40"/>
        <v>0</v>
      </c>
      <c r="K226" s="92"/>
      <c r="L226" s="11"/>
      <c r="M226" s="93" t="s">
        <v>9</v>
      </c>
      <c r="N226" s="94" t="s">
        <v>26</v>
      </c>
      <c r="O226" s="95">
        <v>0.22700000000000001</v>
      </c>
      <c r="P226" s="95">
        <f t="shared" si="41"/>
        <v>454</v>
      </c>
      <c r="Q226" s="95">
        <v>0</v>
      </c>
      <c r="R226" s="95">
        <f t="shared" si="42"/>
        <v>0</v>
      </c>
      <c r="S226" s="95">
        <v>0</v>
      </c>
      <c r="T226" s="96">
        <f t="shared" si="43"/>
        <v>0</v>
      </c>
      <c r="AR226" s="97" t="s">
        <v>121</v>
      </c>
      <c r="AT226" s="97" t="s">
        <v>83</v>
      </c>
      <c r="AU226" s="97" t="s">
        <v>1</v>
      </c>
      <c r="AY226" s="2" t="s">
        <v>80</v>
      </c>
      <c r="BE226" s="98">
        <f t="shared" si="44"/>
        <v>0</v>
      </c>
      <c r="BF226" s="98">
        <f t="shared" si="45"/>
        <v>0</v>
      </c>
      <c r="BG226" s="98">
        <f t="shared" si="46"/>
        <v>0</v>
      </c>
      <c r="BH226" s="98">
        <f t="shared" si="47"/>
        <v>0</v>
      </c>
      <c r="BI226" s="98">
        <f t="shared" si="48"/>
        <v>0</v>
      </c>
      <c r="BJ226" s="2" t="s">
        <v>78</v>
      </c>
      <c r="BK226" s="98">
        <f t="shared" si="49"/>
        <v>0</v>
      </c>
      <c r="BL226" s="2" t="s">
        <v>121</v>
      </c>
      <c r="BM226" s="97" t="s">
        <v>456</v>
      </c>
    </row>
    <row r="227" spans="2:65" s="12" customFormat="1" ht="16.5" customHeight="1" x14ac:dyDescent="0.25">
      <c r="B227" s="11"/>
      <c r="C227" s="86" t="s">
        <v>457</v>
      </c>
      <c r="D227" s="86" t="s">
        <v>83</v>
      </c>
      <c r="E227" s="87" t="s">
        <v>458</v>
      </c>
      <c r="F227" s="88" t="s">
        <v>459</v>
      </c>
      <c r="G227" s="89" t="s">
        <v>399</v>
      </c>
      <c r="H227" s="90">
        <v>1100</v>
      </c>
      <c r="I227" s="91"/>
      <c r="J227" s="91">
        <f t="shared" si="40"/>
        <v>0</v>
      </c>
      <c r="K227" s="92"/>
      <c r="L227" s="11"/>
      <c r="M227" s="93" t="s">
        <v>9</v>
      </c>
      <c r="N227" s="94" t="s">
        <v>26</v>
      </c>
      <c r="O227" s="95">
        <v>0.22700000000000001</v>
      </c>
      <c r="P227" s="95">
        <f t="shared" si="41"/>
        <v>249.70000000000002</v>
      </c>
      <c r="Q227" s="95">
        <v>0</v>
      </c>
      <c r="R227" s="95">
        <f t="shared" si="42"/>
        <v>0</v>
      </c>
      <c r="S227" s="95">
        <v>0</v>
      </c>
      <c r="T227" s="96">
        <f t="shared" si="43"/>
        <v>0</v>
      </c>
      <c r="AR227" s="97" t="s">
        <v>121</v>
      </c>
      <c r="AT227" s="97" t="s">
        <v>83</v>
      </c>
      <c r="AU227" s="97" t="s">
        <v>1</v>
      </c>
      <c r="AY227" s="2" t="s">
        <v>80</v>
      </c>
      <c r="BE227" s="98">
        <f t="shared" si="44"/>
        <v>0</v>
      </c>
      <c r="BF227" s="98">
        <f t="shared" si="45"/>
        <v>0</v>
      </c>
      <c r="BG227" s="98">
        <f t="shared" si="46"/>
        <v>0</v>
      </c>
      <c r="BH227" s="98">
        <f t="shared" si="47"/>
        <v>0</v>
      </c>
      <c r="BI227" s="98">
        <f t="shared" si="48"/>
        <v>0</v>
      </c>
      <c r="BJ227" s="2" t="s">
        <v>78</v>
      </c>
      <c r="BK227" s="98">
        <f t="shared" si="49"/>
        <v>0</v>
      </c>
      <c r="BL227" s="2" t="s">
        <v>121</v>
      </c>
      <c r="BM227" s="97" t="s">
        <v>460</v>
      </c>
    </row>
    <row r="228" spans="2:65" s="12" customFormat="1" ht="33" customHeight="1" x14ac:dyDescent="0.25">
      <c r="B228" s="11"/>
      <c r="C228" s="86" t="s">
        <v>461</v>
      </c>
      <c r="D228" s="86" t="s">
        <v>83</v>
      </c>
      <c r="E228" s="87" t="s">
        <v>462</v>
      </c>
      <c r="F228" s="88" t="s">
        <v>463</v>
      </c>
      <c r="G228" s="89" t="s">
        <v>120</v>
      </c>
      <c r="H228" s="90">
        <v>450</v>
      </c>
      <c r="I228" s="91"/>
      <c r="J228" s="91">
        <f t="shared" si="40"/>
        <v>0</v>
      </c>
      <c r="K228" s="92"/>
      <c r="L228" s="11"/>
      <c r="M228" s="93" t="s">
        <v>9</v>
      </c>
      <c r="N228" s="94" t="s">
        <v>26</v>
      </c>
      <c r="O228" s="95">
        <v>0.122</v>
      </c>
      <c r="P228" s="95">
        <f t="shared" si="41"/>
        <v>54.9</v>
      </c>
      <c r="Q228" s="95">
        <v>0</v>
      </c>
      <c r="R228" s="95">
        <f t="shared" si="42"/>
        <v>0</v>
      </c>
      <c r="S228" s="95">
        <v>0</v>
      </c>
      <c r="T228" s="96">
        <f t="shared" si="43"/>
        <v>0</v>
      </c>
      <c r="AR228" s="97" t="s">
        <v>121</v>
      </c>
      <c r="AT228" s="97" t="s">
        <v>83</v>
      </c>
      <c r="AU228" s="97" t="s">
        <v>1</v>
      </c>
      <c r="AY228" s="2" t="s">
        <v>80</v>
      </c>
      <c r="BE228" s="98">
        <f t="shared" si="44"/>
        <v>0</v>
      </c>
      <c r="BF228" s="98">
        <f t="shared" si="45"/>
        <v>0</v>
      </c>
      <c r="BG228" s="98">
        <f t="shared" si="46"/>
        <v>0</v>
      </c>
      <c r="BH228" s="98">
        <f t="shared" si="47"/>
        <v>0</v>
      </c>
      <c r="BI228" s="98">
        <f t="shared" si="48"/>
        <v>0</v>
      </c>
      <c r="BJ228" s="2" t="s">
        <v>78</v>
      </c>
      <c r="BK228" s="98">
        <f t="shared" si="49"/>
        <v>0</v>
      </c>
      <c r="BL228" s="2" t="s">
        <v>121</v>
      </c>
      <c r="BM228" s="97" t="s">
        <v>464</v>
      </c>
    </row>
    <row r="229" spans="2:65" s="12" customFormat="1" ht="33" customHeight="1" x14ac:dyDescent="0.25">
      <c r="B229" s="11"/>
      <c r="C229" s="86" t="s">
        <v>465</v>
      </c>
      <c r="D229" s="86" t="s">
        <v>83</v>
      </c>
      <c r="E229" s="87" t="s">
        <v>466</v>
      </c>
      <c r="F229" s="88" t="s">
        <v>467</v>
      </c>
      <c r="G229" s="89" t="s">
        <v>120</v>
      </c>
      <c r="H229" s="90">
        <v>160</v>
      </c>
      <c r="I229" s="91"/>
      <c r="J229" s="91">
        <f t="shared" si="40"/>
        <v>0</v>
      </c>
      <c r="K229" s="92"/>
      <c r="L229" s="11"/>
      <c r="M229" s="93" t="s">
        <v>9</v>
      </c>
      <c r="N229" s="94" t="s">
        <v>26</v>
      </c>
      <c r="O229" s="95">
        <v>0.22700000000000001</v>
      </c>
      <c r="P229" s="95">
        <f t="shared" si="41"/>
        <v>36.32</v>
      </c>
      <c r="Q229" s="95">
        <v>0</v>
      </c>
      <c r="R229" s="95">
        <f t="shared" si="42"/>
        <v>0</v>
      </c>
      <c r="S229" s="95">
        <v>0</v>
      </c>
      <c r="T229" s="96">
        <f t="shared" si="43"/>
        <v>0</v>
      </c>
      <c r="AR229" s="97" t="s">
        <v>121</v>
      </c>
      <c r="AT229" s="97" t="s">
        <v>83</v>
      </c>
      <c r="AU229" s="97" t="s">
        <v>1</v>
      </c>
      <c r="AY229" s="2" t="s">
        <v>80</v>
      </c>
      <c r="BE229" s="98">
        <f t="shared" si="44"/>
        <v>0</v>
      </c>
      <c r="BF229" s="98">
        <f t="shared" si="45"/>
        <v>0</v>
      </c>
      <c r="BG229" s="98">
        <f t="shared" si="46"/>
        <v>0</v>
      </c>
      <c r="BH229" s="98">
        <f t="shared" si="47"/>
        <v>0</v>
      </c>
      <c r="BI229" s="98">
        <f t="shared" si="48"/>
        <v>0</v>
      </c>
      <c r="BJ229" s="2" t="s">
        <v>78</v>
      </c>
      <c r="BK229" s="98">
        <f t="shared" si="49"/>
        <v>0</v>
      </c>
      <c r="BL229" s="2" t="s">
        <v>121</v>
      </c>
      <c r="BM229" s="97" t="s">
        <v>468</v>
      </c>
    </row>
    <row r="230" spans="2:65" s="12" customFormat="1" ht="21.75" customHeight="1" x14ac:dyDescent="0.25">
      <c r="B230" s="11"/>
      <c r="C230" s="86" t="s">
        <v>469</v>
      </c>
      <c r="D230" s="86" t="s">
        <v>83</v>
      </c>
      <c r="E230" s="87" t="s">
        <v>470</v>
      </c>
      <c r="F230" s="88" t="s">
        <v>471</v>
      </c>
      <c r="G230" s="89" t="s">
        <v>120</v>
      </c>
      <c r="H230" s="90">
        <v>280</v>
      </c>
      <c r="I230" s="91"/>
      <c r="J230" s="91">
        <f t="shared" si="40"/>
        <v>0</v>
      </c>
      <c r="K230" s="92"/>
      <c r="L230" s="11"/>
      <c r="M230" s="93" t="s">
        <v>9</v>
      </c>
      <c r="N230" s="94" t="s">
        <v>26</v>
      </c>
      <c r="O230" s="95">
        <v>0</v>
      </c>
      <c r="P230" s="95">
        <f t="shared" si="41"/>
        <v>0</v>
      </c>
      <c r="Q230" s="95">
        <v>0</v>
      </c>
      <c r="R230" s="95">
        <f t="shared" si="42"/>
        <v>0</v>
      </c>
      <c r="S230" s="95">
        <v>0</v>
      </c>
      <c r="T230" s="96">
        <f t="shared" si="43"/>
        <v>0</v>
      </c>
      <c r="AR230" s="97" t="s">
        <v>121</v>
      </c>
      <c r="AT230" s="97" t="s">
        <v>83</v>
      </c>
      <c r="AU230" s="97" t="s">
        <v>1</v>
      </c>
      <c r="AY230" s="2" t="s">
        <v>80</v>
      </c>
      <c r="BE230" s="98">
        <f t="shared" si="44"/>
        <v>0</v>
      </c>
      <c r="BF230" s="98">
        <f t="shared" si="45"/>
        <v>0</v>
      </c>
      <c r="BG230" s="98">
        <f t="shared" si="46"/>
        <v>0</v>
      </c>
      <c r="BH230" s="98">
        <f t="shared" si="47"/>
        <v>0</v>
      </c>
      <c r="BI230" s="98">
        <f t="shared" si="48"/>
        <v>0</v>
      </c>
      <c r="BJ230" s="2" t="s">
        <v>78</v>
      </c>
      <c r="BK230" s="98">
        <f t="shared" si="49"/>
        <v>0</v>
      </c>
      <c r="BL230" s="2" t="s">
        <v>121</v>
      </c>
      <c r="BM230" s="97" t="s">
        <v>472</v>
      </c>
    </row>
    <row r="231" spans="2:65" s="75" customFormat="1" ht="22.9" customHeight="1" x14ac:dyDescent="0.2">
      <c r="B231" s="74"/>
      <c r="D231" s="76" t="s">
        <v>75</v>
      </c>
      <c r="E231" s="84" t="s">
        <v>473</v>
      </c>
      <c r="F231" s="84" t="s">
        <v>474</v>
      </c>
      <c r="J231" s="85">
        <f>BK231</f>
        <v>0</v>
      </c>
      <c r="L231" s="74"/>
      <c r="M231" s="79"/>
      <c r="P231" s="80">
        <f>SUM(P232:P239)</f>
        <v>44.405000000000001</v>
      </c>
      <c r="R231" s="80">
        <f>SUM(R232:R239)</f>
        <v>0</v>
      </c>
      <c r="T231" s="81">
        <f>SUM(T232:T239)</f>
        <v>0</v>
      </c>
      <c r="AR231" s="76" t="s">
        <v>92</v>
      </c>
      <c r="AT231" s="82" t="s">
        <v>75</v>
      </c>
      <c r="AU231" s="82" t="s">
        <v>78</v>
      </c>
      <c r="AY231" s="76" t="s">
        <v>80</v>
      </c>
      <c r="BK231" s="83">
        <f>SUM(BK232:BK239)</f>
        <v>0</v>
      </c>
    </row>
    <row r="232" spans="2:65" s="12" customFormat="1" ht="16.5" customHeight="1" x14ac:dyDescent="0.25">
      <c r="B232" s="11"/>
      <c r="C232" s="86" t="s">
        <v>475</v>
      </c>
      <c r="D232" s="86" t="s">
        <v>83</v>
      </c>
      <c r="E232" s="87" t="s">
        <v>476</v>
      </c>
      <c r="F232" s="88" t="s">
        <v>477</v>
      </c>
      <c r="G232" s="89" t="s">
        <v>394</v>
      </c>
      <c r="H232" s="90">
        <v>1</v>
      </c>
      <c r="I232" s="91"/>
      <c r="J232" s="91">
        <f t="shared" ref="J232:J239" si="50">ROUND(I232*H232,2)</f>
        <v>0</v>
      </c>
      <c r="K232" s="92"/>
      <c r="L232" s="11"/>
      <c r="M232" s="93" t="s">
        <v>9</v>
      </c>
      <c r="N232" s="94" t="s">
        <v>26</v>
      </c>
      <c r="O232" s="95">
        <v>23.504999999999999</v>
      </c>
      <c r="P232" s="95">
        <f t="shared" ref="P232:P239" si="51">O232*H232</f>
        <v>23.504999999999999</v>
      </c>
      <c r="Q232" s="95">
        <v>0</v>
      </c>
      <c r="R232" s="95">
        <f t="shared" ref="R232:R239" si="52">Q232*H232</f>
        <v>0</v>
      </c>
      <c r="S232" s="95">
        <v>0</v>
      </c>
      <c r="T232" s="96">
        <f t="shared" ref="T232:T239" si="53">S232*H232</f>
        <v>0</v>
      </c>
      <c r="AR232" s="97" t="s">
        <v>121</v>
      </c>
      <c r="AT232" s="97" t="s">
        <v>83</v>
      </c>
      <c r="AU232" s="97" t="s">
        <v>1</v>
      </c>
      <c r="AY232" s="2" t="s">
        <v>80</v>
      </c>
      <c r="BE232" s="98">
        <f t="shared" ref="BE232:BE239" si="54">IF(N232="základní",J232,0)</f>
        <v>0</v>
      </c>
      <c r="BF232" s="98">
        <f t="shared" ref="BF232:BF239" si="55">IF(N232="snížená",J232,0)</f>
        <v>0</v>
      </c>
      <c r="BG232" s="98">
        <f t="shared" ref="BG232:BG239" si="56">IF(N232="zákl. přenesená",J232,0)</f>
        <v>0</v>
      </c>
      <c r="BH232" s="98">
        <f t="shared" ref="BH232:BH239" si="57">IF(N232="sníž. přenesená",J232,0)</f>
        <v>0</v>
      </c>
      <c r="BI232" s="98">
        <f t="shared" ref="BI232:BI239" si="58">IF(N232="nulová",J232,0)</f>
        <v>0</v>
      </c>
      <c r="BJ232" s="2" t="s">
        <v>78</v>
      </c>
      <c r="BK232" s="98">
        <f t="shared" ref="BK232:BK239" si="59">ROUND(I232*H232,2)</f>
        <v>0</v>
      </c>
      <c r="BL232" s="2" t="s">
        <v>121</v>
      </c>
      <c r="BM232" s="97" t="s">
        <v>478</v>
      </c>
    </row>
    <row r="233" spans="2:65" s="12" customFormat="1" ht="24.2" customHeight="1" x14ac:dyDescent="0.25">
      <c r="B233" s="11"/>
      <c r="C233" s="86" t="s">
        <v>479</v>
      </c>
      <c r="D233" s="86" t="s">
        <v>83</v>
      </c>
      <c r="E233" s="87" t="s">
        <v>480</v>
      </c>
      <c r="F233" s="88" t="s">
        <v>481</v>
      </c>
      <c r="G233" s="89" t="s">
        <v>482</v>
      </c>
      <c r="H233" s="90">
        <v>11</v>
      </c>
      <c r="I233" s="91"/>
      <c r="J233" s="91">
        <f t="shared" si="50"/>
        <v>0</v>
      </c>
      <c r="K233" s="92"/>
      <c r="L233" s="11"/>
      <c r="M233" s="93" t="s">
        <v>9</v>
      </c>
      <c r="N233" s="94" t="s">
        <v>26</v>
      </c>
      <c r="O233" s="95">
        <v>1.05</v>
      </c>
      <c r="P233" s="95">
        <f t="shared" si="51"/>
        <v>11.55</v>
      </c>
      <c r="Q233" s="95">
        <v>0</v>
      </c>
      <c r="R233" s="95">
        <f t="shared" si="52"/>
        <v>0</v>
      </c>
      <c r="S233" s="95">
        <v>0</v>
      </c>
      <c r="T233" s="96">
        <f t="shared" si="53"/>
        <v>0</v>
      </c>
      <c r="AR233" s="97" t="s">
        <v>121</v>
      </c>
      <c r="AT233" s="97" t="s">
        <v>83</v>
      </c>
      <c r="AU233" s="97" t="s">
        <v>1</v>
      </c>
      <c r="AY233" s="2" t="s">
        <v>80</v>
      </c>
      <c r="BE233" s="98">
        <f t="shared" si="54"/>
        <v>0</v>
      </c>
      <c r="BF233" s="98">
        <f t="shared" si="55"/>
        <v>0</v>
      </c>
      <c r="BG233" s="98">
        <f t="shared" si="56"/>
        <v>0</v>
      </c>
      <c r="BH233" s="98">
        <f t="shared" si="57"/>
        <v>0</v>
      </c>
      <c r="BI233" s="98">
        <f t="shared" si="58"/>
        <v>0</v>
      </c>
      <c r="BJ233" s="2" t="s">
        <v>78</v>
      </c>
      <c r="BK233" s="98">
        <f t="shared" si="59"/>
        <v>0</v>
      </c>
      <c r="BL233" s="2" t="s">
        <v>121</v>
      </c>
      <c r="BM233" s="97" t="s">
        <v>483</v>
      </c>
    </row>
    <row r="234" spans="2:65" s="12" customFormat="1" ht="24.2" customHeight="1" x14ac:dyDescent="0.25">
      <c r="B234" s="11"/>
      <c r="C234" s="86" t="s">
        <v>484</v>
      </c>
      <c r="D234" s="86" t="s">
        <v>83</v>
      </c>
      <c r="E234" s="87" t="s">
        <v>485</v>
      </c>
      <c r="F234" s="88" t="s">
        <v>486</v>
      </c>
      <c r="G234" s="89" t="s">
        <v>487</v>
      </c>
      <c r="H234" s="90">
        <v>11</v>
      </c>
      <c r="I234" s="91"/>
      <c r="J234" s="91">
        <f t="shared" si="50"/>
        <v>0</v>
      </c>
      <c r="K234" s="92"/>
      <c r="L234" s="11"/>
      <c r="M234" s="93" t="s">
        <v>9</v>
      </c>
      <c r="N234" s="94" t="s">
        <v>26</v>
      </c>
      <c r="O234" s="95">
        <v>0.4</v>
      </c>
      <c r="P234" s="95">
        <f t="shared" si="51"/>
        <v>4.4000000000000004</v>
      </c>
      <c r="Q234" s="95">
        <v>0</v>
      </c>
      <c r="R234" s="95">
        <f t="shared" si="52"/>
        <v>0</v>
      </c>
      <c r="S234" s="95">
        <v>0</v>
      </c>
      <c r="T234" s="96">
        <f t="shared" si="53"/>
        <v>0</v>
      </c>
      <c r="AR234" s="97" t="s">
        <v>121</v>
      </c>
      <c r="AT234" s="97" t="s">
        <v>83</v>
      </c>
      <c r="AU234" s="97" t="s">
        <v>1</v>
      </c>
      <c r="AY234" s="2" t="s">
        <v>80</v>
      </c>
      <c r="BE234" s="98">
        <f t="shared" si="54"/>
        <v>0</v>
      </c>
      <c r="BF234" s="98">
        <f t="shared" si="55"/>
        <v>0</v>
      </c>
      <c r="BG234" s="98">
        <f t="shared" si="56"/>
        <v>0</v>
      </c>
      <c r="BH234" s="98">
        <f t="shared" si="57"/>
        <v>0</v>
      </c>
      <c r="BI234" s="98">
        <f t="shared" si="58"/>
        <v>0</v>
      </c>
      <c r="BJ234" s="2" t="s">
        <v>78</v>
      </c>
      <c r="BK234" s="98">
        <f t="shared" si="59"/>
        <v>0</v>
      </c>
      <c r="BL234" s="2" t="s">
        <v>121</v>
      </c>
      <c r="BM234" s="97" t="s">
        <v>488</v>
      </c>
    </row>
    <row r="235" spans="2:65" s="12" customFormat="1" ht="24.2" customHeight="1" x14ac:dyDescent="0.25">
      <c r="B235" s="11"/>
      <c r="C235" s="86" t="s">
        <v>489</v>
      </c>
      <c r="D235" s="86" t="s">
        <v>83</v>
      </c>
      <c r="E235" s="87" t="s">
        <v>490</v>
      </c>
      <c r="F235" s="88" t="s">
        <v>491</v>
      </c>
      <c r="G235" s="89" t="s">
        <v>492</v>
      </c>
      <c r="H235" s="90">
        <v>11</v>
      </c>
      <c r="I235" s="91"/>
      <c r="J235" s="91">
        <f t="shared" si="50"/>
        <v>0</v>
      </c>
      <c r="K235" s="92"/>
      <c r="L235" s="11"/>
      <c r="M235" s="93" t="s">
        <v>9</v>
      </c>
      <c r="N235" s="94" t="s">
        <v>26</v>
      </c>
      <c r="O235" s="95">
        <v>0.09</v>
      </c>
      <c r="P235" s="95">
        <f t="shared" si="51"/>
        <v>0.99</v>
      </c>
      <c r="Q235" s="95">
        <v>0</v>
      </c>
      <c r="R235" s="95">
        <f t="shared" si="52"/>
        <v>0</v>
      </c>
      <c r="S235" s="95">
        <v>0</v>
      </c>
      <c r="T235" s="96">
        <f t="shared" si="53"/>
        <v>0</v>
      </c>
      <c r="AR235" s="97" t="s">
        <v>121</v>
      </c>
      <c r="AT235" s="97" t="s">
        <v>83</v>
      </c>
      <c r="AU235" s="97" t="s">
        <v>1</v>
      </c>
      <c r="AY235" s="2" t="s">
        <v>80</v>
      </c>
      <c r="BE235" s="98">
        <f t="shared" si="54"/>
        <v>0</v>
      </c>
      <c r="BF235" s="98">
        <f t="shared" si="55"/>
        <v>0</v>
      </c>
      <c r="BG235" s="98">
        <f t="shared" si="56"/>
        <v>0</v>
      </c>
      <c r="BH235" s="98">
        <f t="shared" si="57"/>
        <v>0</v>
      </c>
      <c r="BI235" s="98">
        <f t="shared" si="58"/>
        <v>0</v>
      </c>
      <c r="BJ235" s="2" t="s">
        <v>78</v>
      </c>
      <c r="BK235" s="98">
        <f t="shared" si="59"/>
        <v>0</v>
      </c>
      <c r="BL235" s="2" t="s">
        <v>121</v>
      </c>
      <c r="BM235" s="97" t="s">
        <v>493</v>
      </c>
    </row>
    <row r="236" spans="2:65" s="12" customFormat="1" ht="24.2" customHeight="1" x14ac:dyDescent="0.25">
      <c r="B236" s="11"/>
      <c r="C236" s="86" t="s">
        <v>494</v>
      </c>
      <c r="D236" s="86" t="s">
        <v>83</v>
      </c>
      <c r="E236" s="87" t="s">
        <v>495</v>
      </c>
      <c r="F236" s="88" t="s">
        <v>496</v>
      </c>
      <c r="G236" s="89" t="s">
        <v>492</v>
      </c>
      <c r="H236" s="90">
        <v>11</v>
      </c>
      <c r="I236" s="91"/>
      <c r="J236" s="91">
        <f t="shared" si="50"/>
        <v>0</v>
      </c>
      <c r="K236" s="92"/>
      <c r="L236" s="11"/>
      <c r="M236" s="93" t="s">
        <v>9</v>
      </c>
      <c r="N236" s="94" t="s">
        <v>26</v>
      </c>
      <c r="O236" s="95">
        <v>0.14000000000000001</v>
      </c>
      <c r="P236" s="95">
        <f t="shared" si="51"/>
        <v>1.54</v>
      </c>
      <c r="Q236" s="95">
        <v>0</v>
      </c>
      <c r="R236" s="95">
        <f t="shared" si="52"/>
        <v>0</v>
      </c>
      <c r="S236" s="95">
        <v>0</v>
      </c>
      <c r="T236" s="96">
        <f t="shared" si="53"/>
        <v>0</v>
      </c>
      <c r="AR236" s="97" t="s">
        <v>121</v>
      </c>
      <c r="AT236" s="97" t="s">
        <v>83</v>
      </c>
      <c r="AU236" s="97" t="s">
        <v>1</v>
      </c>
      <c r="AY236" s="2" t="s">
        <v>80</v>
      </c>
      <c r="BE236" s="98">
        <f t="shared" si="54"/>
        <v>0</v>
      </c>
      <c r="BF236" s="98">
        <f t="shared" si="55"/>
        <v>0</v>
      </c>
      <c r="BG236" s="98">
        <f t="shared" si="56"/>
        <v>0</v>
      </c>
      <c r="BH236" s="98">
        <f t="shared" si="57"/>
        <v>0</v>
      </c>
      <c r="BI236" s="98">
        <f t="shared" si="58"/>
        <v>0</v>
      </c>
      <c r="BJ236" s="2" t="s">
        <v>78</v>
      </c>
      <c r="BK236" s="98">
        <f t="shared" si="59"/>
        <v>0</v>
      </c>
      <c r="BL236" s="2" t="s">
        <v>121</v>
      </c>
      <c r="BM236" s="97" t="s">
        <v>497</v>
      </c>
    </row>
    <row r="237" spans="2:65" s="12" customFormat="1" ht="16.5" customHeight="1" x14ac:dyDescent="0.25">
      <c r="B237" s="11"/>
      <c r="C237" s="86" t="s">
        <v>498</v>
      </c>
      <c r="D237" s="86" t="s">
        <v>83</v>
      </c>
      <c r="E237" s="87" t="s">
        <v>499</v>
      </c>
      <c r="F237" s="88" t="s">
        <v>500</v>
      </c>
      <c r="G237" s="89" t="s">
        <v>492</v>
      </c>
      <c r="H237" s="90">
        <v>11</v>
      </c>
      <c r="I237" s="91"/>
      <c r="J237" s="91">
        <f t="shared" si="50"/>
        <v>0</v>
      </c>
      <c r="K237" s="92"/>
      <c r="L237" s="11"/>
      <c r="M237" s="93" t="s">
        <v>9</v>
      </c>
      <c r="N237" s="94" t="s">
        <v>26</v>
      </c>
      <c r="O237" s="95">
        <v>0.22</v>
      </c>
      <c r="P237" s="95">
        <f t="shared" si="51"/>
        <v>2.42</v>
      </c>
      <c r="Q237" s="95">
        <v>0</v>
      </c>
      <c r="R237" s="95">
        <f t="shared" si="52"/>
        <v>0</v>
      </c>
      <c r="S237" s="95">
        <v>0</v>
      </c>
      <c r="T237" s="96">
        <f t="shared" si="53"/>
        <v>0</v>
      </c>
      <c r="AR237" s="97" t="s">
        <v>121</v>
      </c>
      <c r="AT237" s="97" t="s">
        <v>83</v>
      </c>
      <c r="AU237" s="97" t="s">
        <v>1</v>
      </c>
      <c r="AY237" s="2" t="s">
        <v>80</v>
      </c>
      <c r="BE237" s="98">
        <f t="shared" si="54"/>
        <v>0</v>
      </c>
      <c r="BF237" s="98">
        <f t="shared" si="55"/>
        <v>0</v>
      </c>
      <c r="BG237" s="98">
        <f t="shared" si="56"/>
        <v>0</v>
      </c>
      <c r="BH237" s="98">
        <f t="shared" si="57"/>
        <v>0</v>
      </c>
      <c r="BI237" s="98">
        <f t="shared" si="58"/>
        <v>0</v>
      </c>
      <c r="BJ237" s="2" t="s">
        <v>78</v>
      </c>
      <c r="BK237" s="98">
        <f t="shared" si="59"/>
        <v>0</v>
      </c>
      <c r="BL237" s="2" t="s">
        <v>121</v>
      </c>
      <c r="BM237" s="97" t="s">
        <v>501</v>
      </c>
    </row>
    <row r="238" spans="2:65" s="12" customFormat="1" ht="21.75" customHeight="1" x14ac:dyDescent="0.25">
      <c r="B238" s="11"/>
      <c r="C238" s="86" t="s">
        <v>502</v>
      </c>
      <c r="D238" s="86" t="s">
        <v>83</v>
      </c>
      <c r="E238" s="87" t="s">
        <v>503</v>
      </c>
      <c r="F238" s="88" t="s">
        <v>504</v>
      </c>
      <c r="G238" s="89" t="s">
        <v>394</v>
      </c>
      <c r="H238" s="90">
        <v>1</v>
      </c>
      <c r="I238" s="91"/>
      <c r="J238" s="91">
        <f t="shared" si="50"/>
        <v>0</v>
      </c>
      <c r="K238" s="92"/>
      <c r="L238" s="11"/>
      <c r="M238" s="93" t="s">
        <v>9</v>
      </c>
      <c r="N238" s="94" t="s">
        <v>26</v>
      </c>
      <c r="O238" s="95">
        <v>0</v>
      </c>
      <c r="P238" s="95">
        <f t="shared" si="51"/>
        <v>0</v>
      </c>
      <c r="Q238" s="95">
        <v>0</v>
      </c>
      <c r="R238" s="95">
        <f t="shared" si="52"/>
        <v>0</v>
      </c>
      <c r="S238" s="95">
        <v>0</v>
      </c>
      <c r="T238" s="96">
        <f t="shared" si="53"/>
        <v>0</v>
      </c>
      <c r="AR238" s="97" t="s">
        <v>78</v>
      </c>
      <c r="AT238" s="97" t="s">
        <v>83</v>
      </c>
      <c r="AU238" s="97" t="s">
        <v>1</v>
      </c>
      <c r="AY238" s="2" t="s">
        <v>80</v>
      </c>
      <c r="BE238" s="98">
        <f t="shared" si="54"/>
        <v>0</v>
      </c>
      <c r="BF238" s="98">
        <f t="shared" si="55"/>
        <v>0</v>
      </c>
      <c r="BG238" s="98">
        <f t="shared" si="56"/>
        <v>0</v>
      </c>
      <c r="BH238" s="98">
        <f t="shared" si="57"/>
        <v>0</v>
      </c>
      <c r="BI238" s="98">
        <f t="shared" si="58"/>
        <v>0</v>
      </c>
      <c r="BJ238" s="2" t="s">
        <v>78</v>
      </c>
      <c r="BK238" s="98">
        <f t="shared" si="59"/>
        <v>0</v>
      </c>
      <c r="BL238" s="2" t="s">
        <v>78</v>
      </c>
      <c r="BM238" s="97" t="s">
        <v>505</v>
      </c>
    </row>
    <row r="239" spans="2:65" s="12" customFormat="1" ht="16.5" customHeight="1" x14ac:dyDescent="0.25">
      <c r="B239" s="11"/>
      <c r="C239" s="86" t="s">
        <v>506</v>
      </c>
      <c r="D239" s="86" t="s">
        <v>83</v>
      </c>
      <c r="E239" s="87" t="s">
        <v>507</v>
      </c>
      <c r="F239" s="88" t="s">
        <v>508</v>
      </c>
      <c r="G239" s="89" t="s">
        <v>140</v>
      </c>
      <c r="H239" s="90">
        <v>1</v>
      </c>
      <c r="I239" s="91"/>
      <c r="J239" s="91">
        <f t="shared" si="50"/>
        <v>0</v>
      </c>
      <c r="K239" s="92"/>
      <c r="L239" s="11"/>
      <c r="M239" s="93" t="s">
        <v>9</v>
      </c>
      <c r="N239" s="94" t="s">
        <v>26</v>
      </c>
      <c r="O239" s="95">
        <v>0</v>
      </c>
      <c r="P239" s="95">
        <f t="shared" si="51"/>
        <v>0</v>
      </c>
      <c r="Q239" s="95">
        <v>0</v>
      </c>
      <c r="R239" s="95">
        <f t="shared" si="52"/>
        <v>0</v>
      </c>
      <c r="S239" s="95">
        <v>0</v>
      </c>
      <c r="T239" s="96">
        <f t="shared" si="53"/>
        <v>0</v>
      </c>
      <c r="AR239" s="97" t="s">
        <v>121</v>
      </c>
      <c r="AT239" s="97" t="s">
        <v>83</v>
      </c>
      <c r="AU239" s="97" t="s">
        <v>1</v>
      </c>
      <c r="AY239" s="2" t="s">
        <v>80</v>
      </c>
      <c r="BE239" s="98">
        <f t="shared" si="54"/>
        <v>0</v>
      </c>
      <c r="BF239" s="98">
        <f t="shared" si="55"/>
        <v>0</v>
      </c>
      <c r="BG239" s="98">
        <f t="shared" si="56"/>
        <v>0</v>
      </c>
      <c r="BH239" s="98">
        <f t="shared" si="57"/>
        <v>0</v>
      </c>
      <c r="BI239" s="98">
        <f t="shared" si="58"/>
        <v>0</v>
      </c>
      <c r="BJ239" s="2" t="s">
        <v>78</v>
      </c>
      <c r="BK239" s="98">
        <f t="shared" si="59"/>
        <v>0</v>
      </c>
      <c r="BL239" s="2" t="s">
        <v>121</v>
      </c>
      <c r="BM239" s="97" t="s">
        <v>509</v>
      </c>
    </row>
    <row r="240" spans="2:65" s="75" customFormat="1" ht="22.9" customHeight="1" x14ac:dyDescent="0.2">
      <c r="B240" s="74"/>
      <c r="D240" s="76" t="s">
        <v>75</v>
      </c>
      <c r="E240" s="84" t="s">
        <v>510</v>
      </c>
      <c r="F240" s="84" t="s">
        <v>511</v>
      </c>
      <c r="J240" s="85">
        <f>BK240</f>
        <v>0</v>
      </c>
      <c r="L240" s="74"/>
      <c r="M240" s="79"/>
      <c r="P240" s="80">
        <f>SUM(P241:P246)</f>
        <v>112</v>
      </c>
      <c r="R240" s="80">
        <f>SUM(R241:R246)</f>
        <v>0</v>
      </c>
      <c r="T240" s="81">
        <f>SUM(T241:T246)</f>
        <v>0</v>
      </c>
      <c r="AR240" s="76" t="s">
        <v>87</v>
      </c>
      <c r="AT240" s="82" t="s">
        <v>75</v>
      </c>
      <c r="AU240" s="82" t="s">
        <v>78</v>
      </c>
      <c r="AY240" s="76" t="s">
        <v>80</v>
      </c>
      <c r="BK240" s="83">
        <f>SUM(BK241:BK246)</f>
        <v>0</v>
      </c>
    </row>
    <row r="241" spans="2:65" s="12" customFormat="1" ht="16.5" customHeight="1" x14ac:dyDescent="0.25">
      <c r="B241" s="11"/>
      <c r="C241" s="86" t="s">
        <v>512</v>
      </c>
      <c r="D241" s="86" t="s">
        <v>83</v>
      </c>
      <c r="E241" s="87" t="s">
        <v>513</v>
      </c>
      <c r="F241" s="88" t="s">
        <v>514</v>
      </c>
      <c r="G241" s="89" t="s">
        <v>515</v>
      </c>
      <c r="H241" s="90">
        <v>305</v>
      </c>
      <c r="I241" s="91"/>
      <c r="J241" s="91">
        <f t="shared" ref="J241:J246" si="60">ROUND(I241*H241,2)</f>
        <v>0</v>
      </c>
      <c r="K241" s="92"/>
      <c r="L241" s="11"/>
      <c r="M241" s="93" t="s">
        <v>9</v>
      </c>
      <c r="N241" s="94" t="s">
        <v>26</v>
      </c>
      <c r="O241" s="95">
        <v>0</v>
      </c>
      <c r="P241" s="95">
        <f t="shared" ref="P241:P246" si="61">O241*H241</f>
        <v>0</v>
      </c>
      <c r="Q241" s="95">
        <v>0</v>
      </c>
      <c r="R241" s="95">
        <f t="shared" ref="R241:R246" si="62">Q241*H241</f>
        <v>0</v>
      </c>
      <c r="S241" s="95">
        <v>0</v>
      </c>
      <c r="T241" s="96">
        <f t="shared" ref="T241:T246" si="63">S241*H241</f>
        <v>0</v>
      </c>
      <c r="AR241" s="97" t="s">
        <v>516</v>
      </c>
      <c r="AT241" s="97" t="s">
        <v>83</v>
      </c>
      <c r="AU241" s="97" t="s">
        <v>1</v>
      </c>
      <c r="AY241" s="2" t="s">
        <v>80</v>
      </c>
      <c r="BE241" s="98">
        <f t="shared" ref="BE241:BE246" si="64">IF(N241="základní",J241,0)</f>
        <v>0</v>
      </c>
      <c r="BF241" s="98">
        <f t="shared" ref="BF241:BF246" si="65">IF(N241="snížená",J241,0)</f>
        <v>0</v>
      </c>
      <c r="BG241" s="98">
        <f t="shared" ref="BG241:BG246" si="66">IF(N241="zákl. přenesená",J241,0)</f>
        <v>0</v>
      </c>
      <c r="BH241" s="98">
        <f t="shared" ref="BH241:BH246" si="67">IF(N241="sníž. přenesená",J241,0)</f>
        <v>0</v>
      </c>
      <c r="BI241" s="98">
        <f t="shared" ref="BI241:BI246" si="68">IF(N241="nulová",J241,0)</f>
        <v>0</v>
      </c>
      <c r="BJ241" s="2" t="s">
        <v>78</v>
      </c>
      <c r="BK241" s="98">
        <f t="shared" ref="BK241:BK246" si="69">ROUND(I241*H241,2)</f>
        <v>0</v>
      </c>
      <c r="BL241" s="2" t="s">
        <v>516</v>
      </c>
      <c r="BM241" s="97" t="s">
        <v>517</v>
      </c>
    </row>
    <row r="242" spans="2:65" s="12" customFormat="1" ht="16.5" customHeight="1" x14ac:dyDescent="0.25">
      <c r="B242" s="11"/>
      <c r="C242" s="86" t="s">
        <v>518</v>
      </c>
      <c r="D242" s="86" t="s">
        <v>83</v>
      </c>
      <c r="E242" s="87" t="s">
        <v>519</v>
      </c>
      <c r="F242" s="88" t="s">
        <v>520</v>
      </c>
      <c r="G242" s="89" t="s">
        <v>515</v>
      </c>
      <c r="H242" s="90">
        <v>62</v>
      </c>
      <c r="I242" s="91"/>
      <c r="J242" s="91">
        <f t="shared" si="60"/>
        <v>0</v>
      </c>
      <c r="K242" s="92"/>
      <c r="L242" s="11"/>
      <c r="M242" s="93" t="s">
        <v>9</v>
      </c>
      <c r="N242" s="94" t="s">
        <v>26</v>
      </c>
      <c r="O242" s="95">
        <v>0</v>
      </c>
      <c r="P242" s="95">
        <f t="shared" si="61"/>
        <v>0</v>
      </c>
      <c r="Q242" s="95">
        <v>0</v>
      </c>
      <c r="R242" s="95">
        <f t="shared" si="62"/>
        <v>0</v>
      </c>
      <c r="S242" s="95">
        <v>0</v>
      </c>
      <c r="T242" s="96">
        <f t="shared" si="63"/>
        <v>0</v>
      </c>
      <c r="AR242" s="97" t="s">
        <v>516</v>
      </c>
      <c r="AT242" s="97" t="s">
        <v>83</v>
      </c>
      <c r="AU242" s="97" t="s">
        <v>1</v>
      </c>
      <c r="AY242" s="2" t="s">
        <v>80</v>
      </c>
      <c r="BE242" s="98">
        <f t="shared" si="64"/>
        <v>0</v>
      </c>
      <c r="BF242" s="98">
        <f t="shared" si="65"/>
        <v>0</v>
      </c>
      <c r="BG242" s="98">
        <f t="shared" si="66"/>
        <v>0</v>
      </c>
      <c r="BH242" s="98">
        <f t="shared" si="67"/>
        <v>0</v>
      </c>
      <c r="BI242" s="98">
        <f t="shared" si="68"/>
        <v>0</v>
      </c>
      <c r="BJ242" s="2" t="s">
        <v>78</v>
      </c>
      <c r="BK242" s="98">
        <f t="shared" si="69"/>
        <v>0</v>
      </c>
      <c r="BL242" s="2" t="s">
        <v>516</v>
      </c>
      <c r="BM242" s="97" t="s">
        <v>521</v>
      </c>
    </row>
    <row r="243" spans="2:65" s="12" customFormat="1" ht="16.5" customHeight="1" x14ac:dyDescent="0.25">
      <c r="B243" s="11"/>
      <c r="C243" s="86" t="s">
        <v>522</v>
      </c>
      <c r="D243" s="86" t="s">
        <v>83</v>
      </c>
      <c r="E243" s="87" t="s">
        <v>523</v>
      </c>
      <c r="F243" s="88" t="s">
        <v>524</v>
      </c>
      <c r="G243" s="89" t="s">
        <v>515</v>
      </c>
      <c r="H243" s="90">
        <v>16</v>
      </c>
      <c r="I243" s="91"/>
      <c r="J243" s="91">
        <f t="shared" si="60"/>
        <v>0</v>
      </c>
      <c r="K243" s="92"/>
      <c r="L243" s="11"/>
      <c r="M243" s="93" t="s">
        <v>9</v>
      </c>
      <c r="N243" s="94" t="s">
        <v>26</v>
      </c>
      <c r="O243" s="95">
        <v>0</v>
      </c>
      <c r="P243" s="95">
        <f t="shared" si="61"/>
        <v>0</v>
      </c>
      <c r="Q243" s="95">
        <v>0</v>
      </c>
      <c r="R243" s="95">
        <f t="shared" si="62"/>
        <v>0</v>
      </c>
      <c r="S243" s="95">
        <v>0</v>
      </c>
      <c r="T243" s="96">
        <f t="shared" si="63"/>
        <v>0</v>
      </c>
      <c r="AR243" s="97" t="s">
        <v>516</v>
      </c>
      <c r="AT243" s="97" t="s">
        <v>83</v>
      </c>
      <c r="AU243" s="97" t="s">
        <v>1</v>
      </c>
      <c r="AY243" s="2" t="s">
        <v>80</v>
      </c>
      <c r="BE243" s="98">
        <f t="shared" si="64"/>
        <v>0</v>
      </c>
      <c r="BF243" s="98">
        <f t="shared" si="65"/>
        <v>0</v>
      </c>
      <c r="BG243" s="98">
        <f t="shared" si="66"/>
        <v>0</v>
      </c>
      <c r="BH243" s="98">
        <f t="shared" si="67"/>
        <v>0</v>
      </c>
      <c r="BI243" s="98">
        <f t="shared" si="68"/>
        <v>0</v>
      </c>
      <c r="BJ243" s="2" t="s">
        <v>78</v>
      </c>
      <c r="BK243" s="98">
        <f t="shared" si="69"/>
        <v>0</v>
      </c>
      <c r="BL243" s="2" t="s">
        <v>516</v>
      </c>
      <c r="BM243" s="97" t="s">
        <v>525</v>
      </c>
    </row>
    <row r="244" spans="2:65" s="12" customFormat="1" ht="16.5" customHeight="1" x14ac:dyDescent="0.25">
      <c r="B244" s="11"/>
      <c r="C244" s="86" t="s">
        <v>526</v>
      </c>
      <c r="D244" s="86" t="s">
        <v>83</v>
      </c>
      <c r="E244" s="87" t="s">
        <v>527</v>
      </c>
      <c r="F244" s="88" t="s">
        <v>528</v>
      </c>
      <c r="G244" s="89" t="s">
        <v>515</v>
      </c>
      <c r="H244" s="90">
        <v>56</v>
      </c>
      <c r="I244" s="91"/>
      <c r="J244" s="91">
        <f t="shared" si="60"/>
        <v>0</v>
      </c>
      <c r="K244" s="92"/>
      <c r="L244" s="11"/>
      <c r="M244" s="93" t="s">
        <v>9</v>
      </c>
      <c r="N244" s="94" t="s">
        <v>26</v>
      </c>
      <c r="O244" s="95">
        <v>1</v>
      </c>
      <c r="P244" s="95">
        <f t="shared" si="61"/>
        <v>56</v>
      </c>
      <c r="Q244" s="95">
        <v>0</v>
      </c>
      <c r="R244" s="95">
        <f t="shared" si="62"/>
        <v>0</v>
      </c>
      <c r="S244" s="95">
        <v>0</v>
      </c>
      <c r="T244" s="96">
        <f t="shared" si="63"/>
        <v>0</v>
      </c>
      <c r="AR244" s="97" t="s">
        <v>516</v>
      </c>
      <c r="AT244" s="97" t="s">
        <v>83</v>
      </c>
      <c r="AU244" s="97" t="s">
        <v>1</v>
      </c>
      <c r="AY244" s="2" t="s">
        <v>80</v>
      </c>
      <c r="BE244" s="98">
        <f t="shared" si="64"/>
        <v>0</v>
      </c>
      <c r="BF244" s="98">
        <f t="shared" si="65"/>
        <v>0</v>
      </c>
      <c r="BG244" s="98">
        <f t="shared" si="66"/>
        <v>0</v>
      </c>
      <c r="BH244" s="98">
        <f t="shared" si="67"/>
        <v>0</v>
      </c>
      <c r="BI244" s="98">
        <f t="shared" si="68"/>
        <v>0</v>
      </c>
      <c r="BJ244" s="2" t="s">
        <v>78</v>
      </c>
      <c r="BK244" s="98">
        <f t="shared" si="69"/>
        <v>0</v>
      </c>
      <c r="BL244" s="2" t="s">
        <v>516</v>
      </c>
      <c r="BM244" s="97" t="s">
        <v>529</v>
      </c>
    </row>
    <row r="245" spans="2:65" s="12" customFormat="1" ht="16.5" customHeight="1" x14ac:dyDescent="0.25">
      <c r="B245" s="11"/>
      <c r="C245" s="86" t="s">
        <v>530</v>
      </c>
      <c r="D245" s="86" t="s">
        <v>83</v>
      </c>
      <c r="E245" s="87" t="s">
        <v>531</v>
      </c>
      <c r="F245" s="88" t="s">
        <v>532</v>
      </c>
      <c r="G245" s="89" t="s">
        <v>515</v>
      </c>
      <c r="H245" s="90">
        <v>40</v>
      </c>
      <c r="I245" s="91"/>
      <c r="J245" s="91">
        <f t="shared" si="60"/>
        <v>0</v>
      </c>
      <c r="K245" s="92"/>
      <c r="L245" s="11"/>
      <c r="M245" s="93" t="s">
        <v>9</v>
      </c>
      <c r="N245" s="94" t="s">
        <v>26</v>
      </c>
      <c r="O245" s="95">
        <v>1</v>
      </c>
      <c r="P245" s="95">
        <f t="shared" si="61"/>
        <v>40</v>
      </c>
      <c r="Q245" s="95">
        <v>0</v>
      </c>
      <c r="R245" s="95">
        <f t="shared" si="62"/>
        <v>0</v>
      </c>
      <c r="S245" s="95">
        <v>0</v>
      </c>
      <c r="T245" s="96">
        <f t="shared" si="63"/>
        <v>0</v>
      </c>
      <c r="AR245" s="97" t="s">
        <v>516</v>
      </c>
      <c r="AT245" s="97" t="s">
        <v>83</v>
      </c>
      <c r="AU245" s="97" t="s">
        <v>1</v>
      </c>
      <c r="AY245" s="2" t="s">
        <v>80</v>
      </c>
      <c r="BE245" s="98">
        <f t="shared" si="64"/>
        <v>0</v>
      </c>
      <c r="BF245" s="98">
        <f t="shared" si="65"/>
        <v>0</v>
      </c>
      <c r="BG245" s="98">
        <f t="shared" si="66"/>
        <v>0</v>
      </c>
      <c r="BH245" s="98">
        <f t="shared" si="67"/>
        <v>0</v>
      </c>
      <c r="BI245" s="98">
        <f t="shared" si="68"/>
        <v>0</v>
      </c>
      <c r="BJ245" s="2" t="s">
        <v>78</v>
      </c>
      <c r="BK245" s="98">
        <f t="shared" si="69"/>
        <v>0</v>
      </c>
      <c r="BL245" s="2" t="s">
        <v>516</v>
      </c>
      <c r="BM245" s="97" t="s">
        <v>533</v>
      </c>
    </row>
    <row r="246" spans="2:65" s="12" customFormat="1" ht="16.5" customHeight="1" x14ac:dyDescent="0.25">
      <c r="B246" s="11"/>
      <c r="C246" s="86" t="s">
        <v>534</v>
      </c>
      <c r="D246" s="86" t="s">
        <v>83</v>
      </c>
      <c r="E246" s="87" t="s">
        <v>535</v>
      </c>
      <c r="F246" s="88" t="s">
        <v>536</v>
      </c>
      <c r="G246" s="89" t="s">
        <v>515</v>
      </c>
      <c r="H246" s="90">
        <v>16</v>
      </c>
      <c r="I246" s="91"/>
      <c r="J246" s="91">
        <f t="shared" si="60"/>
        <v>0</v>
      </c>
      <c r="K246" s="92"/>
      <c r="L246" s="11"/>
      <c r="M246" s="93" t="s">
        <v>9</v>
      </c>
      <c r="N246" s="94" t="s">
        <v>26</v>
      </c>
      <c r="O246" s="95">
        <v>1</v>
      </c>
      <c r="P246" s="95">
        <f t="shared" si="61"/>
        <v>16</v>
      </c>
      <c r="Q246" s="95">
        <v>0</v>
      </c>
      <c r="R246" s="95">
        <f t="shared" si="62"/>
        <v>0</v>
      </c>
      <c r="S246" s="95">
        <v>0</v>
      </c>
      <c r="T246" s="96">
        <f t="shared" si="63"/>
        <v>0</v>
      </c>
      <c r="AR246" s="97" t="s">
        <v>516</v>
      </c>
      <c r="AT246" s="97" t="s">
        <v>83</v>
      </c>
      <c r="AU246" s="97" t="s">
        <v>1</v>
      </c>
      <c r="AY246" s="2" t="s">
        <v>80</v>
      </c>
      <c r="BE246" s="98">
        <f t="shared" si="64"/>
        <v>0</v>
      </c>
      <c r="BF246" s="98">
        <f t="shared" si="65"/>
        <v>0</v>
      </c>
      <c r="BG246" s="98">
        <f t="shared" si="66"/>
        <v>0</v>
      </c>
      <c r="BH246" s="98">
        <f t="shared" si="67"/>
        <v>0</v>
      </c>
      <c r="BI246" s="98">
        <f t="shared" si="68"/>
        <v>0</v>
      </c>
      <c r="BJ246" s="2" t="s">
        <v>78</v>
      </c>
      <c r="BK246" s="98">
        <f t="shared" si="69"/>
        <v>0</v>
      </c>
      <c r="BL246" s="2" t="s">
        <v>516</v>
      </c>
      <c r="BM246" s="97" t="s">
        <v>537</v>
      </c>
    </row>
    <row r="247" spans="2:65" s="75" customFormat="1" ht="22.9" customHeight="1" x14ac:dyDescent="0.2">
      <c r="B247" s="74"/>
      <c r="D247" s="76" t="s">
        <v>75</v>
      </c>
      <c r="E247" s="84" t="s">
        <v>538</v>
      </c>
      <c r="F247" s="84" t="s">
        <v>539</v>
      </c>
      <c r="J247" s="85">
        <f>BK247</f>
        <v>0</v>
      </c>
      <c r="L247" s="74"/>
      <c r="M247" s="79"/>
      <c r="P247" s="80">
        <f>P248</f>
        <v>0</v>
      </c>
      <c r="R247" s="80">
        <f>R248</f>
        <v>0</v>
      </c>
      <c r="T247" s="81">
        <f>T248</f>
        <v>0</v>
      </c>
      <c r="AR247" s="76" t="s">
        <v>87</v>
      </c>
      <c r="AT247" s="82" t="s">
        <v>75</v>
      </c>
      <c r="AU247" s="82" t="s">
        <v>78</v>
      </c>
      <c r="AY247" s="76" t="s">
        <v>80</v>
      </c>
      <c r="BK247" s="83">
        <f>BK248</f>
        <v>0</v>
      </c>
    </row>
    <row r="248" spans="2:65" s="12" customFormat="1" ht="16.5" customHeight="1" x14ac:dyDescent="0.25">
      <c r="B248" s="11"/>
      <c r="C248" s="99" t="s">
        <v>540</v>
      </c>
      <c r="D248" s="99" t="s">
        <v>124</v>
      </c>
      <c r="E248" s="100" t="s">
        <v>541</v>
      </c>
      <c r="F248" s="101" t="s">
        <v>542</v>
      </c>
      <c r="G248" s="102" t="s">
        <v>394</v>
      </c>
      <c r="H248" s="103">
        <v>1</v>
      </c>
      <c r="I248" s="104"/>
      <c r="J248" s="104">
        <f>ROUND(I248*H248,2)</f>
        <v>0</v>
      </c>
      <c r="K248" s="105"/>
      <c r="L248" s="106"/>
      <c r="M248" s="107" t="s">
        <v>9</v>
      </c>
      <c r="N248" s="108" t="s">
        <v>26</v>
      </c>
      <c r="O248" s="95">
        <v>0</v>
      </c>
      <c r="P248" s="95">
        <f>O248*H248</f>
        <v>0</v>
      </c>
      <c r="Q248" s="95">
        <v>0</v>
      </c>
      <c r="R248" s="95">
        <f>Q248*H248</f>
        <v>0</v>
      </c>
      <c r="S248" s="95">
        <v>0</v>
      </c>
      <c r="T248" s="96">
        <f>S248*H248</f>
        <v>0</v>
      </c>
      <c r="AR248" s="97" t="s">
        <v>516</v>
      </c>
      <c r="AT248" s="97" t="s">
        <v>124</v>
      </c>
      <c r="AU248" s="97" t="s">
        <v>1</v>
      </c>
      <c r="AY248" s="2" t="s">
        <v>80</v>
      </c>
      <c r="BE248" s="98">
        <f>IF(N248="základní",J248,0)</f>
        <v>0</v>
      </c>
      <c r="BF248" s="98">
        <f>IF(N248="snížená",J248,0)</f>
        <v>0</v>
      </c>
      <c r="BG248" s="98">
        <f>IF(N248="zákl. přenesená",J248,0)</f>
        <v>0</v>
      </c>
      <c r="BH248" s="98">
        <f>IF(N248="sníž. přenesená",J248,0)</f>
        <v>0</v>
      </c>
      <c r="BI248" s="98">
        <f>IF(N248="nulová",J248,0)</f>
        <v>0</v>
      </c>
      <c r="BJ248" s="2" t="s">
        <v>78</v>
      </c>
      <c r="BK248" s="98">
        <f>ROUND(I248*H248,2)</f>
        <v>0</v>
      </c>
      <c r="BL248" s="2" t="s">
        <v>516</v>
      </c>
      <c r="BM248" s="97" t="s">
        <v>543</v>
      </c>
    </row>
    <row r="249" spans="2:65" s="75" customFormat="1" ht="25.9" customHeight="1" x14ac:dyDescent="0.2">
      <c r="B249" s="74"/>
      <c r="D249" s="76" t="s">
        <v>75</v>
      </c>
      <c r="E249" s="77" t="s">
        <v>544</v>
      </c>
      <c r="F249" s="77" t="s">
        <v>545</v>
      </c>
      <c r="J249" s="78">
        <f>BK249</f>
        <v>0</v>
      </c>
      <c r="L249" s="74"/>
      <c r="M249" s="79"/>
      <c r="P249" s="80">
        <f>P250</f>
        <v>0</v>
      </c>
      <c r="R249" s="80">
        <f>R250</f>
        <v>0</v>
      </c>
      <c r="T249" s="81">
        <f>T250</f>
        <v>0</v>
      </c>
      <c r="AR249" s="76" t="s">
        <v>99</v>
      </c>
      <c r="AT249" s="82" t="s">
        <v>75</v>
      </c>
      <c r="AU249" s="82" t="s">
        <v>79</v>
      </c>
      <c r="AY249" s="76" t="s">
        <v>80</v>
      </c>
      <c r="BK249" s="83">
        <f>BK250</f>
        <v>0</v>
      </c>
    </row>
    <row r="250" spans="2:65" s="75" customFormat="1" ht="22.9" customHeight="1" x14ac:dyDescent="0.2">
      <c r="B250" s="74"/>
      <c r="D250" s="76" t="s">
        <v>75</v>
      </c>
      <c r="E250" s="84" t="s">
        <v>546</v>
      </c>
      <c r="F250" s="84" t="s">
        <v>547</v>
      </c>
      <c r="J250" s="85">
        <f>BK250</f>
        <v>0</v>
      </c>
      <c r="L250" s="74"/>
      <c r="M250" s="79"/>
      <c r="P250" s="80">
        <f>SUM(P251:P256)</f>
        <v>0</v>
      </c>
      <c r="R250" s="80">
        <f>SUM(R251:R256)</f>
        <v>0</v>
      </c>
      <c r="T250" s="81">
        <f>SUM(T251:T256)</f>
        <v>0</v>
      </c>
      <c r="AR250" s="76" t="s">
        <v>99</v>
      </c>
      <c r="AT250" s="82" t="s">
        <v>75</v>
      </c>
      <c r="AU250" s="82" t="s">
        <v>78</v>
      </c>
      <c r="AY250" s="76" t="s">
        <v>80</v>
      </c>
      <c r="BK250" s="83">
        <f>SUM(BK251:BK256)</f>
        <v>0</v>
      </c>
    </row>
    <row r="251" spans="2:65" s="12" customFormat="1" ht="24.2" customHeight="1" x14ac:dyDescent="0.25">
      <c r="B251" s="11"/>
      <c r="C251" s="86" t="s">
        <v>548</v>
      </c>
      <c r="D251" s="86" t="s">
        <v>83</v>
      </c>
      <c r="E251" s="87" t="s">
        <v>549</v>
      </c>
      <c r="F251" s="88" t="s">
        <v>550</v>
      </c>
      <c r="G251" s="89" t="s">
        <v>140</v>
      </c>
      <c r="H251" s="90">
        <v>11</v>
      </c>
      <c r="I251" s="91"/>
      <c r="J251" s="91">
        <f t="shared" ref="J251:J256" si="70">ROUND(I251*H251,2)</f>
        <v>0</v>
      </c>
      <c r="K251" s="92"/>
      <c r="L251" s="11"/>
      <c r="M251" s="93" t="s">
        <v>9</v>
      </c>
      <c r="N251" s="94" t="s">
        <v>26</v>
      </c>
      <c r="O251" s="95">
        <v>0</v>
      </c>
      <c r="P251" s="95">
        <f t="shared" ref="P251:P256" si="71">O251*H251</f>
        <v>0</v>
      </c>
      <c r="Q251" s="95">
        <v>0</v>
      </c>
      <c r="R251" s="95">
        <f t="shared" ref="R251:R256" si="72">Q251*H251</f>
        <v>0</v>
      </c>
      <c r="S251" s="95">
        <v>0</v>
      </c>
      <c r="T251" s="96">
        <f t="shared" ref="T251:T256" si="73">S251*H251</f>
        <v>0</v>
      </c>
      <c r="AR251" s="97" t="s">
        <v>551</v>
      </c>
      <c r="AT251" s="97" t="s">
        <v>83</v>
      </c>
      <c r="AU251" s="97" t="s">
        <v>1</v>
      </c>
      <c r="AY251" s="2" t="s">
        <v>80</v>
      </c>
      <c r="BE251" s="98">
        <f t="shared" ref="BE251:BE256" si="74">IF(N251="základní",J251,0)</f>
        <v>0</v>
      </c>
      <c r="BF251" s="98">
        <f t="shared" ref="BF251:BF256" si="75">IF(N251="snížená",J251,0)</f>
        <v>0</v>
      </c>
      <c r="BG251" s="98">
        <f t="shared" ref="BG251:BG256" si="76">IF(N251="zákl. přenesená",J251,0)</f>
        <v>0</v>
      </c>
      <c r="BH251" s="98">
        <f t="shared" ref="BH251:BH256" si="77">IF(N251="sníž. přenesená",J251,0)</f>
        <v>0</v>
      </c>
      <c r="BI251" s="98">
        <f t="shared" ref="BI251:BI256" si="78">IF(N251="nulová",J251,0)</f>
        <v>0</v>
      </c>
      <c r="BJ251" s="2" t="s">
        <v>78</v>
      </c>
      <c r="BK251" s="98">
        <f t="shared" ref="BK251:BK256" si="79">ROUND(I251*H251,2)</f>
        <v>0</v>
      </c>
      <c r="BL251" s="2" t="s">
        <v>551</v>
      </c>
      <c r="BM251" s="97" t="s">
        <v>552</v>
      </c>
    </row>
    <row r="252" spans="2:65" s="12" customFormat="1" ht="16.5" customHeight="1" x14ac:dyDescent="0.25">
      <c r="B252" s="11"/>
      <c r="C252" s="86" t="s">
        <v>553</v>
      </c>
      <c r="D252" s="86" t="s">
        <v>83</v>
      </c>
      <c r="E252" s="87" t="s">
        <v>554</v>
      </c>
      <c r="F252" s="88" t="s">
        <v>555</v>
      </c>
      <c r="G252" s="89" t="s">
        <v>140</v>
      </c>
      <c r="H252" s="90">
        <v>1</v>
      </c>
      <c r="I252" s="91"/>
      <c r="J252" s="91">
        <f t="shared" si="70"/>
        <v>0</v>
      </c>
      <c r="K252" s="92"/>
      <c r="L252" s="11"/>
      <c r="M252" s="93" t="s">
        <v>9</v>
      </c>
      <c r="N252" s="94" t="s">
        <v>26</v>
      </c>
      <c r="O252" s="95">
        <v>0</v>
      </c>
      <c r="P252" s="95">
        <f t="shared" si="71"/>
        <v>0</v>
      </c>
      <c r="Q252" s="95">
        <v>0</v>
      </c>
      <c r="R252" s="95">
        <f t="shared" si="72"/>
        <v>0</v>
      </c>
      <c r="S252" s="95">
        <v>0</v>
      </c>
      <c r="T252" s="96">
        <f t="shared" si="73"/>
        <v>0</v>
      </c>
      <c r="AR252" s="97" t="s">
        <v>551</v>
      </c>
      <c r="AT252" s="97" t="s">
        <v>83</v>
      </c>
      <c r="AU252" s="97" t="s">
        <v>1</v>
      </c>
      <c r="AY252" s="2" t="s">
        <v>80</v>
      </c>
      <c r="BE252" s="98">
        <f t="shared" si="74"/>
        <v>0</v>
      </c>
      <c r="BF252" s="98">
        <f t="shared" si="75"/>
        <v>0</v>
      </c>
      <c r="BG252" s="98">
        <f t="shared" si="76"/>
        <v>0</v>
      </c>
      <c r="BH252" s="98">
        <f t="shared" si="77"/>
        <v>0</v>
      </c>
      <c r="BI252" s="98">
        <f t="shared" si="78"/>
        <v>0</v>
      </c>
      <c r="BJ252" s="2" t="s">
        <v>78</v>
      </c>
      <c r="BK252" s="98">
        <f t="shared" si="79"/>
        <v>0</v>
      </c>
      <c r="BL252" s="2" t="s">
        <v>551</v>
      </c>
      <c r="BM252" s="97" t="s">
        <v>556</v>
      </c>
    </row>
    <row r="253" spans="2:65" s="12" customFormat="1" ht="16.5" customHeight="1" x14ac:dyDescent="0.25">
      <c r="B253" s="11"/>
      <c r="C253" s="86" t="s">
        <v>557</v>
      </c>
      <c r="D253" s="86" t="s">
        <v>83</v>
      </c>
      <c r="E253" s="87" t="s">
        <v>558</v>
      </c>
      <c r="F253" s="88" t="s">
        <v>559</v>
      </c>
      <c r="G253" s="89" t="s">
        <v>140</v>
      </c>
      <c r="H253" s="90">
        <v>1</v>
      </c>
      <c r="I253" s="91"/>
      <c r="J253" s="91">
        <f t="shared" si="70"/>
        <v>0</v>
      </c>
      <c r="K253" s="92"/>
      <c r="L253" s="11"/>
      <c r="M253" s="93" t="s">
        <v>9</v>
      </c>
      <c r="N253" s="94" t="s">
        <v>26</v>
      </c>
      <c r="O253" s="95">
        <v>0</v>
      </c>
      <c r="P253" s="95">
        <f t="shared" si="71"/>
        <v>0</v>
      </c>
      <c r="Q253" s="95">
        <v>0</v>
      </c>
      <c r="R253" s="95">
        <f t="shared" si="72"/>
        <v>0</v>
      </c>
      <c r="S253" s="95">
        <v>0</v>
      </c>
      <c r="T253" s="96">
        <f t="shared" si="73"/>
        <v>0</v>
      </c>
      <c r="AR253" s="97" t="s">
        <v>551</v>
      </c>
      <c r="AT253" s="97" t="s">
        <v>83</v>
      </c>
      <c r="AU253" s="97" t="s">
        <v>1</v>
      </c>
      <c r="AY253" s="2" t="s">
        <v>80</v>
      </c>
      <c r="BE253" s="98">
        <f t="shared" si="74"/>
        <v>0</v>
      </c>
      <c r="BF253" s="98">
        <f t="shared" si="75"/>
        <v>0</v>
      </c>
      <c r="BG253" s="98">
        <f t="shared" si="76"/>
        <v>0</v>
      </c>
      <c r="BH253" s="98">
        <f t="shared" si="77"/>
        <v>0</v>
      </c>
      <c r="BI253" s="98">
        <f t="shared" si="78"/>
        <v>0</v>
      </c>
      <c r="BJ253" s="2" t="s">
        <v>78</v>
      </c>
      <c r="BK253" s="98">
        <f t="shared" si="79"/>
        <v>0</v>
      </c>
      <c r="BL253" s="2" t="s">
        <v>551</v>
      </c>
      <c r="BM253" s="97" t="s">
        <v>560</v>
      </c>
    </row>
    <row r="254" spans="2:65" s="12" customFormat="1" ht="16.5" customHeight="1" x14ac:dyDescent="0.25">
      <c r="B254" s="11"/>
      <c r="C254" s="86" t="s">
        <v>565</v>
      </c>
      <c r="D254" s="86" t="s">
        <v>83</v>
      </c>
      <c r="E254" s="87" t="s">
        <v>562</v>
      </c>
      <c r="F254" s="88" t="s">
        <v>563</v>
      </c>
      <c r="G254" s="89" t="s">
        <v>140</v>
      </c>
      <c r="H254" s="90">
        <v>1</v>
      </c>
      <c r="I254" s="91"/>
      <c r="J254" s="91">
        <f t="shared" si="70"/>
        <v>0</v>
      </c>
      <c r="K254" s="92"/>
      <c r="L254" s="11"/>
      <c r="M254" s="93" t="s">
        <v>9</v>
      </c>
      <c r="N254" s="94" t="s">
        <v>26</v>
      </c>
      <c r="O254" s="95">
        <v>0</v>
      </c>
      <c r="P254" s="95">
        <f t="shared" si="71"/>
        <v>0</v>
      </c>
      <c r="Q254" s="95">
        <v>0</v>
      </c>
      <c r="R254" s="95">
        <f t="shared" si="72"/>
        <v>0</v>
      </c>
      <c r="S254" s="95">
        <v>0</v>
      </c>
      <c r="T254" s="96">
        <f t="shared" si="73"/>
        <v>0</v>
      </c>
      <c r="AR254" s="97" t="s">
        <v>551</v>
      </c>
      <c r="AT254" s="97" t="s">
        <v>83</v>
      </c>
      <c r="AU254" s="97" t="s">
        <v>1</v>
      </c>
      <c r="AY254" s="2" t="s">
        <v>80</v>
      </c>
      <c r="BE254" s="98">
        <f t="shared" si="74"/>
        <v>0</v>
      </c>
      <c r="BF254" s="98">
        <f t="shared" si="75"/>
        <v>0</v>
      </c>
      <c r="BG254" s="98">
        <f t="shared" si="76"/>
        <v>0</v>
      </c>
      <c r="BH254" s="98">
        <f t="shared" si="77"/>
        <v>0</v>
      </c>
      <c r="BI254" s="98">
        <f t="shared" si="78"/>
        <v>0</v>
      </c>
      <c r="BJ254" s="2" t="s">
        <v>78</v>
      </c>
      <c r="BK254" s="98">
        <f t="shared" si="79"/>
        <v>0</v>
      </c>
      <c r="BL254" s="2" t="s">
        <v>551</v>
      </c>
      <c r="BM254" s="97" t="s">
        <v>671</v>
      </c>
    </row>
    <row r="255" spans="2:65" s="12" customFormat="1" ht="16.5" customHeight="1" x14ac:dyDescent="0.25">
      <c r="B255" s="11"/>
      <c r="C255" s="86" t="s">
        <v>569</v>
      </c>
      <c r="D255" s="86" t="s">
        <v>83</v>
      </c>
      <c r="E255" s="87" t="s">
        <v>566</v>
      </c>
      <c r="F255" s="88" t="s">
        <v>567</v>
      </c>
      <c r="G255" s="89" t="s">
        <v>140</v>
      </c>
      <c r="H255" s="90">
        <v>1</v>
      </c>
      <c r="I255" s="91"/>
      <c r="J255" s="91">
        <f t="shared" si="70"/>
        <v>0</v>
      </c>
      <c r="K255" s="92"/>
      <c r="L255" s="11"/>
      <c r="M255" s="93" t="s">
        <v>9</v>
      </c>
      <c r="N255" s="94" t="s">
        <v>26</v>
      </c>
      <c r="O255" s="95">
        <v>0</v>
      </c>
      <c r="P255" s="95">
        <f t="shared" si="71"/>
        <v>0</v>
      </c>
      <c r="Q255" s="95">
        <v>0</v>
      </c>
      <c r="R255" s="95">
        <f t="shared" si="72"/>
        <v>0</v>
      </c>
      <c r="S255" s="95">
        <v>0</v>
      </c>
      <c r="T255" s="96">
        <f t="shared" si="73"/>
        <v>0</v>
      </c>
      <c r="AR255" s="97" t="s">
        <v>551</v>
      </c>
      <c r="AT255" s="97" t="s">
        <v>83</v>
      </c>
      <c r="AU255" s="97" t="s">
        <v>1</v>
      </c>
      <c r="AY255" s="2" t="s">
        <v>80</v>
      </c>
      <c r="BE255" s="98">
        <f t="shared" si="74"/>
        <v>0</v>
      </c>
      <c r="BF255" s="98">
        <f t="shared" si="75"/>
        <v>0</v>
      </c>
      <c r="BG255" s="98">
        <f t="shared" si="76"/>
        <v>0</v>
      </c>
      <c r="BH255" s="98">
        <f t="shared" si="77"/>
        <v>0</v>
      </c>
      <c r="BI255" s="98">
        <f t="shared" si="78"/>
        <v>0</v>
      </c>
      <c r="BJ255" s="2" t="s">
        <v>78</v>
      </c>
      <c r="BK255" s="98">
        <f t="shared" si="79"/>
        <v>0</v>
      </c>
      <c r="BL255" s="2" t="s">
        <v>551</v>
      </c>
      <c r="BM255" s="97" t="s">
        <v>672</v>
      </c>
    </row>
    <row r="256" spans="2:65" s="12" customFormat="1" ht="16.5" customHeight="1" x14ac:dyDescent="0.25">
      <c r="B256" s="11"/>
      <c r="C256" s="86" t="s">
        <v>419</v>
      </c>
      <c r="D256" s="86" t="s">
        <v>83</v>
      </c>
      <c r="E256" s="87" t="s">
        <v>570</v>
      </c>
      <c r="F256" s="88" t="s">
        <v>571</v>
      </c>
      <c r="G256" s="89" t="s">
        <v>140</v>
      </c>
      <c r="H256" s="90">
        <v>1</v>
      </c>
      <c r="I256" s="91"/>
      <c r="J256" s="91">
        <f t="shared" si="70"/>
        <v>0</v>
      </c>
      <c r="K256" s="92"/>
      <c r="L256" s="11"/>
      <c r="M256" s="109" t="s">
        <v>9</v>
      </c>
      <c r="N256" s="110" t="s">
        <v>26</v>
      </c>
      <c r="O256" s="111">
        <v>0</v>
      </c>
      <c r="P256" s="111">
        <f t="shared" si="71"/>
        <v>0</v>
      </c>
      <c r="Q256" s="111">
        <v>0</v>
      </c>
      <c r="R256" s="111">
        <f t="shared" si="72"/>
        <v>0</v>
      </c>
      <c r="S256" s="111">
        <v>0</v>
      </c>
      <c r="T256" s="112">
        <f t="shared" si="73"/>
        <v>0</v>
      </c>
      <c r="AR256" s="97" t="s">
        <v>551</v>
      </c>
      <c r="AT256" s="97" t="s">
        <v>83</v>
      </c>
      <c r="AU256" s="97" t="s">
        <v>1</v>
      </c>
      <c r="AY256" s="2" t="s">
        <v>80</v>
      </c>
      <c r="BE256" s="98">
        <f t="shared" si="74"/>
        <v>0</v>
      </c>
      <c r="BF256" s="98">
        <f t="shared" si="75"/>
        <v>0</v>
      </c>
      <c r="BG256" s="98">
        <f t="shared" si="76"/>
        <v>0</v>
      </c>
      <c r="BH256" s="98">
        <f t="shared" si="77"/>
        <v>0</v>
      </c>
      <c r="BI256" s="98">
        <f t="shared" si="78"/>
        <v>0</v>
      </c>
      <c r="BJ256" s="2" t="s">
        <v>78</v>
      </c>
      <c r="BK256" s="98">
        <f t="shared" si="79"/>
        <v>0</v>
      </c>
      <c r="BL256" s="2" t="s">
        <v>551</v>
      </c>
      <c r="BM256" s="97" t="s">
        <v>673</v>
      </c>
    </row>
    <row r="257" spans="2:12" s="12" customFormat="1" ht="6.95" customHeight="1" x14ac:dyDescent="0.25">
      <c r="B257" s="41"/>
      <c r="C257" s="42"/>
      <c r="D257" s="42"/>
      <c r="E257" s="42"/>
      <c r="F257" s="42"/>
      <c r="G257" s="42"/>
      <c r="H257" s="42"/>
      <c r="I257" s="42"/>
      <c r="J257" s="42"/>
      <c r="K257" s="42"/>
      <c r="L257" s="11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B1E3-5192-4C61-8A86-6B5CA077DFF6}">
  <dimension ref="B2:BM257"/>
  <sheetViews>
    <sheetView workbookViewId="0">
      <selection activeCell="J12" sqref="J12:J24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692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5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5">
      <c r="B5" s="5"/>
      <c r="L5" s="5"/>
    </row>
    <row r="6" spans="2:46" ht="12" customHeight="1" x14ac:dyDescent="0.25">
      <c r="B6" s="5"/>
      <c r="D6" s="8" t="s">
        <v>5</v>
      </c>
      <c r="L6" s="5"/>
    </row>
    <row r="7" spans="2:46" ht="26.25" customHeight="1" x14ac:dyDescent="0.25">
      <c r="B7" s="5"/>
      <c r="E7" s="9"/>
      <c r="F7" s="10"/>
      <c r="G7" s="10"/>
      <c r="H7" s="10"/>
      <c r="L7" s="5"/>
    </row>
    <row r="8" spans="2:46" s="12" customFormat="1" ht="12" customHeight="1" x14ac:dyDescent="0.25">
      <c r="B8" s="11"/>
      <c r="D8" s="8" t="s">
        <v>6</v>
      </c>
      <c r="L8" s="11"/>
    </row>
    <row r="9" spans="2:46" s="12" customFormat="1" ht="16.5" customHeight="1" x14ac:dyDescent="0.25">
      <c r="B9" s="11"/>
      <c r="E9" s="13" t="s">
        <v>693</v>
      </c>
      <c r="F9" s="14"/>
      <c r="G9" s="14"/>
      <c r="H9" s="14"/>
      <c r="L9" s="11"/>
    </row>
    <row r="10" spans="2:46" s="12" customFormat="1" x14ac:dyDescent="0.25">
      <c r="B10" s="11"/>
      <c r="L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L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/>
      <c r="L12" s="11"/>
    </row>
    <row r="13" spans="2:46" s="12" customFormat="1" ht="10.9" customHeight="1" x14ac:dyDescent="0.25">
      <c r="B13" s="11"/>
      <c r="L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/>
      <c r="L14" s="11"/>
    </row>
    <row r="15" spans="2:46" s="12" customFormat="1" ht="18" customHeight="1" x14ac:dyDescent="0.25">
      <c r="B15" s="11"/>
      <c r="E15" s="15"/>
      <c r="I15" s="8" t="s">
        <v>16</v>
      </c>
      <c r="J15" s="15"/>
      <c r="L15" s="11"/>
    </row>
    <row r="16" spans="2:46" s="12" customFormat="1" ht="6.95" customHeight="1" x14ac:dyDescent="0.25">
      <c r="B16" s="11"/>
      <c r="L16" s="11"/>
    </row>
    <row r="17" spans="2:12" s="12" customFormat="1" ht="12" customHeight="1" x14ac:dyDescent="0.25">
      <c r="B17" s="11"/>
      <c r="D17" s="8" t="s">
        <v>17</v>
      </c>
      <c r="I17" s="8" t="s">
        <v>15</v>
      </c>
      <c r="J17" s="15"/>
      <c r="L17" s="11"/>
    </row>
    <row r="18" spans="2:12" s="12" customFormat="1" ht="18" customHeight="1" x14ac:dyDescent="0.25">
      <c r="B18" s="11"/>
      <c r="E18" s="17"/>
      <c r="F18" s="17"/>
      <c r="G18" s="17"/>
      <c r="H18" s="17"/>
      <c r="I18" s="8" t="s">
        <v>16</v>
      </c>
      <c r="J18" s="15"/>
      <c r="L18" s="11"/>
    </row>
    <row r="19" spans="2:12" s="12" customFormat="1" ht="6.95" customHeight="1" x14ac:dyDescent="0.25">
      <c r="B19" s="11"/>
      <c r="L19" s="11"/>
    </row>
    <row r="20" spans="2:12" s="12" customFormat="1" ht="12" customHeight="1" x14ac:dyDescent="0.25">
      <c r="B20" s="11"/>
      <c r="D20" s="8" t="s">
        <v>18</v>
      </c>
      <c r="I20" s="8" t="s">
        <v>15</v>
      </c>
      <c r="J20" s="15"/>
      <c r="L20" s="11"/>
    </row>
    <row r="21" spans="2:12" s="12" customFormat="1" ht="18" customHeight="1" x14ac:dyDescent="0.25">
      <c r="B21" s="11"/>
      <c r="E21" s="15"/>
      <c r="I21" s="8" t="s">
        <v>16</v>
      </c>
      <c r="J21" s="15"/>
      <c r="L21" s="11"/>
    </row>
    <row r="22" spans="2:12" s="12" customFormat="1" ht="6.95" customHeight="1" x14ac:dyDescent="0.25">
      <c r="B22" s="11"/>
      <c r="L22" s="11"/>
    </row>
    <row r="23" spans="2:12" s="12" customFormat="1" ht="12" customHeight="1" x14ac:dyDescent="0.25">
      <c r="B23" s="11"/>
      <c r="D23" s="8" t="s">
        <v>19</v>
      </c>
      <c r="I23" s="8" t="s">
        <v>15</v>
      </c>
      <c r="J23" s="15"/>
      <c r="L23" s="11"/>
    </row>
    <row r="24" spans="2:12" s="12" customFormat="1" ht="18" customHeight="1" x14ac:dyDescent="0.25">
      <c r="B24" s="11"/>
      <c r="E24" s="15"/>
      <c r="I24" s="8" t="s">
        <v>16</v>
      </c>
      <c r="J24" s="15"/>
      <c r="L24" s="11"/>
    </row>
    <row r="25" spans="2:12" s="12" customFormat="1" ht="6.95" customHeight="1" x14ac:dyDescent="0.25">
      <c r="B25" s="11"/>
      <c r="L25" s="11"/>
    </row>
    <row r="26" spans="2:12" s="12" customFormat="1" ht="12" customHeight="1" x14ac:dyDescent="0.25">
      <c r="B26" s="11"/>
      <c r="D26" s="8" t="s">
        <v>20</v>
      </c>
      <c r="L26" s="11"/>
    </row>
    <row r="27" spans="2:12" s="19" customFormat="1" ht="16.5" customHeight="1" x14ac:dyDescent="0.25">
      <c r="B27" s="18"/>
      <c r="E27" s="20" t="s">
        <v>9</v>
      </c>
      <c r="F27" s="20"/>
      <c r="G27" s="20"/>
      <c r="H27" s="20"/>
      <c r="L27" s="18"/>
    </row>
    <row r="28" spans="2:12" s="12" customFormat="1" ht="6.95" customHeight="1" x14ac:dyDescent="0.25">
      <c r="B28" s="11"/>
      <c r="L28" s="11"/>
    </row>
    <row r="29" spans="2:12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11"/>
    </row>
    <row r="30" spans="2:12" s="12" customFormat="1" ht="25.35" customHeight="1" x14ac:dyDescent="0.25">
      <c r="B30" s="11"/>
      <c r="D30" s="22" t="s">
        <v>21</v>
      </c>
      <c r="J30" s="23">
        <f>ROUND(J130, 2)</f>
        <v>0</v>
      </c>
      <c r="L30" s="11"/>
    </row>
    <row r="31" spans="2:12" s="12" customFormat="1" ht="6.95" customHeight="1" x14ac:dyDescent="0.25">
      <c r="B31" s="11"/>
      <c r="D31" s="21"/>
      <c r="E31" s="21"/>
      <c r="F31" s="21"/>
      <c r="G31" s="21"/>
      <c r="H31" s="21"/>
      <c r="I31" s="21"/>
      <c r="J31" s="21"/>
      <c r="K31" s="21"/>
      <c r="L31" s="11"/>
    </row>
    <row r="32" spans="2:12" s="12" customFormat="1" ht="14.45" customHeight="1" x14ac:dyDescent="0.25">
      <c r="B32" s="11"/>
      <c r="F32" s="24" t="s">
        <v>22</v>
      </c>
      <c r="I32" s="24" t="s">
        <v>23</v>
      </c>
      <c r="J32" s="24" t="s">
        <v>24</v>
      </c>
      <c r="L32" s="11"/>
    </row>
    <row r="33" spans="2:12" s="12" customFormat="1" ht="14.45" customHeight="1" x14ac:dyDescent="0.25">
      <c r="B33" s="11"/>
      <c r="D33" s="25" t="s">
        <v>25</v>
      </c>
      <c r="E33" s="8" t="s">
        <v>26</v>
      </c>
      <c r="F33" s="26">
        <f>ROUND((SUM(BE130:BE256)),  2)</f>
        <v>0</v>
      </c>
      <c r="I33" s="27">
        <v>0.21</v>
      </c>
      <c r="J33" s="26">
        <f>ROUND(((SUM(BE130:BE256))*I33),  2)</f>
        <v>0</v>
      </c>
      <c r="L33" s="11"/>
    </row>
    <row r="34" spans="2:12" s="12" customFormat="1" ht="14.45" customHeight="1" x14ac:dyDescent="0.25">
      <c r="B34" s="11"/>
      <c r="E34" s="8" t="s">
        <v>27</v>
      </c>
      <c r="F34" s="26">
        <f>ROUND((SUM(BF130:BF256)),  2)</f>
        <v>0</v>
      </c>
      <c r="I34" s="27">
        <v>0.15</v>
      </c>
      <c r="J34" s="26">
        <f>ROUND(((SUM(BF130:BF256))*I34),  2)</f>
        <v>0</v>
      </c>
      <c r="L34" s="11"/>
    </row>
    <row r="35" spans="2:12" s="12" customFormat="1" ht="14.45" hidden="1" customHeight="1" x14ac:dyDescent="0.25">
      <c r="B35" s="11"/>
      <c r="E35" s="8" t="s">
        <v>28</v>
      </c>
      <c r="F35" s="26">
        <f>ROUND((SUM(BG130:BG256)),  2)</f>
        <v>0</v>
      </c>
      <c r="I35" s="27">
        <v>0.21</v>
      </c>
      <c r="J35" s="26">
        <f>0</f>
        <v>0</v>
      </c>
      <c r="L35" s="11"/>
    </row>
    <row r="36" spans="2:12" s="12" customFormat="1" ht="14.45" hidden="1" customHeight="1" x14ac:dyDescent="0.25">
      <c r="B36" s="11"/>
      <c r="E36" s="8" t="s">
        <v>29</v>
      </c>
      <c r="F36" s="26">
        <f>ROUND((SUM(BH130:BH256)),  2)</f>
        <v>0</v>
      </c>
      <c r="I36" s="27">
        <v>0.15</v>
      </c>
      <c r="J36" s="26">
        <f>0</f>
        <v>0</v>
      </c>
      <c r="L36" s="11"/>
    </row>
    <row r="37" spans="2:12" s="12" customFormat="1" ht="14.45" hidden="1" customHeight="1" x14ac:dyDescent="0.25">
      <c r="B37" s="11"/>
      <c r="E37" s="8" t="s">
        <v>30</v>
      </c>
      <c r="F37" s="26">
        <f>ROUND((SUM(BI130:BI256)),  2)</f>
        <v>0</v>
      </c>
      <c r="I37" s="27">
        <v>0</v>
      </c>
      <c r="J37" s="26">
        <f>0</f>
        <v>0</v>
      </c>
      <c r="L37" s="11"/>
    </row>
    <row r="38" spans="2:12" s="12" customFormat="1" ht="6.95" customHeight="1" x14ac:dyDescent="0.25">
      <c r="B38" s="11"/>
      <c r="L38" s="11"/>
    </row>
    <row r="39" spans="2:12" s="12" customFormat="1" ht="25.35" customHeight="1" x14ac:dyDescent="0.25">
      <c r="B39" s="11"/>
      <c r="C39" s="28"/>
      <c r="D39" s="29" t="s">
        <v>31</v>
      </c>
      <c r="E39" s="30"/>
      <c r="F39" s="30"/>
      <c r="G39" s="31" t="s">
        <v>32</v>
      </c>
      <c r="H39" s="32" t="s">
        <v>33</v>
      </c>
      <c r="I39" s="30"/>
      <c r="J39" s="33">
        <f>SUM(J30:J37)</f>
        <v>0</v>
      </c>
      <c r="K39" s="34"/>
      <c r="L39" s="11"/>
    </row>
    <row r="40" spans="2:12" s="12" customFormat="1" ht="14.45" customHeight="1" x14ac:dyDescent="0.25">
      <c r="B40" s="11"/>
      <c r="L40" s="11"/>
    </row>
    <row r="41" spans="2:12" ht="14.45" customHeight="1" x14ac:dyDescent="0.25">
      <c r="B41" s="5"/>
      <c r="L41" s="5"/>
    </row>
    <row r="42" spans="2:12" ht="14.45" customHeight="1" x14ac:dyDescent="0.25">
      <c r="B42" s="5"/>
      <c r="L42" s="5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2" customFormat="1" ht="14.45" customHeight="1" x14ac:dyDescent="0.25">
      <c r="B50" s="11"/>
      <c r="D50" s="35" t="s">
        <v>34</v>
      </c>
      <c r="E50" s="36"/>
      <c r="F50" s="36"/>
      <c r="G50" s="35" t="s">
        <v>35</v>
      </c>
      <c r="H50" s="36"/>
      <c r="I50" s="36"/>
      <c r="J50" s="36"/>
      <c r="K50" s="36"/>
      <c r="L50" s="11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2" customFormat="1" x14ac:dyDescent="0.25">
      <c r="B61" s="11"/>
      <c r="D61" s="37" t="s">
        <v>36</v>
      </c>
      <c r="E61" s="38"/>
      <c r="F61" s="39" t="s">
        <v>37</v>
      </c>
      <c r="G61" s="37" t="s">
        <v>36</v>
      </c>
      <c r="H61" s="38"/>
      <c r="I61" s="38"/>
      <c r="J61" s="40" t="s">
        <v>37</v>
      </c>
      <c r="K61" s="38"/>
      <c r="L61" s="11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2" customFormat="1" x14ac:dyDescent="0.25">
      <c r="B65" s="11"/>
      <c r="D65" s="35" t="s">
        <v>38</v>
      </c>
      <c r="E65" s="36"/>
      <c r="F65" s="36"/>
      <c r="G65" s="35" t="s">
        <v>39</v>
      </c>
      <c r="H65" s="36"/>
      <c r="I65" s="36"/>
      <c r="J65" s="36"/>
      <c r="K65" s="36"/>
      <c r="L65" s="11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2" customFormat="1" x14ac:dyDescent="0.25">
      <c r="B76" s="11"/>
      <c r="D76" s="37" t="s">
        <v>36</v>
      </c>
      <c r="E76" s="38"/>
      <c r="F76" s="39" t="s">
        <v>37</v>
      </c>
      <c r="G76" s="37" t="s">
        <v>36</v>
      </c>
      <c r="H76" s="38"/>
      <c r="I76" s="38"/>
      <c r="J76" s="40" t="s">
        <v>37</v>
      </c>
      <c r="K76" s="38"/>
      <c r="L76" s="11"/>
    </row>
    <row r="77" spans="2:12" s="12" customFormat="1" ht="14.45" customHeight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1"/>
    </row>
    <row r="81" spans="2:47" s="12" customFormat="1" ht="6.95" hidden="1" customHeight="1" x14ac:dyDescent="0.2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1"/>
    </row>
    <row r="82" spans="2:47" s="12" customFormat="1" ht="24.95" hidden="1" customHeight="1" x14ac:dyDescent="0.25">
      <c r="B82" s="11"/>
      <c r="C82" s="6" t="s">
        <v>40</v>
      </c>
      <c r="L82" s="11"/>
    </row>
    <row r="83" spans="2:47" s="12" customFormat="1" ht="6.95" hidden="1" customHeight="1" x14ac:dyDescent="0.25">
      <c r="B83" s="11"/>
      <c r="L83" s="11"/>
    </row>
    <row r="84" spans="2:47" s="12" customFormat="1" ht="12" hidden="1" customHeight="1" x14ac:dyDescent="0.25">
      <c r="B84" s="11"/>
      <c r="C84" s="8" t="s">
        <v>5</v>
      </c>
      <c r="L84" s="11"/>
    </row>
    <row r="85" spans="2:47" s="12" customFormat="1" ht="26.25" hidden="1" customHeight="1" x14ac:dyDescent="0.25">
      <c r="B85" s="11"/>
      <c r="E85" s="9">
        <f>E7</f>
        <v>0</v>
      </c>
      <c r="F85" s="10"/>
      <c r="G85" s="10"/>
      <c r="H85" s="10"/>
      <c r="L85" s="11"/>
    </row>
    <row r="86" spans="2:47" s="12" customFormat="1" ht="12" hidden="1" customHeight="1" x14ac:dyDescent="0.25">
      <c r="B86" s="11"/>
      <c r="C86" s="8" t="s">
        <v>6</v>
      </c>
      <c r="L86" s="11"/>
    </row>
    <row r="87" spans="2:47" s="12" customFormat="1" ht="16.5" hidden="1" customHeight="1" x14ac:dyDescent="0.25">
      <c r="B87" s="11"/>
      <c r="E87" s="13" t="str">
        <f>E9</f>
        <v>05 - rekonstrukce A3 - 5.NP</v>
      </c>
      <c r="F87" s="14"/>
      <c r="G87" s="14"/>
      <c r="H87" s="14"/>
      <c r="L87" s="11"/>
    </row>
    <row r="88" spans="2:47" s="12" customFormat="1" ht="6.95" hidden="1" customHeight="1" x14ac:dyDescent="0.25">
      <c r="B88" s="11"/>
      <c r="L88" s="11"/>
    </row>
    <row r="89" spans="2:47" s="12" customFormat="1" ht="12" hidden="1" customHeight="1" x14ac:dyDescent="0.25">
      <c r="B89" s="11"/>
      <c r="C89" s="8" t="s">
        <v>11</v>
      </c>
      <c r="F89" s="15" t="str">
        <f>F12</f>
        <v xml:space="preserve"> </v>
      </c>
      <c r="I89" s="8" t="s">
        <v>13</v>
      </c>
      <c r="J89" s="16" t="str">
        <f>IF(J12="","",J12)</f>
        <v/>
      </c>
      <c r="L89" s="11"/>
    </row>
    <row r="90" spans="2:47" s="12" customFormat="1" ht="6.95" hidden="1" customHeight="1" x14ac:dyDescent="0.25">
      <c r="B90" s="11"/>
      <c r="L90" s="11"/>
    </row>
    <row r="91" spans="2:47" s="12" customFormat="1" ht="15.2" hidden="1" customHeight="1" x14ac:dyDescent="0.25">
      <c r="B91" s="11"/>
      <c r="C91" s="8" t="s">
        <v>14</v>
      </c>
      <c r="F91" s="15">
        <f>E15</f>
        <v>0</v>
      </c>
      <c r="I91" s="8" t="s">
        <v>18</v>
      </c>
      <c r="J91" s="45">
        <f>E21</f>
        <v>0</v>
      </c>
      <c r="L91" s="11"/>
    </row>
    <row r="92" spans="2:47" s="12" customFormat="1" ht="15.2" hidden="1" customHeight="1" x14ac:dyDescent="0.25">
      <c r="B92" s="11"/>
      <c r="C92" s="8" t="s">
        <v>17</v>
      </c>
      <c r="F92" s="15" t="str">
        <f>IF(E18="","",E18)</f>
        <v/>
      </c>
      <c r="I92" s="8" t="s">
        <v>19</v>
      </c>
      <c r="J92" s="45">
        <f>E24</f>
        <v>0</v>
      </c>
      <c r="L92" s="11"/>
    </row>
    <row r="93" spans="2:47" s="12" customFormat="1" ht="10.35" hidden="1" customHeight="1" x14ac:dyDescent="0.25">
      <c r="B93" s="11"/>
      <c r="L93" s="11"/>
    </row>
    <row r="94" spans="2:47" s="12" customFormat="1" ht="29.25" hidden="1" customHeight="1" x14ac:dyDescent="0.25">
      <c r="B94" s="11"/>
      <c r="C94" s="46" t="s">
        <v>41</v>
      </c>
      <c r="D94" s="28"/>
      <c r="E94" s="28"/>
      <c r="F94" s="28"/>
      <c r="G94" s="28"/>
      <c r="H94" s="28"/>
      <c r="I94" s="28"/>
      <c r="J94" s="47" t="s">
        <v>42</v>
      </c>
      <c r="K94" s="28"/>
      <c r="L94" s="11"/>
    </row>
    <row r="95" spans="2:47" s="12" customFormat="1" ht="10.35" hidden="1" customHeight="1" x14ac:dyDescent="0.25">
      <c r="B95" s="11"/>
      <c r="L95" s="11"/>
    </row>
    <row r="96" spans="2:47" s="12" customFormat="1" ht="22.9" hidden="1" customHeight="1" x14ac:dyDescent="0.25">
      <c r="B96" s="11"/>
      <c r="C96" s="48" t="s">
        <v>43</v>
      </c>
      <c r="J96" s="23">
        <f>J130</f>
        <v>0</v>
      </c>
      <c r="L96" s="11"/>
      <c r="AU96" s="2" t="s">
        <v>44</v>
      </c>
    </row>
    <row r="97" spans="2:12" s="50" customFormat="1" ht="24.95" hidden="1" customHeight="1" x14ac:dyDescent="0.25">
      <c r="B97" s="49"/>
      <c r="D97" s="51" t="s">
        <v>45</v>
      </c>
      <c r="E97" s="52"/>
      <c r="F97" s="52"/>
      <c r="G97" s="52"/>
      <c r="H97" s="52"/>
      <c r="I97" s="52"/>
      <c r="J97" s="53">
        <f>J131</f>
        <v>0</v>
      </c>
      <c r="L97" s="49"/>
    </row>
    <row r="98" spans="2:12" s="55" customFormat="1" ht="19.899999999999999" hidden="1" customHeight="1" x14ac:dyDescent="0.25">
      <c r="B98" s="54"/>
      <c r="D98" s="56" t="s">
        <v>46</v>
      </c>
      <c r="E98" s="57"/>
      <c r="F98" s="57"/>
      <c r="G98" s="57"/>
      <c r="H98" s="57"/>
      <c r="I98" s="57"/>
      <c r="J98" s="58">
        <f>J132</f>
        <v>0</v>
      </c>
      <c r="L98" s="54"/>
    </row>
    <row r="99" spans="2:12" s="50" customFormat="1" ht="24.95" hidden="1" customHeight="1" x14ac:dyDescent="0.25">
      <c r="B99" s="49"/>
      <c r="D99" s="51" t="s">
        <v>47</v>
      </c>
      <c r="E99" s="52"/>
      <c r="F99" s="52"/>
      <c r="G99" s="52"/>
      <c r="H99" s="52"/>
      <c r="I99" s="52"/>
      <c r="J99" s="53">
        <f>J141</f>
        <v>0</v>
      </c>
      <c r="L99" s="49"/>
    </row>
    <row r="100" spans="2:12" s="50" customFormat="1" ht="24.95" hidden="1" customHeight="1" x14ac:dyDescent="0.25">
      <c r="B100" s="49"/>
      <c r="D100" s="51" t="s">
        <v>48</v>
      </c>
      <c r="E100" s="52"/>
      <c r="F100" s="52"/>
      <c r="G100" s="52"/>
      <c r="H100" s="52"/>
      <c r="I100" s="52"/>
      <c r="J100" s="53">
        <f>J147</f>
        <v>0</v>
      </c>
      <c r="L100" s="49"/>
    </row>
    <row r="101" spans="2:12" s="55" customFormat="1" ht="19.899999999999999" hidden="1" customHeight="1" x14ac:dyDescent="0.25">
      <c r="B101" s="54"/>
      <c r="D101" s="56" t="s">
        <v>49</v>
      </c>
      <c r="E101" s="57"/>
      <c r="F101" s="57"/>
      <c r="G101" s="57"/>
      <c r="H101" s="57"/>
      <c r="I101" s="57"/>
      <c r="J101" s="58">
        <f>J148</f>
        <v>0</v>
      </c>
      <c r="L101" s="54"/>
    </row>
    <row r="102" spans="2:12" s="50" customFormat="1" ht="24.95" hidden="1" customHeight="1" x14ac:dyDescent="0.25">
      <c r="B102" s="49"/>
      <c r="D102" s="51" t="s">
        <v>50</v>
      </c>
      <c r="E102" s="52"/>
      <c r="F102" s="52"/>
      <c r="G102" s="52"/>
      <c r="H102" s="52"/>
      <c r="I102" s="52"/>
      <c r="J102" s="53">
        <f>J156</f>
        <v>0</v>
      </c>
      <c r="L102" s="49"/>
    </row>
    <row r="103" spans="2:12" s="55" customFormat="1" ht="19.899999999999999" hidden="1" customHeight="1" x14ac:dyDescent="0.25">
      <c r="B103" s="54"/>
      <c r="D103" s="56" t="s">
        <v>51</v>
      </c>
      <c r="E103" s="57"/>
      <c r="F103" s="57"/>
      <c r="G103" s="57"/>
      <c r="H103" s="57"/>
      <c r="I103" s="57"/>
      <c r="J103" s="58">
        <f>J157</f>
        <v>0</v>
      </c>
      <c r="L103" s="54"/>
    </row>
    <row r="104" spans="2:12" s="55" customFormat="1" ht="19.899999999999999" hidden="1" customHeight="1" x14ac:dyDescent="0.25">
      <c r="B104" s="54"/>
      <c r="D104" s="56" t="s">
        <v>52</v>
      </c>
      <c r="E104" s="57"/>
      <c r="F104" s="57"/>
      <c r="G104" s="57"/>
      <c r="H104" s="57"/>
      <c r="I104" s="57"/>
      <c r="J104" s="58">
        <f>J214</f>
        <v>0</v>
      </c>
      <c r="L104" s="54"/>
    </row>
    <row r="105" spans="2:12" s="55" customFormat="1" ht="19.899999999999999" hidden="1" customHeight="1" x14ac:dyDescent="0.25">
      <c r="B105" s="54"/>
      <c r="D105" s="56" t="s">
        <v>53</v>
      </c>
      <c r="E105" s="57"/>
      <c r="F105" s="57"/>
      <c r="G105" s="57"/>
      <c r="H105" s="57"/>
      <c r="I105" s="57"/>
      <c r="J105" s="58">
        <f>J224</f>
        <v>0</v>
      </c>
      <c r="L105" s="54"/>
    </row>
    <row r="106" spans="2:12" s="55" customFormat="1" ht="19.899999999999999" hidden="1" customHeight="1" x14ac:dyDescent="0.25">
      <c r="B106" s="54"/>
      <c r="D106" s="56" t="s">
        <v>54</v>
      </c>
      <c r="E106" s="57"/>
      <c r="F106" s="57"/>
      <c r="G106" s="57"/>
      <c r="H106" s="57"/>
      <c r="I106" s="57"/>
      <c r="J106" s="58">
        <f>J231</f>
        <v>0</v>
      </c>
      <c r="L106" s="54"/>
    </row>
    <row r="107" spans="2:12" s="55" customFormat="1" ht="19.899999999999999" hidden="1" customHeight="1" x14ac:dyDescent="0.25">
      <c r="B107" s="54"/>
      <c r="D107" s="56" t="s">
        <v>55</v>
      </c>
      <c r="E107" s="57"/>
      <c r="F107" s="57"/>
      <c r="G107" s="57"/>
      <c r="H107" s="57"/>
      <c r="I107" s="57"/>
      <c r="J107" s="58">
        <f>J240</f>
        <v>0</v>
      </c>
      <c r="L107" s="54"/>
    </row>
    <row r="108" spans="2:12" s="55" customFormat="1" ht="19.899999999999999" hidden="1" customHeight="1" x14ac:dyDescent="0.25">
      <c r="B108" s="54"/>
      <c r="D108" s="56" t="s">
        <v>56</v>
      </c>
      <c r="E108" s="57"/>
      <c r="F108" s="57"/>
      <c r="G108" s="57"/>
      <c r="H108" s="57"/>
      <c r="I108" s="57"/>
      <c r="J108" s="58">
        <f>J247</f>
        <v>0</v>
      </c>
      <c r="L108" s="54"/>
    </row>
    <row r="109" spans="2:12" s="50" customFormat="1" ht="24.95" hidden="1" customHeight="1" x14ac:dyDescent="0.25">
      <c r="B109" s="49"/>
      <c r="D109" s="51" t="s">
        <v>57</v>
      </c>
      <c r="E109" s="52"/>
      <c r="F109" s="52"/>
      <c r="G109" s="52"/>
      <c r="H109" s="52"/>
      <c r="I109" s="52"/>
      <c r="J109" s="53">
        <f>J249</f>
        <v>0</v>
      </c>
      <c r="L109" s="49"/>
    </row>
    <row r="110" spans="2:12" s="55" customFormat="1" ht="19.899999999999999" hidden="1" customHeight="1" x14ac:dyDescent="0.25">
      <c r="B110" s="54"/>
      <c r="D110" s="56" t="s">
        <v>58</v>
      </c>
      <c r="E110" s="57"/>
      <c r="F110" s="57"/>
      <c r="G110" s="57"/>
      <c r="H110" s="57"/>
      <c r="I110" s="57"/>
      <c r="J110" s="58">
        <f>J250</f>
        <v>0</v>
      </c>
      <c r="L110" s="54"/>
    </row>
    <row r="111" spans="2:12" s="12" customFormat="1" ht="21.75" hidden="1" customHeight="1" x14ac:dyDescent="0.25">
      <c r="B111" s="11"/>
      <c r="L111" s="11"/>
    </row>
    <row r="112" spans="2:12" s="12" customFormat="1" ht="6.95" hidden="1" customHeight="1" x14ac:dyDescent="0.25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1"/>
    </row>
    <row r="113" spans="2:12" hidden="1" x14ac:dyDescent="0.25"/>
    <row r="114" spans="2:12" hidden="1" x14ac:dyDescent="0.25"/>
    <row r="115" spans="2:12" hidden="1" x14ac:dyDescent="0.25"/>
    <row r="116" spans="2:12" s="12" customFormat="1" ht="6.95" customHeight="1" x14ac:dyDescent="0.25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1"/>
    </row>
    <row r="117" spans="2:12" s="12" customFormat="1" ht="24.95" customHeight="1" x14ac:dyDescent="0.25">
      <c r="B117" s="11"/>
      <c r="C117" s="6" t="s">
        <v>59</v>
      </c>
      <c r="L117" s="11"/>
    </row>
    <row r="118" spans="2:12" s="12" customFormat="1" ht="6.95" customHeight="1" x14ac:dyDescent="0.25">
      <c r="B118" s="11"/>
      <c r="L118" s="11"/>
    </row>
    <row r="119" spans="2:12" s="12" customFormat="1" ht="12" customHeight="1" x14ac:dyDescent="0.25">
      <c r="B119" s="11"/>
      <c r="C119" s="8" t="s">
        <v>5</v>
      </c>
      <c r="L119" s="11"/>
    </row>
    <row r="120" spans="2:12" s="12" customFormat="1" ht="26.25" customHeight="1" x14ac:dyDescent="0.25">
      <c r="B120" s="11"/>
      <c r="E120" s="9">
        <f>E7</f>
        <v>0</v>
      </c>
      <c r="F120" s="10"/>
      <c r="G120" s="10"/>
      <c r="H120" s="10"/>
      <c r="L120" s="11"/>
    </row>
    <row r="121" spans="2:12" s="12" customFormat="1" ht="12" customHeight="1" x14ac:dyDescent="0.25">
      <c r="B121" s="11"/>
      <c r="C121" s="8" t="s">
        <v>6</v>
      </c>
      <c r="L121" s="11"/>
    </row>
    <row r="122" spans="2:12" s="12" customFormat="1" ht="16.5" customHeight="1" x14ac:dyDescent="0.25">
      <c r="B122" s="11"/>
      <c r="E122" s="13" t="str">
        <f>E9</f>
        <v>05 - rekonstrukce A3 - 5.NP</v>
      </c>
      <c r="F122" s="14"/>
      <c r="G122" s="14"/>
      <c r="H122" s="14"/>
      <c r="L122" s="11"/>
    </row>
    <row r="123" spans="2:12" s="12" customFormat="1" ht="6.95" customHeight="1" x14ac:dyDescent="0.25">
      <c r="B123" s="11"/>
      <c r="L123" s="11"/>
    </row>
    <row r="124" spans="2:12" s="12" customFormat="1" ht="12" customHeight="1" x14ac:dyDescent="0.25">
      <c r="B124" s="11"/>
      <c r="C124" s="8" t="s">
        <v>11</v>
      </c>
      <c r="F124" s="15" t="str">
        <f>F12</f>
        <v xml:space="preserve"> </v>
      </c>
      <c r="I124" s="8" t="s">
        <v>13</v>
      </c>
      <c r="J124" s="16" t="str">
        <f>IF(J12="","",J12)</f>
        <v/>
      </c>
      <c r="L124" s="11"/>
    </row>
    <row r="125" spans="2:12" s="12" customFormat="1" ht="6.95" customHeight="1" x14ac:dyDescent="0.25">
      <c r="B125" s="11"/>
      <c r="L125" s="11"/>
    </row>
    <row r="126" spans="2:12" s="12" customFormat="1" ht="15.2" customHeight="1" x14ac:dyDescent="0.25">
      <c r="B126" s="11"/>
      <c r="C126" s="8" t="s">
        <v>14</v>
      </c>
      <c r="F126" s="15">
        <f>E15</f>
        <v>0</v>
      </c>
      <c r="I126" s="8" t="s">
        <v>18</v>
      </c>
      <c r="J126" s="45">
        <f>E21</f>
        <v>0</v>
      </c>
      <c r="L126" s="11"/>
    </row>
    <row r="127" spans="2:12" s="12" customFormat="1" ht="15.2" customHeight="1" x14ac:dyDescent="0.25">
      <c r="B127" s="11"/>
      <c r="C127" s="8" t="s">
        <v>17</v>
      </c>
      <c r="F127" s="15" t="str">
        <f>IF(E18="","",E18)</f>
        <v/>
      </c>
      <c r="I127" s="8" t="s">
        <v>19</v>
      </c>
      <c r="J127" s="45">
        <f>E24</f>
        <v>0</v>
      </c>
      <c r="L127" s="11"/>
    </row>
    <row r="128" spans="2:12" s="12" customFormat="1" ht="10.35" customHeight="1" x14ac:dyDescent="0.25">
      <c r="B128" s="11"/>
      <c r="L128" s="11"/>
    </row>
    <row r="129" spans="2:65" s="67" customFormat="1" ht="29.25" customHeight="1" x14ac:dyDescent="0.25">
      <c r="B129" s="59"/>
      <c r="C129" s="60" t="s">
        <v>60</v>
      </c>
      <c r="D129" s="61" t="s">
        <v>61</v>
      </c>
      <c r="E129" s="61" t="s">
        <v>62</v>
      </c>
      <c r="F129" s="61" t="s">
        <v>63</v>
      </c>
      <c r="G129" s="61" t="s">
        <v>64</v>
      </c>
      <c r="H129" s="61" t="s">
        <v>65</v>
      </c>
      <c r="I129" s="61" t="s">
        <v>66</v>
      </c>
      <c r="J129" s="62" t="s">
        <v>42</v>
      </c>
      <c r="K129" s="63" t="s">
        <v>67</v>
      </c>
      <c r="L129" s="59"/>
      <c r="M129" s="64" t="s">
        <v>9</v>
      </c>
      <c r="N129" s="65" t="s">
        <v>25</v>
      </c>
      <c r="O129" s="65" t="s">
        <v>68</v>
      </c>
      <c r="P129" s="65" t="s">
        <v>69</v>
      </c>
      <c r="Q129" s="65" t="s">
        <v>70</v>
      </c>
      <c r="R129" s="65" t="s">
        <v>71</v>
      </c>
      <c r="S129" s="65" t="s">
        <v>72</v>
      </c>
      <c r="T129" s="66" t="s">
        <v>73</v>
      </c>
    </row>
    <row r="130" spans="2:65" s="12" customFormat="1" ht="22.9" customHeight="1" x14ac:dyDescent="0.25">
      <c r="B130" s="11"/>
      <c r="C130" s="68" t="s">
        <v>74</v>
      </c>
      <c r="J130" s="69">
        <f>BK130</f>
        <v>0</v>
      </c>
      <c r="L130" s="11"/>
      <c r="M130" s="70"/>
      <c r="N130" s="21"/>
      <c r="O130" s="21"/>
      <c r="P130" s="71">
        <f>P131+P141+P147+P156+P249</f>
        <v>1891.3564000000001</v>
      </c>
      <c r="Q130" s="21"/>
      <c r="R130" s="71">
        <f>R131+R141+R147+R156+R249</f>
        <v>0.70657400000000004</v>
      </c>
      <c r="S130" s="21"/>
      <c r="T130" s="72">
        <f>T131+T141+T147+T156+T249</f>
        <v>0</v>
      </c>
      <c r="AT130" s="2" t="s">
        <v>75</v>
      </c>
      <c r="AU130" s="2" t="s">
        <v>44</v>
      </c>
      <c r="BK130" s="73">
        <f>BK131+BK141+BK147+BK156+BK249</f>
        <v>0</v>
      </c>
    </row>
    <row r="131" spans="2:65" s="75" customFormat="1" ht="25.9" customHeight="1" x14ac:dyDescent="0.2">
      <c r="B131" s="74"/>
      <c r="D131" s="76" t="s">
        <v>75</v>
      </c>
      <c r="E131" s="77" t="s">
        <v>76</v>
      </c>
      <c r="F131" s="77" t="s">
        <v>77</v>
      </c>
      <c r="J131" s="78">
        <f>BK131</f>
        <v>0</v>
      </c>
      <c r="L131" s="74"/>
      <c r="M131" s="79"/>
      <c r="P131" s="80">
        <f>P132</f>
        <v>3.9663999999999997</v>
      </c>
      <c r="R131" s="80">
        <f>R132</f>
        <v>0</v>
      </c>
      <c r="T131" s="81">
        <f>T132</f>
        <v>0</v>
      </c>
      <c r="AR131" s="76" t="s">
        <v>78</v>
      </c>
      <c r="AT131" s="82" t="s">
        <v>75</v>
      </c>
      <c r="AU131" s="82" t="s">
        <v>79</v>
      </c>
      <c r="AY131" s="76" t="s">
        <v>80</v>
      </c>
      <c r="BK131" s="83">
        <f>BK132</f>
        <v>0</v>
      </c>
    </row>
    <row r="132" spans="2:65" s="75" customFormat="1" ht="22.9" customHeight="1" x14ac:dyDescent="0.2">
      <c r="B132" s="74"/>
      <c r="D132" s="76" t="s">
        <v>75</v>
      </c>
      <c r="E132" s="84" t="s">
        <v>81</v>
      </c>
      <c r="F132" s="84" t="s">
        <v>82</v>
      </c>
      <c r="J132" s="85">
        <f>BK132</f>
        <v>0</v>
      </c>
      <c r="L132" s="74"/>
      <c r="M132" s="79"/>
      <c r="P132" s="80">
        <f>SUM(P133:P140)</f>
        <v>3.9663999999999997</v>
      </c>
      <c r="R132" s="80">
        <f>SUM(R133:R140)</f>
        <v>0</v>
      </c>
      <c r="T132" s="81">
        <f>SUM(T133:T140)</f>
        <v>0</v>
      </c>
      <c r="AR132" s="76" t="s">
        <v>78</v>
      </c>
      <c r="AT132" s="82" t="s">
        <v>75</v>
      </c>
      <c r="AU132" s="82" t="s">
        <v>78</v>
      </c>
      <c r="AY132" s="76" t="s">
        <v>80</v>
      </c>
      <c r="BK132" s="83">
        <f>SUM(BK133:BK140)</f>
        <v>0</v>
      </c>
    </row>
    <row r="133" spans="2:65" s="12" customFormat="1" ht="16.5" customHeight="1" x14ac:dyDescent="0.25">
      <c r="B133" s="11"/>
      <c r="C133" s="86" t="s">
        <v>78</v>
      </c>
      <c r="D133" s="86" t="s">
        <v>83</v>
      </c>
      <c r="E133" s="87" t="s">
        <v>84</v>
      </c>
      <c r="F133" s="88" t="s">
        <v>85</v>
      </c>
      <c r="G133" s="89" t="s">
        <v>86</v>
      </c>
      <c r="H133" s="90">
        <v>1.6</v>
      </c>
      <c r="I133" s="91"/>
      <c r="J133" s="91">
        <f t="shared" ref="J133:J140" si="0">ROUND(I133*H133,2)</f>
        <v>0</v>
      </c>
      <c r="K133" s="92"/>
      <c r="L133" s="11"/>
      <c r="M133" s="93" t="s">
        <v>9</v>
      </c>
      <c r="N133" s="94" t="s">
        <v>26</v>
      </c>
      <c r="O133" s="95">
        <v>0.77200000000000002</v>
      </c>
      <c r="P133" s="95">
        <f t="shared" ref="P133:P140" si="1">O133*H133</f>
        <v>1.2352000000000001</v>
      </c>
      <c r="Q133" s="95">
        <v>0</v>
      </c>
      <c r="R133" s="95">
        <f t="shared" ref="R133:R140" si="2">Q133*H133</f>
        <v>0</v>
      </c>
      <c r="S133" s="95">
        <v>0</v>
      </c>
      <c r="T133" s="96">
        <f t="shared" ref="T133:T140" si="3">S133*H133</f>
        <v>0</v>
      </c>
      <c r="AR133" s="97" t="s">
        <v>87</v>
      </c>
      <c r="AT133" s="97" t="s">
        <v>83</v>
      </c>
      <c r="AU133" s="97" t="s">
        <v>1</v>
      </c>
      <c r="AY133" s="2" t="s">
        <v>80</v>
      </c>
      <c r="BE133" s="98">
        <f t="shared" ref="BE133:BE140" si="4">IF(N133="základní",J133,0)</f>
        <v>0</v>
      </c>
      <c r="BF133" s="98">
        <f t="shared" ref="BF133:BF140" si="5">IF(N133="snížená",J133,0)</f>
        <v>0</v>
      </c>
      <c r="BG133" s="98">
        <f t="shared" ref="BG133:BG140" si="6">IF(N133="zákl. přenesená",J133,0)</f>
        <v>0</v>
      </c>
      <c r="BH133" s="98">
        <f t="shared" ref="BH133:BH140" si="7">IF(N133="sníž. přenesená",J133,0)</f>
        <v>0</v>
      </c>
      <c r="BI133" s="98">
        <f t="shared" ref="BI133:BI140" si="8">IF(N133="nulová",J133,0)</f>
        <v>0</v>
      </c>
      <c r="BJ133" s="2" t="s">
        <v>78</v>
      </c>
      <c r="BK133" s="98">
        <f t="shared" ref="BK133:BK140" si="9">ROUND(I133*H133,2)</f>
        <v>0</v>
      </c>
      <c r="BL133" s="2" t="s">
        <v>87</v>
      </c>
      <c r="BM133" s="97" t="s">
        <v>88</v>
      </c>
    </row>
    <row r="134" spans="2:65" s="12" customFormat="1" ht="24.2" customHeight="1" x14ac:dyDescent="0.25">
      <c r="B134" s="11"/>
      <c r="C134" s="86" t="s">
        <v>1</v>
      </c>
      <c r="D134" s="86" t="s">
        <v>83</v>
      </c>
      <c r="E134" s="87" t="s">
        <v>89</v>
      </c>
      <c r="F134" s="88" t="s">
        <v>90</v>
      </c>
      <c r="G134" s="89" t="s">
        <v>86</v>
      </c>
      <c r="H134" s="90">
        <v>24</v>
      </c>
      <c r="I134" s="91"/>
      <c r="J134" s="91">
        <f t="shared" si="0"/>
        <v>0</v>
      </c>
      <c r="K134" s="92"/>
      <c r="L134" s="11"/>
      <c r="M134" s="93" t="s">
        <v>9</v>
      </c>
      <c r="N134" s="94" t="s">
        <v>26</v>
      </c>
      <c r="O134" s="95">
        <v>8.0000000000000002E-3</v>
      </c>
      <c r="P134" s="95">
        <f t="shared" si="1"/>
        <v>0.192</v>
      </c>
      <c r="Q134" s="95">
        <v>0</v>
      </c>
      <c r="R134" s="95">
        <f t="shared" si="2"/>
        <v>0</v>
      </c>
      <c r="S134" s="95">
        <v>0</v>
      </c>
      <c r="T134" s="96">
        <f t="shared" si="3"/>
        <v>0</v>
      </c>
      <c r="AR134" s="97" t="s">
        <v>87</v>
      </c>
      <c r="AT134" s="97" t="s">
        <v>83</v>
      </c>
      <c r="AU134" s="97" t="s">
        <v>1</v>
      </c>
      <c r="AY134" s="2" t="s">
        <v>80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2" t="s">
        <v>78</v>
      </c>
      <c r="BK134" s="98">
        <f t="shared" si="9"/>
        <v>0</v>
      </c>
      <c r="BL134" s="2" t="s">
        <v>87</v>
      </c>
      <c r="BM134" s="97" t="s">
        <v>91</v>
      </c>
    </row>
    <row r="135" spans="2:65" s="12" customFormat="1" ht="24.2" customHeight="1" x14ac:dyDescent="0.25">
      <c r="B135" s="11"/>
      <c r="C135" s="86" t="s">
        <v>92</v>
      </c>
      <c r="D135" s="86" t="s">
        <v>83</v>
      </c>
      <c r="E135" s="87" t="s">
        <v>93</v>
      </c>
      <c r="F135" s="88" t="s">
        <v>94</v>
      </c>
      <c r="G135" s="89" t="s">
        <v>86</v>
      </c>
      <c r="H135" s="90">
        <v>0.8</v>
      </c>
      <c r="I135" s="91"/>
      <c r="J135" s="91">
        <f t="shared" si="0"/>
        <v>0</v>
      </c>
      <c r="K135" s="92"/>
      <c r="L135" s="11"/>
      <c r="M135" s="93" t="s">
        <v>9</v>
      </c>
      <c r="N135" s="94" t="s">
        <v>26</v>
      </c>
      <c r="O135" s="95">
        <v>0.83699999999999997</v>
      </c>
      <c r="P135" s="95">
        <f t="shared" si="1"/>
        <v>0.66959999999999997</v>
      </c>
      <c r="Q135" s="95">
        <v>0</v>
      </c>
      <c r="R135" s="95">
        <f t="shared" si="2"/>
        <v>0</v>
      </c>
      <c r="S135" s="95">
        <v>0</v>
      </c>
      <c r="T135" s="96">
        <f t="shared" si="3"/>
        <v>0</v>
      </c>
      <c r="AR135" s="97" t="s">
        <v>87</v>
      </c>
      <c r="AT135" s="97" t="s">
        <v>83</v>
      </c>
      <c r="AU135" s="97" t="s">
        <v>1</v>
      </c>
      <c r="AY135" s="2" t="s">
        <v>80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2" t="s">
        <v>78</v>
      </c>
      <c r="BK135" s="98">
        <f t="shared" si="9"/>
        <v>0</v>
      </c>
      <c r="BL135" s="2" t="s">
        <v>87</v>
      </c>
      <c r="BM135" s="97" t="s">
        <v>95</v>
      </c>
    </row>
    <row r="136" spans="2:65" s="12" customFormat="1" ht="24.2" customHeight="1" x14ac:dyDescent="0.25">
      <c r="B136" s="11"/>
      <c r="C136" s="86" t="s">
        <v>87</v>
      </c>
      <c r="D136" s="86" t="s">
        <v>83</v>
      </c>
      <c r="E136" s="87" t="s">
        <v>96</v>
      </c>
      <c r="F136" s="88" t="s">
        <v>97</v>
      </c>
      <c r="G136" s="89" t="s">
        <v>86</v>
      </c>
      <c r="H136" s="90">
        <v>4</v>
      </c>
      <c r="I136" s="91"/>
      <c r="J136" s="91">
        <f t="shared" si="0"/>
        <v>0</v>
      </c>
      <c r="K136" s="92"/>
      <c r="L136" s="11"/>
      <c r="M136" s="93" t="s">
        <v>9</v>
      </c>
      <c r="N136" s="94" t="s">
        <v>26</v>
      </c>
      <c r="O136" s="95">
        <v>0.14499999999999999</v>
      </c>
      <c r="P136" s="95">
        <f t="shared" si="1"/>
        <v>0.57999999999999996</v>
      </c>
      <c r="Q136" s="95">
        <v>0</v>
      </c>
      <c r="R136" s="95">
        <f t="shared" si="2"/>
        <v>0</v>
      </c>
      <c r="S136" s="95">
        <v>0</v>
      </c>
      <c r="T136" s="96">
        <f t="shared" si="3"/>
        <v>0</v>
      </c>
      <c r="AR136" s="97" t="s">
        <v>87</v>
      </c>
      <c r="AT136" s="97" t="s">
        <v>83</v>
      </c>
      <c r="AU136" s="97" t="s">
        <v>1</v>
      </c>
      <c r="AY136" s="2" t="s">
        <v>80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2" t="s">
        <v>78</v>
      </c>
      <c r="BK136" s="98">
        <f t="shared" si="9"/>
        <v>0</v>
      </c>
      <c r="BL136" s="2" t="s">
        <v>87</v>
      </c>
      <c r="BM136" s="97" t="s">
        <v>98</v>
      </c>
    </row>
    <row r="137" spans="2:65" s="12" customFormat="1" ht="24.2" customHeight="1" x14ac:dyDescent="0.25">
      <c r="B137" s="11"/>
      <c r="C137" s="86" t="s">
        <v>99</v>
      </c>
      <c r="D137" s="86" t="s">
        <v>83</v>
      </c>
      <c r="E137" s="87" t="s">
        <v>100</v>
      </c>
      <c r="F137" s="88" t="s">
        <v>101</v>
      </c>
      <c r="G137" s="89" t="s">
        <v>86</v>
      </c>
      <c r="H137" s="90">
        <v>0.8</v>
      </c>
      <c r="I137" s="91"/>
      <c r="J137" s="91">
        <f t="shared" si="0"/>
        <v>0</v>
      </c>
      <c r="K137" s="92"/>
      <c r="L137" s="11"/>
      <c r="M137" s="93" t="s">
        <v>9</v>
      </c>
      <c r="N137" s="94" t="s">
        <v>26</v>
      </c>
      <c r="O137" s="95">
        <v>0.46</v>
      </c>
      <c r="P137" s="95">
        <f t="shared" si="1"/>
        <v>0.36800000000000005</v>
      </c>
      <c r="Q137" s="95">
        <v>0</v>
      </c>
      <c r="R137" s="95">
        <f t="shared" si="2"/>
        <v>0</v>
      </c>
      <c r="S137" s="95">
        <v>0</v>
      </c>
      <c r="T137" s="96">
        <f t="shared" si="3"/>
        <v>0</v>
      </c>
      <c r="AR137" s="97" t="s">
        <v>87</v>
      </c>
      <c r="AT137" s="97" t="s">
        <v>83</v>
      </c>
      <c r="AU137" s="97" t="s">
        <v>1</v>
      </c>
      <c r="AY137" s="2" t="s">
        <v>80</v>
      </c>
      <c r="BE137" s="98">
        <f t="shared" si="4"/>
        <v>0</v>
      </c>
      <c r="BF137" s="98">
        <f t="shared" si="5"/>
        <v>0</v>
      </c>
      <c r="BG137" s="98">
        <f t="shared" si="6"/>
        <v>0</v>
      </c>
      <c r="BH137" s="98">
        <f t="shared" si="7"/>
        <v>0</v>
      </c>
      <c r="BI137" s="98">
        <f t="shared" si="8"/>
        <v>0</v>
      </c>
      <c r="BJ137" s="2" t="s">
        <v>78</v>
      </c>
      <c r="BK137" s="98">
        <f t="shared" si="9"/>
        <v>0</v>
      </c>
      <c r="BL137" s="2" t="s">
        <v>87</v>
      </c>
      <c r="BM137" s="97" t="s">
        <v>102</v>
      </c>
    </row>
    <row r="138" spans="2:65" s="12" customFormat="1" ht="24.2" customHeight="1" x14ac:dyDescent="0.25">
      <c r="B138" s="11"/>
      <c r="C138" s="86" t="s">
        <v>103</v>
      </c>
      <c r="D138" s="86" t="s">
        <v>83</v>
      </c>
      <c r="E138" s="87" t="s">
        <v>104</v>
      </c>
      <c r="F138" s="88" t="s">
        <v>105</v>
      </c>
      <c r="G138" s="89" t="s">
        <v>86</v>
      </c>
      <c r="H138" s="90">
        <v>4</v>
      </c>
      <c r="I138" s="91"/>
      <c r="J138" s="91">
        <f t="shared" si="0"/>
        <v>0</v>
      </c>
      <c r="K138" s="92"/>
      <c r="L138" s="11"/>
      <c r="M138" s="93" t="s">
        <v>9</v>
      </c>
      <c r="N138" s="94" t="s">
        <v>26</v>
      </c>
      <c r="O138" s="95">
        <v>0.08</v>
      </c>
      <c r="P138" s="95">
        <f t="shared" si="1"/>
        <v>0.32</v>
      </c>
      <c r="Q138" s="95">
        <v>0</v>
      </c>
      <c r="R138" s="95">
        <f t="shared" si="2"/>
        <v>0</v>
      </c>
      <c r="S138" s="95">
        <v>0</v>
      </c>
      <c r="T138" s="96">
        <f t="shared" si="3"/>
        <v>0</v>
      </c>
      <c r="AR138" s="97" t="s">
        <v>87</v>
      </c>
      <c r="AT138" s="97" t="s">
        <v>83</v>
      </c>
      <c r="AU138" s="97" t="s">
        <v>1</v>
      </c>
      <c r="AY138" s="2" t="s">
        <v>80</v>
      </c>
      <c r="BE138" s="98">
        <f t="shared" si="4"/>
        <v>0</v>
      </c>
      <c r="BF138" s="98">
        <f t="shared" si="5"/>
        <v>0</v>
      </c>
      <c r="BG138" s="98">
        <f t="shared" si="6"/>
        <v>0</v>
      </c>
      <c r="BH138" s="98">
        <f t="shared" si="7"/>
        <v>0</v>
      </c>
      <c r="BI138" s="98">
        <f t="shared" si="8"/>
        <v>0</v>
      </c>
      <c r="BJ138" s="2" t="s">
        <v>78</v>
      </c>
      <c r="BK138" s="98">
        <f t="shared" si="9"/>
        <v>0</v>
      </c>
      <c r="BL138" s="2" t="s">
        <v>87</v>
      </c>
      <c r="BM138" s="97" t="s">
        <v>106</v>
      </c>
    </row>
    <row r="139" spans="2:65" s="12" customFormat="1" ht="24.2" customHeight="1" x14ac:dyDescent="0.25">
      <c r="B139" s="11"/>
      <c r="C139" s="86" t="s">
        <v>107</v>
      </c>
      <c r="D139" s="86" t="s">
        <v>83</v>
      </c>
      <c r="E139" s="87" t="s">
        <v>108</v>
      </c>
      <c r="F139" s="88" t="s">
        <v>109</v>
      </c>
      <c r="G139" s="89" t="s">
        <v>86</v>
      </c>
      <c r="H139" s="90">
        <v>1.6</v>
      </c>
      <c r="I139" s="91"/>
      <c r="J139" s="91">
        <f t="shared" si="0"/>
        <v>0</v>
      </c>
      <c r="K139" s="92"/>
      <c r="L139" s="11"/>
      <c r="M139" s="93" t="s">
        <v>9</v>
      </c>
      <c r="N139" s="94" t="s">
        <v>26</v>
      </c>
      <c r="O139" s="95">
        <v>0.376</v>
      </c>
      <c r="P139" s="95">
        <f t="shared" si="1"/>
        <v>0.60160000000000002</v>
      </c>
      <c r="Q139" s="95">
        <v>0</v>
      </c>
      <c r="R139" s="95">
        <f t="shared" si="2"/>
        <v>0</v>
      </c>
      <c r="S139" s="95">
        <v>0</v>
      </c>
      <c r="T139" s="96">
        <f t="shared" si="3"/>
        <v>0</v>
      </c>
      <c r="AR139" s="97" t="s">
        <v>87</v>
      </c>
      <c r="AT139" s="97" t="s">
        <v>83</v>
      </c>
      <c r="AU139" s="97" t="s">
        <v>1</v>
      </c>
      <c r="AY139" s="2" t="s">
        <v>80</v>
      </c>
      <c r="BE139" s="98">
        <f t="shared" si="4"/>
        <v>0</v>
      </c>
      <c r="BF139" s="98">
        <f t="shared" si="5"/>
        <v>0</v>
      </c>
      <c r="BG139" s="98">
        <f t="shared" si="6"/>
        <v>0</v>
      </c>
      <c r="BH139" s="98">
        <f t="shared" si="7"/>
        <v>0</v>
      </c>
      <c r="BI139" s="98">
        <f t="shared" si="8"/>
        <v>0</v>
      </c>
      <c r="BJ139" s="2" t="s">
        <v>78</v>
      </c>
      <c r="BK139" s="98">
        <f t="shared" si="9"/>
        <v>0</v>
      </c>
      <c r="BL139" s="2" t="s">
        <v>87</v>
      </c>
      <c r="BM139" s="97" t="s">
        <v>110</v>
      </c>
    </row>
    <row r="140" spans="2:65" s="12" customFormat="1" ht="24.2" customHeight="1" x14ac:dyDescent="0.25">
      <c r="B140" s="11"/>
      <c r="C140" s="86" t="s">
        <v>111</v>
      </c>
      <c r="D140" s="86" t="s">
        <v>83</v>
      </c>
      <c r="E140" s="87" t="s">
        <v>112</v>
      </c>
      <c r="F140" s="88" t="s">
        <v>113</v>
      </c>
      <c r="G140" s="89" t="s">
        <v>86</v>
      </c>
      <c r="H140" s="90">
        <v>1.6</v>
      </c>
      <c r="I140" s="91"/>
      <c r="J140" s="91">
        <f t="shared" si="0"/>
        <v>0</v>
      </c>
      <c r="K140" s="92"/>
      <c r="L140" s="11"/>
      <c r="M140" s="93" t="s">
        <v>9</v>
      </c>
      <c r="N140" s="94" t="s">
        <v>26</v>
      </c>
      <c r="O140" s="95">
        <v>0</v>
      </c>
      <c r="P140" s="95">
        <f t="shared" si="1"/>
        <v>0</v>
      </c>
      <c r="Q140" s="95">
        <v>0</v>
      </c>
      <c r="R140" s="95">
        <f t="shared" si="2"/>
        <v>0</v>
      </c>
      <c r="S140" s="95">
        <v>0</v>
      </c>
      <c r="T140" s="96">
        <f t="shared" si="3"/>
        <v>0</v>
      </c>
      <c r="AR140" s="97" t="s">
        <v>87</v>
      </c>
      <c r="AT140" s="97" t="s">
        <v>83</v>
      </c>
      <c r="AU140" s="97" t="s">
        <v>1</v>
      </c>
      <c r="AY140" s="2" t="s">
        <v>80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2" t="s">
        <v>78</v>
      </c>
      <c r="BK140" s="98">
        <f t="shared" si="9"/>
        <v>0</v>
      </c>
      <c r="BL140" s="2" t="s">
        <v>87</v>
      </c>
      <c r="BM140" s="97" t="s">
        <v>114</v>
      </c>
    </row>
    <row r="141" spans="2:65" s="75" customFormat="1" ht="25.9" customHeight="1" x14ac:dyDescent="0.2">
      <c r="B141" s="74"/>
      <c r="D141" s="76" t="s">
        <v>75</v>
      </c>
      <c r="E141" s="77" t="s">
        <v>115</v>
      </c>
      <c r="F141" s="77" t="s">
        <v>116</v>
      </c>
      <c r="J141" s="78">
        <f>BK141</f>
        <v>0</v>
      </c>
      <c r="L141" s="74"/>
      <c r="M141" s="79"/>
      <c r="P141" s="80">
        <f>SUM(P142:P146)</f>
        <v>44.935000000000002</v>
      </c>
      <c r="R141" s="80">
        <f>SUM(R142:R146)</f>
        <v>0.16874999999999998</v>
      </c>
      <c r="T141" s="81">
        <f>SUM(T142:T146)</f>
        <v>0</v>
      </c>
      <c r="AR141" s="76" t="s">
        <v>1</v>
      </c>
      <c r="AT141" s="82" t="s">
        <v>75</v>
      </c>
      <c r="AU141" s="82" t="s">
        <v>79</v>
      </c>
      <c r="AY141" s="76" t="s">
        <v>80</v>
      </c>
      <c r="BK141" s="83">
        <f>SUM(BK142:BK146)</f>
        <v>0</v>
      </c>
    </row>
    <row r="142" spans="2:65" s="12" customFormat="1" ht="21.75" customHeight="1" x14ac:dyDescent="0.25">
      <c r="B142" s="11"/>
      <c r="C142" s="86" t="s">
        <v>117</v>
      </c>
      <c r="D142" s="86" t="s">
        <v>83</v>
      </c>
      <c r="E142" s="87" t="s">
        <v>118</v>
      </c>
      <c r="F142" s="88" t="s">
        <v>119</v>
      </c>
      <c r="G142" s="89" t="s">
        <v>120</v>
      </c>
      <c r="H142" s="90">
        <v>15</v>
      </c>
      <c r="I142" s="91"/>
      <c r="J142" s="91">
        <f>ROUND(I142*H142,2)</f>
        <v>0</v>
      </c>
      <c r="K142" s="92"/>
      <c r="L142" s="11"/>
      <c r="M142" s="93" t="s">
        <v>9</v>
      </c>
      <c r="N142" s="94" t="s">
        <v>26</v>
      </c>
      <c r="O142" s="95">
        <v>0.313</v>
      </c>
      <c r="P142" s="95">
        <f>O142*H142</f>
        <v>4.6950000000000003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121</v>
      </c>
      <c r="AT142" s="97" t="s">
        <v>83</v>
      </c>
      <c r="AU142" s="97" t="s">
        <v>78</v>
      </c>
      <c r="AY142" s="2" t="s">
        <v>80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2" t="s">
        <v>78</v>
      </c>
      <c r="BK142" s="98">
        <f>ROUND(I142*H142,2)</f>
        <v>0</v>
      </c>
      <c r="BL142" s="2" t="s">
        <v>121</v>
      </c>
      <c r="BM142" s="97" t="s">
        <v>122</v>
      </c>
    </row>
    <row r="143" spans="2:65" s="12" customFormat="1" ht="37.9" customHeight="1" x14ac:dyDescent="0.25">
      <c r="B143" s="11"/>
      <c r="C143" s="99" t="s">
        <v>123</v>
      </c>
      <c r="D143" s="99" t="s">
        <v>124</v>
      </c>
      <c r="E143" s="100" t="s">
        <v>125</v>
      </c>
      <c r="F143" s="101" t="s">
        <v>126</v>
      </c>
      <c r="G143" s="102" t="s">
        <v>120</v>
      </c>
      <c r="H143" s="103">
        <v>15</v>
      </c>
      <c r="I143" s="104"/>
      <c r="J143" s="104">
        <f>ROUND(I143*H143,2)</f>
        <v>0</v>
      </c>
      <c r="K143" s="105"/>
      <c r="L143" s="106"/>
      <c r="M143" s="107" t="s">
        <v>9</v>
      </c>
      <c r="N143" s="108" t="s">
        <v>26</v>
      </c>
      <c r="O143" s="95">
        <v>0</v>
      </c>
      <c r="P143" s="95">
        <f>O143*H143</f>
        <v>0</v>
      </c>
      <c r="Q143" s="95">
        <v>2.2499999999999998E-3</v>
      </c>
      <c r="R143" s="95">
        <f>Q143*H143</f>
        <v>3.3749999999999995E-2</v>
      </c>
      <c r="S143" s="95">
        <v>0</v>
      </c>
      <c r="T143" s="96">
        <f>S143*H143</f>
        <v>0</v>
      </c>
      <c r="AR143" s="97" t="s">
        <v>127</v>
      </c>
      <c r="AT143" s="97" t="s">
        <v>124</v>
      </c>
      <c r="AU143" s="97" t="s">
        <v>78</v>
      </c>
      <c r="AY143" s="2" t="s">
        <v>80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2" t="s">
        <v>78</v>
      </c>
      <c r="BK143" s="98">
        <f>ROUND(I143*H143,2)</f>
        <v>0</v>
      </c>
      <c r="BL143" s="2" t="s">
        <v>127</v>
      </c>
      <c r="BM143" s="97" t="s">
        <v>128</v>
      </c>
    </row>
    <row r="144" spans="2:65" s="12" customFormat="1" ht="21.75" customHeight="1" x14ac:dyDescent="0.25">
      <c r="B144" s="11"/>
      <c r="C144" s="86" t="s">
        <v>129</v>
      </c>
      <c r="D144" s="86" t="s">
        <v>83</v>
      </c>
      <c r="E144" s="87" t="s">
        <v>130</v>
      </c>
      <c r="F144" s="88" t="s">
        <v>131</v>
      </c>
      <c r="G144" s="89" t="s">
        <v>120</v>
      </c>
      <c r="H144" s="90">
        <v>30</v>
      </c>
      <c r="I144" s="91"/>
      <c r="J144" s="91">
        <f>ROUND(I144*H144,2)</f>
        <v>0</v>
      </c>
      <c r="K144" s="92"/>
      <c r="L144" s="11"/>
      <c r="M144" s="93" t="s">
        <v>9</v>
      </c>
      <c r="N144" s="94" t="s">
        <v>26</v>
      </c>
      <c r="O144" s="95">
        <v>0.54700000000000004</v>
      </c>
      <c r="P144" s="95">
        <f>O144*H144</f>
        <v>16.41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AR144" s="97" t="s">
        <v>121</v>
      </c>
      <c r="AT144" s="97" t="s">
        <v>83</v>
      </c>
      <c r="AU144" s="97" t="s">
        <v>78</v>
      </c>
      <c r="AY144" s="2" t="s">
        <v>80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2" t="s">
        <v>78</v>
      </c>
      <c r="BK144" s="98">
        <f>ROUND(I144*H144,2)</f>
        <v>0</v>
      </c>
      <c r="BL144" s="2" t="s">
        <v>121</v>
      </c>
      <c r="BM144" s="97" t="s">
        <v>132</v>
      </c>
    </row>
    <row r="145" spans="2:65" s="12" customFormat="1" ht="37.9" customHeight="1" x14ac:dyDescent="0.25">
      <c r="B145" s="11"/>
      <c r="C145" s="99" t="s">
        <v>133</v>
      </c>
      <c r="D145" s="99" t="s">
        <v>124</v>
      </c>
      <c r="E145" s="100" t="s">
        <v>134</v>
      </c>
      <c r="F145" s="101" t="s">
        <v>135</v>
      </c>
      <c r="G145" s="102" t="s">
        <v>120</v>
      </c>
      <c r="H145" s="103">
        <v>30</v>
      </c>
      <c r="I145" s="104"/>
      <c r="J145" s="104">
        <f>ROUND(I145*H145,2)</f>
        <v>0</v>
      </c>
      <c r="K145" s="105"/>
      <c r="L145" s="106"/>
      <c r="M145" s="107" t="s">
        <v>9</v>
      </c>
      <c r="N145" s="108" t="s">
        <v>26</v>
      </c>
      <c r="O145" s="95">
        <v>0</v>
      </c>
      <c r="P145" s="95">
        <f>O145*H145</f>
        <v>0</v>
      </c>
      <c r="Q145" s="95">
        <v>4.4999999999999997E-3</v>
      </c>
      <c r="R145" s="95">
        <f>Q145*H145</f>
        <v>0.13499999999999998</v>
      </c>
      <c r="S145" s="95">
        <v>0</v>
      </c>
      <c r="T145" s="96">
        <f>S145*H145</f>
        <v>0</v>
      </c>
      <c r="AR145" s="97" t="s">
        <v>127</v>
      </c>
      <c r="AT145" s="97" t="s">
        <v>124</v>
      </c>
      <c r="AU145" s="97" t="s">
        <v>78</v>
      </c>
      <c r="AY145" s="2" t="s">
        <v>80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78</v>
      </c>
      <c r="BK145" s="98">
        <f>ROUND(I145*H145,2)</f>
        <v>0</v>
      </c>
      <c r="BL145" s="2" t="s">
        <v>127</v>
      </c>
      <c r="BM145" s="97" t="s">
        <v>136</v>
      </c>
    </row>
    <row r="146" spans="2:65" s="12" customFormat="1" ht="24.2" customHeight="1" x14ac:dyDescent="0.25">
      <c r="B146" s="11"/>
      <c r="C146" s="86" t="s">
        <v>137</v>
      </c>
      <c r="D146" s="86" t="s">
        <v>83</v>
      </c>
      <c r="E146" s="87" t="s">
        <v>138</v>
      </c>
      <c r="F146" s="88" t="s">
        <v>139</v>
      </c>
      <c r="G146" s="89" t="s">
        <v>140</v>
      </c>
      <c r="H146" s="90">
        <v>10</v>
      </c>
      <c r="I146" s="91"/>
      <c r="J146" s="91">
        <f>ROUND(I146*H146,2)</f>
        <v>0</v>
      </c>
      <c r="K146" s="92"/>
      <c r="L146" s="11"/>
      <c r="M146" s="93" t="s">
        <v>9</v>
      </c>
      <c r="N146" s="94" t="s">
        <v>26</v>
      </c>
      <c r="O146" s="95">
        <v>2.383</v>
      </c>
      <c r="P146" s="95">
        <f>O146*H146</f>
        <v>23.83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AR146" s="97" t="s">
        <v>87</v>
      </c>
      <c r="AT146" s="97" t="s">
        <v>83</v>
      </c>
      <c r="AU146" s="97" t="s">
        <v>78</v>
      </c>
      <c r="AY146" s="2" t="s">
        <v>80</v>
      </c>
      <c r="BE146" s="98">
        <f>IF(N146="základní",J146,0)</f>
        <v>0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2" t="s">
        <v>78</v>
      </c>
      <c r="BK146" s="98">
        <f>ROUND(I146*H146,2)</f>
        <v>0</v>
      </c>
      <c r="BL146" s="2" t="s">
        <v>87</v>
      </c>
      <c r="BM146" s="97" t="s">
        <v>141</v>
      </c>
    </row>
    <row r="147" spans="2:65" s="75" customFormat="1" ht="25.9" customHeight="1" x14ac:dyDescent="0.2">
      <c r="B147" s="74"/>
      <c r="D147" s="76" t="s">
        <v>75</v>
      </c>
      <c r="E147" s="77" t="s">
        <v>142</v>
      </c>
      <c r="F147" s="77" t="s">
        <v>143</v>
      </c>
      <c r="J147" s="78">
        <f>BK147</f>
        <v>0</v>
      </c>
      <c r="L147" s="74"/>
      <c r="M147" s="79"/>
      <c r="P147" s="80">
        <f>P148</f>
        <v>63.936</v>
      </c>
      <c r="R147" s="80">
        <f>R148</f>
        <v>0</v>
      </c>
      <c r="T147" s="81">
        <f>T148</f>
        <v>0</v>
      </c>
      <c r="AR147" s="76" t="s">
        <v>1</v>
      </c>
      <c r="AT147" s="82" t="s">
        <v>75</v>
      </c>
      <c r="AU147" s="82" t="s">
        <v>79</v>
      </c>
      <c r="AY147" s="76" t="s">
        <v>80</v>
      </c>
      <c r="BK147" s="83">
        <f>BK148</f>
        <v>0</v>
      </c>
    </row>
    <row r="148" spans="2:65" s="75" customFormat="1" ht="22.9" customHeight="1" x14ac:dyDescent="0.2">
      <c r="B148" s="74"/>
      <c r="D148" s="76" t="s">
        <v>75</v>
      </c>
      <c r="E148" s="84" t="s">
        <v>144</v>
      </c>
      <c r="F148" s="84" t="s">
        <v>145</v>
      </c>
      <c r="J148" s="85">
        <f>BK148</f>
        <v>0</v>
      </c>
      <c r="L148" s="74"/>
      <c r="M148" s="79"/>
      <c r="P148" s="80">
        <f>SUM(P149:P155)</f>
        <v>63.936</v>
      </c>
      <c r="R148" s="80">
        <f>SUM(R149:R155)</f>
        <v>0</v>
      </c>
      <c r="T148" s="81">
        <f>SUM(T149:T155)</f>
        <v>0</v>
      </c>
      <c r="AR148" s="76" t="s">
        <v>1</v>
      </c>
      <c r="AT148" s="82" t="s">
        <v>75</v>
      </c>
      <c r="AU148" s="82" t="s">
        <v>78</v>
      </c>
      <c r="AY148" s="76" t="s">
        <v>80</v>
      </c>
      <c r="BK148" s="83">
        <f>SUM(BK149:BK155)</f>
        <v>0</v>
      </c>
    </row>
    <row r="149" spans="2:65" s="12" customFormat="1" ht="24.2" customHeight="1" x14ac:dyDescent="0.25">
      <c r="B149" s="11"/>
      <c r="C149" s="86" t="s">
        <v>146</v>
      </c>
      <c r="D149" s="86" t="s">
        <v>83</v>
      </c>
      <c r="E149" s="87" t="s">
        <v>147</v>
      </c>
      <c r="F149" s="88" t="s">
        <v>148</v>
      </c>
      <c r="G149" s="89" t="s">
        <v>149</v>
      </c>
      <c r="H149" s="90">
        <v>74</v>
      </c>
      <c r="I149" s="91"/>
      <c r="J149" s="91">
        <f t="shared" ref="J149:J155" si="10">ROUND(I149*H149,2)</f>
        <v>0</v>
      </c>
      <c r="K149" s="92"/>
      <c r="L149" s="11"/>
      <c r="M149" s="93" t="s">
        <v>9</v>
      </c>
      <c r="N149" s="94" t="s">
        <v>26</v>
      </c>
      <c r="O149" s="95">
        <v>0.86399999999999999</v>
      </c>
      <c r="P149" s="95">
        <f t="shared" ref="P149:P155" si="11">O149*H149</f>
        <v>63.936</v>
      </c>
      <c r="Q149" s="95">
        <v>0</v>
      </c>
      <c r="R149" s="95">
        <f t="shared" ref="R149:R155" si="12">Q149*H149</f>
        <v>0</v>
      </c>
      <c r="S149" s="95">
        <v>0</v>
      </c>
      <c r="T149" s="96">
        <f t="shared" ref="T149:T155" si="13">S149*H149</f>
        <v>0</v>
      </c>
      <c r="AR149" s="97" t="s">
        <v>87</v>
      </c>
      <c r="AT149" s="97" t="s">
        <v>83</v>
      </c>
      <c r="AU149" s="97" t="s">
        <v>1</v>
      </c>
      <c r="AY149" s="2" t="s">
        <v>80</v>
      </c>
      <c r="BE149" s="98">
        <f t="shared" ref="BE149:BE155" si="14">IF(N149="základní",J149,0)</f>
        <v>0</v>
      </c>
      <c r="BF149" s="98">
        <f t="shared" ref="BF149:BF155" si="15">IF(N149="snížená",J149,0)</f>
        <v>0</v>
      </c>
      <c r="BG149" s="98">
        <f t="shared" ref="BG149:BG155" si="16">IF(N149="zákl. přenesená",J149,0)</f>
        <v>0</v>
      </c>
      <c r="BH149" s="98">
        <f t="shared" ref="BH149:BH155" si="17">IF(N149="sníž. přenesená",J149,0)</f>
        <v>0</v>
      </c>
      <c r="BI149" s="98">
        <f t="shared" ref="BI149:BI155" si="18">IF(N149="nulová",J149,0)</f>
        <v>0</v>
      </c>
      <c r="BJ149" s="2" t="s">
        <v>78</v>
      </c>
      <c r="BK149" s="98">
        <f t="shared" ref="BK149:BK155" si="19">ROUND(I149*H149,2)</f>
        <v>0</v>
      </c>
      <c r="BL149" s="2" t="s">
        <v>87</v>
      </c>
      <c r="BM149" s="97" t="s">
        <v>150</v>
      </c>
    </row>
    <row r="150" spans="2:65" s="12" customFormat="1" ht="24.2" customHeight="1" x14ac:dyDescent="0.25">
      <c r="B150" s="11"/>
      <c r="C150" s="99" t="s">
        <v>151</v>
      </c>
      <c r="D150" s="99" t="s">
        <v>124</v>
      </c>
      <c r="E150" s="100" t="s">
        <v>576</v>
      </c>
      <c r="F150" s="101" t="s">
        <v>577</v>
      </c>
      <c r="G150" s="102" t="s">
        <v>149</v>
      </c>
      <c r="H150" s="103">
        <v>30</v>
      </c>
      <c r="I150" s="104"/>
      <c r="J150" s="104">
        <f t="shared" si="10"/>
        <v>0</v>
      </c>
      <c r="K150" s="105"/>
      <c r="L150" s="106"/>
      <c r="M150" s="107" t="s">
        <v>9</v>
      </c>
      <c r="N150" s="108" t="s">
        <v>26</v>
      </c>
      <c r="O150" s="95">
        <v>0</v>
      </c>
      <c r="P150" s="95">
        <f t="shared" si="11"/>
        <v>0</v>
      </c>
      <c r="Q150" s="95">
        <v>0</v>
      </c>
      <c r="R150" s="95">
        <f t="shared" si="12"/>
        <v>0</v>
      </c>
      <c r="S150" s="95">
        <v>0</v>
      </c>
      <c r="T150" s="96">
        <f t="shared" si="13"/>
        <v>0</v>
      </c>
      <c r="AR150" s="97" t="s">
        <v>111</v>
      </c>
      <c r="AT150" s="97" t="s">
        <v>124</v>
      </c>
      <c r="AU150" s="97" t="s">
        <v>1</v>
      </c>
      <c r="AY150" s="2" t="s">
        <v>80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2" t="s">
        <v>78</v>
      </c>
      <c r="BK150" s="98">
        <f t="shared" si="19"/>
        <v>0</v>
      </c>
      <c r="BL150" s="2" t="s">
        <v>87</v>
      </c>
      <c r="BM150" s="97" t="s">
        <v>154</v>
      </c>
    </row>
    <row r="151" spans="2:65" s="12" customFormat="1" ht="24.2" customHeight="1" x14ac:dyDescent="0.25">
      <c r="B151" s="11"/>
      <c r="C151" s="99" t="s">
        <v>159</v>
      </c>
      <c r="D151" s="99" t="s">
        <v>124</v>
      </c>
      <c r="E151" s="100" t="s">
        <v>160</v>
      </c>
      <c r="F151" s="101" t="s">
        <v>161</v>
      </c>
      <c r="G151" s="102" t="s">
        <v>149</v>
      </c>
      <c r="H151" s="103">
        <v>5</v>
      </c>
      <c r="I151" s="104"/>
      <c r="J151" s="104">
        <f t="shared" si="10"/>
        <v>0</v>
      </c>
      <c r="K151" s="105"/>
      <c r="L151" s="106"/>
      <c r="M151" s="107" t="s">
        <v>9</v>
      </c>
      <c r="N151" s="108" t="s">
        <v>26</v>
      </c>
      <c r="O151" s="95">
        <v>0</v>
      </c>
      <c r="P151" s="95">
        <f t="shared" si="11"/>
        <v>0</v>
      </c>
      <c r="Q151" s="95">
        <v>0</v>
      </c>
      <c r="R151" s="95">
        <f t="shared" si="12"/>
        <v>0</v>
      </c>
      <c r="S151" s="95">
        <v>0</v>
      </c>
      <c r="T151" s="96">
        <f t="shared" si="13"/>
        <v>0</v>
      </c>
      <c r="AR151" s="97" t="s">
        <v>111</v>
      </c>
      <c r="AT151" s="97" t="s">
        <v>124</v>
      </c>
      <c r="AU151" s="97" t="s">
        <v>1</v>
      </c>
      <c r="AY151" s="2" t="s">
        <v>80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2" t="s">
        <v>78</v>
      </c>
      <c r="BK151" s="98">
        <f t="shared" si="19"/>
        <v>0</v>
      </c>
      <c r="BL151" s="2" t="s">
        <v>87</v>
      </c>
      <c r="BM151" s="97" t="s">
        <v>162</v>
      </c>
    </row>
    <row r="152" spans="2:65" s="12" customFormat="1" ht="24.2" customHeight="1" x14ac:dyDescent="0.25">
      <c r="B152" s="11"/>
      <c r="C152" s="99" t="s">
        <v>163</v>
      </c>
      <c r="D152" s="99" t="s">
        <v>124</v>
      </c>
      <c r="E152" s="100" t="s">
        <v>164</v>
      </c>
      <c r="F152" s="101" t="s">
        <v>165</v>
      </c>
      <c r="G152" s="102" t="s">
        <v>149</v>
      </c>
      <c r="H152" s="103">
        <v>29</v>
      </c>
      <c r="I152" s="104"/>
      <c r="J152" s="104">
        <f t="shared" si="10"/>
        <v>0</v>
      </c>
      <c r="K152" s="105"/>
      <c r="L152" s="106"/>
      <c r="M152" s="107" t="s">
        <v>9</v>
      </c>
      <c r="N152" s="108" t="s">
        <v>26</v>
      </c>
      <c r="O152" s="95">
        <v>0</v>
      </c>
      <c r="P152" s="95">
        <f t="shared" si="11"/>
        <v>0</v>
      </c>
      <c r="Q152" s="95">
        <v>0</v>
      </c>
      <c r="R152" s="95">
        <f t="shared" si="12"/>
        <v>0</v>
      </c>
      <c r="S152" s="95">
        <v>0</v>
      </c>
      <c r="T152" s="96">
        <f t="shared" si="13"/>
        <v>0</v>
      </c>
      <c r="AR152" s="97" t="s">
        <v>111</v>
      </c>
      <c r="AT152" s="97" t="s">
        <v>124</v>
      </c>
      <c r="AU152" s="97" t="s">
        <v>1</v>
      </c>
      <c r="AY152" s="2" t="s">
        <v>80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2" t="s">
        <v>78</v>
      </c>
      <c r="BK152" s="98">
        <f t="shared" si="19"/>
        <v>0</v>
      </c>
      <c r="BL152" s="2" t="s">
        <v>87</v>
      </c>
      <c r="BM152" s="97" t="s">
        <v>166</v>
      </c>
    </row>
    <row r="153" spans="2:65" s="12" customFormat="1" ht="24.2" customHeight="1" x14ac:dyDescent="0.25">
      <c r="B153" s="11"/>
      <c r="C153" s="99" t="s">
        <v>167</v>
      </c>
      <c r="D153" s="99" t="s">
        <v>124</v>
      </c>
      <c r="E153" s="100" t="s">
        <v>168</v>
      </c>
      <c r="F153" s="101" t="s">
        <v>169</v>
      </c>
      <c r="G153" s="102" t="s">
        <v>149</v>
      </c>
      <c r="H153" s="103">
        <v>3</v>
      </c>
      <c r="I153" s="104"/>
      <c r="J153" s="104">
        <f t="shared" si="10"/>
        <v>0</v>
      </c>
      <c r="K153" s="105"/>
      <c r="L153" s="106"/>
      <c r="M153" s="107" t="s">
        <v>9</v>
      </c>
      <c r="N153" s="108" t="s">
        <v>26</v>
      </c>
      <c r="O153" s="95">
        <v>0</v>
      </c>
      <c r="P153" s="95">
        <f t="shared" si="11"/>
        <v>0</v>
      </c>
      <c r="Q153" s="95">
        <v>0</v>
      </c>
      <c r="R153" s="95">
        <f t="shared" si="12"/>
        <v>0</v>
      </c>
      <c r="S153" s="95">
        <v>0</v>
      </c>
      <c r="T153" s="96">
        <f t="shared" si="13"/>
        <v>0</v>
      </c>
      <c r="AR153" s="97" t="s">
        <v>111</v>
      </c>
      <c r="AT153" s="97" t="s">
        <v>124</v>
      </c>
      <c r="AU153" s="97" t="s">
        <v>1</v>
      </c>
      <c r="AY153" s="2" t="s">
        <v>80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2" t="s">
        <v>78</v>
      </c>
      <c r="BK153" s="98">
        <f t="shared" si="19"/>
        <v>0</v>
      </c>
      <c r="BL153" s="2" t="s">
        <v>87</v>
      </c>
      <c r="BM153" s="97" t="s">
        <v>170</v>
      </c>
    </row>
    <row r="154" spans="2:65" s="12" customFormat="1" ht="33" customHeight="1" x14ac:dyDescent="0.25">
      <c r="B154" s="11"/>
      <c r="C154" s="99" t="s">
        <v>171</v>
      </c>
      <c r="D154" s="99" t="s">
        <v>124</v>
      </c>
      <c r="E154" s="100" t="s">
        <v>172</v>
      </c>
      <c r="F154" s="101" t="s">
        <v>173</v>
      </c>
      <c r="G154" s="102" t="s">
        <v>149</v>
      </c>
      <c r="H154" s="103">
        <v>4</v>
      </c>
      <c r="I154" s="104"/>
      <c r="J154" s="104">
        <f t="shared" si="10"/>
        <v>0</v>
      </c>
      <c r="K154" s="105"/>
      <c r="L154" s="106"/>
      <c r="M154" s="107" t="s">
        <v>9</v>
      </c>
      <c r="N154" s="108" t="s">
        <v>26</v>
      </c>
      <c r="O154" s="95">
        <v>0</v>
      </c>
      <c r="P154" s="95">
        <f t="shared" si="11"/>
        <v>0</v>
      </c>
      <c r="Q154" s="95">
        <v>0</v>
      </c>
      <c r="R154" s="95">
        <f t="shared" si="12"/>
        <v>0</v>
      </c>
      <c r="S154" s="95">
        <v>0</v>
      </c>
      <c r="T154" s="96">
        <f t="shared" si="13"/>
        <v>0</v>
      </c>
      <c r="AR154" s="97" t="s">
        <v>111</v>
      </c>
      <c r="AT154" s="97" t="s">
        <v>124</v>
      </c>
      <c r="AU154" s="97" t="s">
        <v>1</v>
      </c>
      <c r="AY154" s="2" t="s">
        <v>80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2" t="s">
        <v>78</v>
      </c>
      <c r="BK154" s="98">
        <f t="shared" si="19"/>
        <v>0</v>
      </c>
      <c r="BL154" s="2" t="s">
        <v>87</v>
      </c>
      <c r="BM154" s="97" t="s">
        <v>174</v>
      </c>
    </row>
    <row r="155" spans="2:65" s="12" customFormat="1" ht="24.2" customHeight="1" x14ac:dyDescent="0.25">
      <c r="B155" s="11"/>
      <c r="C155" s="99" t="s">
        <v>175</v>
      </c>
      <c r="D155" s="99" t="s">
        <v>124</v>
      </c>
      <c r="E155" s="100" t="s">
        <v>176</v>
      </c>
      <c r="F155" s="101" t="s">
        <v>177</v>
      </c>
      <c r="G155" s="102" t="s">
        <v>149</v>
      </c>
      <c r="H155" s="103">
        <v>3</v>
      </c>
      <c r="I155" s="104"/>
      <c r="J155" s="104">
        <f t="shared" si="10"/>
        <v>0</v>
      </c>
      <c r="K155" s="105"/>
      <c r="L155" s="106"/>
      <c r="M155" s="107" t="s">
        <v>9</v>
      </c>
      <c r="N155" s="108" t="s">
        <v>26</v>
      </c>
      <c r="O155" s="95">
        <v>0</v>
      </c>
      <c r="P155" s="95">
        <f t="shared" si="11"/>
        <v>0</v>
      </c>
      <c r="Q155" s="95">
        <v>0</v>
      </c>
      <c r="R155" s="95">
        <f t="shared" si="12"/>
        <v>0</v>
      </c>
      <c r="S155" s="95">
        <v>0</v>
      </c>
      <c r="T155" s="96">
        <f t="shared" si="13"/>
        <v>0</v>
      </c>
      <c r="AR155" s="97" t="s">
        <v>111</v>
      </c>
      <c r="AT155" s="97" t="s">
        <v>124</v>
      </c>
      <c r="AU155" s="97" t="s">
        <v>1</v>
      </c>
      <c r="AY155" s="2" t="s">
        <v>80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2" t="s">
        <v>78</v>
      </c>
      <c r="BK155" s="98">
        <f t="shared" si="19"/>
        <v>0</v>
      </c>
      <c r="BL155" s="2" t="s">
        <v>87</v>
      </c>
      <c r="BM155" s="97" t="s">
        <v>178</v>
      </c>
    </row>
    <row r="156" spans="2:65" s="75" customFormat="1" ht="25.9" customHeight="1" x14ac:dyDescent="0.2">
      <c r="B156" s="74"/>
      <c r="D156" s="76" t="s">
        <v>75</v>
      </c>
      <c r="E156" s="77" t="s">
        <v>124</v>
      </c>
      <c r="F156" s="77" t="s">
        <v>179</v>
      </c>
      <c r="J156" s="78">
        <f>BK156</f>
        <v>0</v>
      </c>
      <c r="L156" s="74"/>
      <c r="M156" s="79"/>
      <c r="P156" s="80">
        <f>P157+P214+P224+P231+P240+P247</f>
        <v>1778.519</v>
      </c>
      <c r="R156" s="80">
        <f>R157+R214+R224+R231+R240+R247</f>
        <v>0.53782400000000008</v>
      </c>
      <c r="T156" s="81">
        <f>T157+T214+T224+T231+T240+T247</f>
        <v>0</v>
      </c>
      <c r="AR156" s="76" t="s">
        <v>92</v>
      </c>
      <c r="AT156" s="82" t="s">
        <v>75</v>
      </c>
      <c r="AU156" s="82" t="s">
        <v>79</v>
      </c>
      <c r="AY156" s="76" t="s">
        <v>80</v>
      </c>
      <c r="BK156" s="83">
        <f>BK157+BK214+BK224+BK231+BK240+BK247</f>
        <v>0</v>
      </c>
    </row>
    <row r="157" spans="2:65" s="75" customFormat="1" ht="22.9" customHeight="1" x14ac:dyDescent="0.2">
      <c r="B157" s="74"/>
      <c r="D157" s="76" t="s">
        <v>75</v>
      </c>
      <c r="E157" s="84" t="s">
        <v>180</v>
      </c>
      <c r="F157" s="84" t="s">
        <v>181</v>
      </c>
      <c r="J157" s="85">
        <f>BK157</f>
        <v>0</v>
      </c>
      <c r="L157" s="74"/>
      <c r="M157" s="79"/>
      <c r="P157" s="80">
        <f>SUM(P158:P213)</f>
        <v>795.46400000000006</v>
      </c>
      <c r="R157" s="80">
        <f>SUM(R158:R213)</f>
        <v>0.52182400000000007</v>
      </c>
      <c r="T157" s="81">
        <f>SUM(T158:T213)</f>
        <v>0</v>
      </c>
      <c r="AR157" s="76" t="s">
        <v>92</v>
      </c>
      <c r="AT157" s="82" t="s">
        <v>75</v>
      </c>
      <c r="AU157" s="82" t="s">
        <v>78</v>
      </c>
      <c r="AY157" s="76" t="s">
        <v>80</v>
      </c>
      <c r="BK157" s="83">
        <f>SUM(BK158:BK213)</f>
        <v>0</v>
      </c>
    </row>
    <row r="158" spans="2:65" s="12" customFormat="1" ht="24.2" customHeight="1" x14ac:dyDescent="0.25">
      <c r="B158" s="11"/>
      <c r="C158" s="86" t="s">
        <v>195</v>
      </c>
      <c r="D158" s="86" t="s">
        <v>83</v>
      </c>
      <c r="E158" s="87" t="s">
        <v>196</v>
      </c>
      <c r="F158" s="88" t="s">
        <v>197</v>
      </c>
      <c r="G158" s="89" t="s">
        <v>140</v>
      </c>
      <c r="H158" s="90">
        <v>11</v>
      </c>
      <c r="I158" s="91"/>
      <c r="J158" s="91">
        <f t="shared" ref="J158:J213" si="20">ROUND(I158*H158,2)</f>
        <v>0</v>
      </c>
      <c r="K158" s="92"/>
      <c r="L158" s="11"/>
      <c r="M158" s="93" t="s">
        <v>9</v>
      </c>
      <c r="N158" s="94" t="s">
        <v>26</v>
      </c>
      <c r="O158" s="95">
        <v>0.50600000000000001</v>
      </c>
      <c r="P158" s="95">
        <f t="shared" ref="P158:P213" si="21">O158*H158</f>
        <v>5.5659999999999998</v>
      </c>
      <c r="Q158" s="95">
        <v>0</v>
      </c>
      <c r="R158" s="95">
        <f t="shared" ref="R158:R213" si="22">Q158*H158</f>
        <v>0</v>
      </c>
      <c r="S158" s="95">
        <v>0</v>
      </c>
      <c r="T158" s="96">
        <f t="shared" ref="T158:T213" si="23">S158*H158</f>
        <v>0</v>
      </c>
      <c r="AR158" s="97" t="s">
        <v>121</v>
      </c>
      <c r="AT158" s="97" t="s">
        <v>83</v>
      </c>
      <c r="AU158" s="97" t="s">
        <v>1</v>
      </c>
      <c r="AY158" s="2" t="s">
        <v>80</v>
      </c>
      <c r="BE158" s="98">
        <f t="shared" ref="BE158:BE213" si="24">IF(N158="základní",J158,0)</f>
        <v>0</v>
      </c>
      <c r="BF158" s="98">
        <f t="shared" ref="BF158:BF213" si="25">IF(N158="snížená",J158,0)</f>
        <v>0</v>
      </c>
      <c r="BG158" s="98">
        <f t="shared" ref="BG158:BG213" si="26">IF(N158="zákl. přenesená",J158,0)</f>
        <v>0</v>
      </c>
      <c r="BH158" s="98">
        <f t="shared" ref="BH158:BH213" si="27">IF(N158="sníž. přenesená",J158,0)</f>
        <v>0</v>
      </c>
      <c r="BI158" s="98">
        <f t="shared" ref="BI158:BI213" si="28">IF(N158="nulová",J158,0)</f>
        <v>0</v>
      </c>
      <c r="BJ158" s="2" t="s">
        <v>78</v>
      </c>
      <c r="BK158" s="98">
        <f t="shared" ref="BK158:BK213" si="29">ROUND(I158*H158,2)</f>
        <v>0</v>
      </c>
      <c r="BL158" s="2" t="s">
        <v>121</v>
      </c>
      <c r="BM158" s="97" t="s">
        <v>198</v>
      </c>
    </row>
    <row r="159" spans="2:65" s="12" customFormat="1" ht="24.2" customHeight="1" x14ac:dyDescent="0.25">
      <c r="B159" s="11"/>
      <c r="C159" s="99" t="s">
        <v>199</v>
      </c>
      <c r="D159" s="99" t="s">
        <v>124</v>
      </c>
      <c r="E159" s="100" t="s">
        <v>200</v>
      </c>
      <c r="F159" s="101" t="s">
        <v>578</v>
      </c>
      <c r="G159" s="102" t="s">
        <v>140</v>
      </c>
      <c r="H159" s="103">
        <v>8</v>
      </c>
      <c r="I159" s="104"/>
      <c r="J159" s="104">
        <f t="shared" si="20"/>
        <v>0</v>
      </c>
      <c r="K159" s="105"/>
      <c r="L159" s="106"/>
      <c r="M159" s="107" t="s">
        <v>9</v>
      </c>
      <c r="N159" s="108" t="s">
        <v>26</v>
      </c>
      <c r="O159" s="95">
        <v>0</v>
      </c>
      <c r="P159" s="95">
        <f t="shared" si="21"/>
        <v>0</v>
      </c>
      <c r="Q159" s="95">
        <v>3.0100000000000001E-3</v>
      </c>
      <c r="R159" s="95">
        <f t="shared" si="22"/>
        <v>2.4080000000000001E-2</v>
      </c>
      <c r="S159" s="95">
        <v>0</v>
      </c>
      <c r="T159" s="96">
        <f t="shared" si="23"/>
        <v>0</v>
      </c>
      <c r="AR159" s="97" t="s">
        <v>189</v>
      </c>
      <c r="AT159" s="97" t="s">
        <v>124</v>
      </c>
      <c r="AU159" s="97" t="s">
        <v>1</v>
      </c>
      <c r="AY159" s="2" t="s">
        <v>80</v>
      </c>
      <c r="BE159" s="98">
        <f t="shared" si="24"/>
        <v>0</v>
      </c>
      <c r="BF159" s="98">
        <f t="shared" si="25"/>
        <v>0</v>
      </c>
      <c r="BG159" s="98">
        <f t="shared" si="26"/>
        <v>0</v>
      </c>
      <c r="BH159" s="98">
        <f t="shared" si="27"/>
        <v>0</v>
      </c>
      <c r="BI159" s="98">
        <f t="shared" si="28"/>
        <v>0</v>
      </c>
      <c r="BJ159" s="2" t="s">
        <v>78</v>
      </c>
      <c r="BK159" s="98">
        <f t="shared" si="29"/>
        <v>0</v>
      </c>
      <c r="BL159" s="2" t="s">
        <v>121</v>
      </c>
      <c r="BM159" s="97" t="s">
        <v>202</v>
      </c>
    </row>
    <row r="160" spans="2:65" s="12" customFormat="1" ht="24.2" customHeight="1" x14ac:dyDescent="0.25">
      <c r="B160" s="11"/>
      <c r="C160" s="99" t="s">
        <v>423</v>
      </c>
      <c r="D160" s="99" t="s">
        <v>124</v>
      </c>
      <c r="E160" s="100" t="s">
        <v>579</v>
      </c>
      <c r="F160" s="101" t="s">
        <v>580</v>
      </c>
      <c r="G160" s="102" t="s">
        <v>140</v>
      </c>
      <c r="H160" s="103">
        <v>1</v>
      </c>
      <c r="I160" s="104"/>
      <c r="J160" s="104">
        <f t="shared" si="20"/>
        <v>0</v>
      </c>
      <c r="K160" s="105"/>
      <c r="L160" s="106"/>
      <c r="M160" s="107" t="s">
        <v>9</v>
      </c>
      <c r="N160" s="108" t="s">
        <v>26</v>
      </c>
      <c r="O160" s="95">
        <v>0</v>
      </c>
      <c r="P160" s="95">
        <f t="shared" si="21"/>
        <v>0</v>
      </c>
      <c r="Q160" s="95">
        <v>3.0100000000000001E-3</v>
      </c>
      <c r="R160" s="95">
        <f t="shared" si="22"/>
        <v>3.0100000000000001E-3</v>
      </c>
      <c r="S160" s="95">
        <v>0</v>
      </c>
      <c r="T160" s="96">
        <f t="shared" si="23"/>
        <v>0</v>
      </c>
      <c r="AR160" s="97" t="s">
        <v>189</v>
      </c>
      <c r="AT160" s="97" t="s">
        <v>124</v>
      </c>
      <c r="AU160" s="97" t="s">
        <v>1</v>
      </c>
      <c r="AY160" s="2" t="s">
        <v>80</v>
      </c>
      <c r="BE160" s="98">
        <f t="shared" si="24"/>
        <v>0</v>
      </c>
      <c r="BF160" s="98">
        <f t="shared" si="25"/>
        <v>0</v>
      </c>
      <c r="BG160" s="98">
        <f t="shared" si="26"/>
        <v>0</v>
      </c>
      <c r="BH160" s="98">
        <f t="shared" si="27"/>
        <v>0</v>
      </c>
      <c r="BI160" s="98">
        <f t="shared" si="28"/>
        <v>0</v>
      </c>
      <c r="BJ160" s="2" t="s">
        <v>78</v>
      </c>
      <c r="BK160" s="98">
        <f t="shared" si="29"/>
        <v>0</v>
      </c>
      <c r="BL160" s="2" t="s">
        <v>121</v>
      </c>
      <c r="BM160" s="97" t="s">
        <v>694</v>
      </c>
    </row>
    <row r="161" spans="2:65" s="12" customFormat="1" ht="24.2" customHeight="1" x14ac:dyDescent="0.25">
      <c r="B161" s="11"/>
      <c r="C161" s="99" t="s">
        <v>203</v>
      </c>
      <c r="D161" s="99" t="s">
        <v>124</v>
      </c>
      <c r="E161" s="100" t="s">
        <v>204</v>
      </c>
      <c r="F161" s="101" t="s">
        <v>582</v>
      </c>
      <c r="G161" s="102" t="s">
        <v>140</v>
      </c>
      <c r="H161" s="103">
        <v>2</v>
      </c>
      <c r="I161" s="104"/>
      <c r="J161" s="104">
        <f t="shared" si="20"/>
        <v>0</v>
      </c>
      <c r="K161" s="105"/>
      <c r="L161" s="106"/>
      <c r="M161" s="107" t="s">
        <v>9</v>
      </c>
      <c r="N161" s="108" t="s">
        <v>26</v>
      </c>
      <c r="O161" s="95">
        <v>0</v>
      </c>
      <c r="P161" s="95">
        <f t="shared" si="21"/>
        <v>0</v>
      </c>
      <c r="Q161" s="95">
        <v>3.0100000000000001E-3</v>
      </c>
      <c r="R161" s="95">
        <f t="shared" si="22"/>
        <v>6.0200000000000002E-3</v>
      </c>
      <c r="S161" s="95">
        <v>0</v>
      </c>
      <c r="T161" s="96">
        <f t="shared" si="23"/>
        <v>0</v>
      </c>
      <c r="AR161" s="97" t="s">
        <v>189</v>
      </c>
      <c r="AT161" s="97" t="s">
        <v>124</v>
      </c>
      <c r="AU161" s="97" t="s">
        <v>1</v>
      </c>
      <c r="AY161" s="2" t="s">
        <v>80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2" t="s">
        <v>78</v>
      </c>
      <c r="BK161" s="98">
        <f t="shared" si="29"/>
        <v>0</v>
      </c>
      <c r="BL161" s="2" t="s">
        <v>121</v>
      </c>
      <c r="BM161" s="97" t="s">
        <v>206</v>
      </c>
    </row>
    <row r="162" spans="2:65" s="12" customFormat="1" ht="24.2" customHeight="1" x14ac:dyDescent="0.25">
      <c r="B162" s="11"/>
      <c r="C162" s="86" t="s">
        <v>207</v>
      </c>
      <c r="D162" s="86" t="s">
        <v>83</v>
      </c>
      <c r="E162" s="87" t="s">
        <v>208</v>
      </c>
      <c r="F162" s="88" t="s">
        <v>209</v>
      </c>
      <c r="G162" s="89" t="s">
        <v>120</v>
      </c>
      <c r="H162" s="90">
        <v>200</v>
      </c>
      <c r="I162" s="91"/>
      <c r="J162" s="91">
        <f t="shared" si="20"/>
        <v>0</v>
      </c>
      <c r="K162" s="92"/>
      <c r="L162" s="11"/>
      <c r="M162" s="93" t="s">
        <v>9</v>
      </c>
      <c r="N162" s="94" t="s">
        <v>26</v>
      </c>
      <c r="O162" s="95">
        <v>8.2000000000000003E-2</v>
      </c>
      <c r="P162" s="95">
        <f t="shared" si="21"/>
        <v>16.400000000000002</v>
      </c>
      <c r="Q162" s="95">
        <v>0</v>
      </c>
      <c r="R162" s="95">
        <f t="shared" si="22"/>
        <v>0</v>
      </c>
      <c r="S162" s="95">
        <v>0</v>
      </c>
      <c r="T162" s="96">
        <f t="shared" si="23"/>
        <v>0</v>
      </c>
      <c r="AR162" s="97" t="s">
        <v>121</v>
      </c>
      <c r="AT162" s="97" t="s">
        <v>83</v>
      </c>
      <c r="AU162" s="97" t="s">
        <v>1</v>
      </c>
      <c r="AY162" s="2" t="s">
        <v>80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2" t="s">
        <v>78</v>
      </c>
      <c r="BK162" s="98">
        <f t="shared" si="29"/>
        <v>0</v>
      </c>
      <c r="BL162" s="2" t="s">
        <v>121</v>
      </c>
      <c r="BM162" s="97" t="s">
        <v>210</v>
      </c>
    </row>
    <row r="163" spans="2:65" s="12" customFormat="1" ht="24.2" customHeight="1" x14ac:dyDescent="0.25">
      <c r="B163" s="11"/>
      <c r="C163" s="99" t="s">
        <v>211</v>
      </c>
      <c r="D163" s="99" t="s">
        <v>124</v>
      </c>
      <c r="E163" s="100" t="s">
        <v>212</v>
      </c>
      <c r="F163" s="101" t="s">
        <v>213</v>
      </c>
      <c r="G163" s="102" t="s">
        <v>120</v>
      </c>
      <c r="H163" s="103">
        <v>200</v>
      </c>
      <c r="I163" s="104"/>
      <c r="J163" s="104">
        <f t="shared" si="20"/>
        <v>0</v>
      </c>
      <c r="K163" s="105"/>
      <c r="L163" s="106"/>
      <c r="M163" s="107" t="s">
        <v>9</v>
      </c>
      <c r="N163" s="108" t="s">
        <v>26</v>
      </c>
      <c r="O163" s="95">
        <v>0</v>
      </c>
      <c r="P163" s="95">
        <f t="shared" si="21"/>
        <v>0</v>
      </c>
      <c r="Q163" s="95">
        <v>6.6000000000000005E-5</v>
      </c>
      <c r="R163" s="95">
        <f t="shared" si="22"/>
        <v>1.3200000000000002E-2</v>
      </c>
      <c r="S163" s="95">
        <v>0</v>
      </c>
      <c r="T163" s="96">
        <f t="shared" si="23"/>
        <v>0</v>
      </c>
      <c r="AR163" s="97" t="s">
        <v>127</v>
      </c>
      <c r="AT163" s="97" t="s">
        <v>124</v>
      </c>
      <c r="AU163" s="97" t="s">
        <v>1</v>
      </c>
      <c r="AY163" s="2" t="s">
        <v>80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2" t="s">
        <v>78</v>
      </c>
      <c r="BK163" s="98">
        <f t="shared" si="29"/>
        <v>0</v>
      </c>
      <c r="BL163" s="2" t="s">
        <v>127</v>
      </c>
      <c r="BM163" s="97" t="s">
        <v>214</v>
      </c>
    </row>
    <row r="164" spans="2:65" s="12" customFormat="1" ht="24.2" customHeight="1" x14ac:dyDescent="0.25">
      <c r="B164" s="11"/>
      <c r="C164" s="86" t="s">
        <v>215</v>
      </c>
      <c r="D164" s="86" t="s">
        <v>83</v>
      </c>
      <c r="E164" s="87" t="s">
        <v>216</v>
      </c>
      <c r="F164" s="88" t="s">
        <v>217</v>
      </c>
      <c r="G164" s="89" t="s">
        <v>140</v>
      </c>
      <c r="H164" s="90">
        <v>265</v>
      </c>
      <c r="I164" s="91"/>
      <c r="J164" s="91">
        <f t="shared" si="20"/>
        <v>0</v>
      </c>
      <c r="K164" s="92"/>
      <c r="L164" s="11"/>
      <c r="M164" s="93" t="s">
        <v>9</v>
      </c>
      <c r="N164" s="94" t="s">
        <v>26</v>
      </c>
      <c r="O164" s="95">
        <v>9.0999999999999998E-2</v>
      </c>
      <c r="P164" s="95">
        <f t="shared" si="21"/>
        <v>24.114999999999998</v>
      </c>
      <c r="Q164" s="95">
        <v>0</v>
      </c>
      <c r="R164" s="95">
        <f t="shared" si="22"/>
        <v>0</v>
      </c>
      <c r="S164" s="95">
        <v>0</v>
      </c>
      <c r="T164" s="96">
        <f t="shared" si="23"/>
        <v>0</v>
      </c>
      <c r="AR164" s="97" t="s">
        <v>121</v>
      </c>
      <c r="AT164" s="97" t="s">
        <v>83</v>
      </c>
      <c r="AU164" s="97" t="s">
        <v>1</v>
      </c>
      <c r="AY164" s="2" t="s">
        <v>80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2" t="s">
        <v>78</v>
      </c>
      <c r="BK164" s="98">
        <f t="shared" si="29"/>
        <v>0</v>
      </c>
      <c r="BL164" s="2" t="s">
        <v>121</v>
      </c>
      <c r="BM164" s="97" t="s">
        <v>218</v>
      </c>
    </row>
    <row r="165" spans="2:65" s="12" customFormat="1" ht="24.2" customHeight="1" x14ac:dyDescent="0.25">
      <c r="B165" s="11"/>
      <c r="C165" s="99" t="s">
        <v>219</v>
      </c>
      <c r="D165" s="99" t="s">
        <v>124</v>
      </c>
      <c r="E165" s="100" t="s">
        <v>220</v>
      </c>
      <c r="F165" s="101" t="s">
        <v>221</v>
      </c>
      <c r="G165" s="102" t="s">
        <v>140</v>
      </c>
      <c r="H165" s="103">
        <v>44</v>
      </c>
      <c r="I165" s="104"/>
      <c r="J165" s="104">
        <f t="shared" si="20"/>
        <v>0</v>
      </c>
      <c r="K165" s="105"/>
      <c r="L165" s="106"/>
      <c r="M165" s="107" t="s">
        <v>9</v>
      </c>
      <c r="N165" s="108" t="s">
        <v>26</v>
      </c>
      <c r="O165" s="95">
        <v>0</v>
      </c>
      <c r="P165" s="95">
        <f t="shared" si="21"/>
        <v>0</v>
      </c>
      <c r="Q165" s="95">
        <v>4.0000000000000003E-5</v>
      </c>
      <c r="R165" s="95">
        <f t="shared" si="22"/>
        <v>1.7600000000000001E-3</v>
      </c>
      <c r="S165" s="95">
        <v>0</v>
      </c>
      <c r="T165" s="96">
        <f t="shared" si="23"/>
        <v>0</v>
      </c>
      <c r="AR165" s="97" t="s">
        <v>189</v>
      </c>
      <c r="AT165" s="97" t="s">
        <v>124</v>
      </c>
      <c r="AU165" s="97" t="s">
        <v>1</v>
      </c>
      <c r="AY165" s="2" t="s">
        <v>80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2" t="s">
        <v>78</v>
      </c>
      <c r="BK165" s="98">
        <f t="shared" si="29"/>
        <v>0</v>
      </c>
      <c r="BL165" s="2" t="s">
        <v>121</v>
      </c>
      <c r="BM165" s="97" t="s">
        <v>222</v>
      </c>
    </row>
    <row r="166" spans="2:65" s="12" customFormat="1" ht="16.5" customHeight="1" x14ac:dyDescent="0.25">
      <c r="B166" s="11"/>
      <c r="C166" s="99" t="s">
        <v>223</v>
      </c>
      <c r="D166" s="99" t="s">
        <v>124</v>
      </c>
      <c r="E166" s="100" t="s">
        <v>224</v>
      </c>
      <c r="F166" s="101" t="s">
        <v>225</v>
      </c>
      <c r="G166" s="102" t="s">
        <v>140</v>
      </c>
      <c r="H166" s="103">
        <v>221</v>
      </c>
      <c r="I166" s="104"/>
      <c r="J166" s="104">
        <f t="shared" si="20"/>
        <v>0</v>
      </c>
      <c r="K166" s="105"/>
      <c r="L166" s="106"/>
      <c r="M166" s="107" t="s">
        <v>9</v>
      </c>
      <c r="N166" s="108" t="s">
        <v>26</v>
      </c>
      <c r="O166" s="95">
        <v>0</v>
      </c>
      <c r="P166" s="95">
        <f t="shared" si="21"/>
        <v>0</v>
      </c>
      <c r="Q166" s="95">
        <v>2.8E-5</v>
      </c>
      <c r="R166" s="95">
        <f t="shared" si="22"/>
        <v>6.1879999999999999E-3</v>
      </c>
      <c r="S166" s="95">
        <v>0</v>
      </c>
      <c r="T166" s="96">
        <f t="shared" si="23"/>
        <v>0</v>
      </c>
      <c r="AR166" s="97" t="s">
        <v>127</v>
      </c>
      <c r="AT166" s="97" t="s">
        <v>124</v>
      </c>
      <c r="AU166" s="97" t="s">
        <v>1</v>
      </c>
      <c r="AY166" s="2" t="s">
        <v>80</v>
      </c>
      <c r="BE166" s="98">
        <f t="shared" si="24"/>
        <v>0</v>
      </c>
      <c r="BF166" s="98">
        <f t="shared" si="25"/>
        <v>0</v>
      </c>
      <c r="BG166" s="98">
        <f t="shared" si="26"/>
        <v>0</v>
      </c>
      <c r="BH166" s="98">
        <f t="shared" si="27"/>
        <v>0</v>
      </c>
      <c r="BI166" s="98">
        <f t="shared" si="28"/>
        <v>0</v>
      </c>
      <c r="BJ166" s="2" t="s">
        <v>78</v>
      </c>
      <c r="BK166" s="98">
        <f t="shared" si="29"/>
        <v>0</v>
      </c>
      <c r="BL166" s="2" t="s">
        <v>127</v>
      </c>
      <c r="BM166" s="97" t="s">
        <v>226</v>
      </c>
    </row>
    <row r="167" spans="2:65" s="12" customFormat="1" ht="16.5" customHeight="1" x14ac:dyDescent="0.25">
      <c r="B167" s="11"/>
      <c r="C167" s="86" t="s">
        <v>227</v>
      </c>
      <c r="D167" s="86" t="s">
        <v>83</v>
      </c>
      <c r="E167" s="87" t="s">
        <v>228</v>
      </c>
      <c r="F167" s="88" t="s">
        <v>583</v>
      </c>
      <c r="G167" s="89" t="s">
        <v>140</v>
      </c>
      <c r="H167" s="90">
        <v>85</v>
      </c>
      <c r="I167" s="91"/>
      <c r="J167" s="91">
        <f t="shared" si="20"/>
        <v>0</v>
      </c>
      <c r="K167" s="92"/>
      <c r="L167" s="11"/>
      <c r="M167" s="93" t="s">
        <v>9</v>
      </c>
      <c r="N167" s="94" t="s">
        <v>26</v>
      </c>
      <c r="O167" s="95">
        <v>0.42</v>
      </c>
      <c r="P167" s="95">
        <f t="shared" si="21"/>
        <v>35.699999999999996</v>
      </c>
      <c r="Q167" s="95">
        <v>0</v>
      </c>
      <c r="R167" s="95">
        <f t="shared" si="22"/>
        <v>0</v>
      </c>
      <c r="S167" s="95">
        <v>0</v>
      </c>
      <c r="T167" s="96">
        <f t="shared" si="23"/>
        <v>0</v>
      </c>
      <c r="AR167" s="97" t="s">
        <v>121</v>
      </c>
      <c r="AT167" s="97" t="s">
        <v>83</v>
      </c>
      <c r="AU167" s="97" t="s">
        <v>1</v>
      </c>
      <c r="AY167" s="2" t="s">
        <v>80</v>
      </c>
      <c r="BE167" s="98">
        <f t="shared" si="24"/>
        <v>0</v>
      </c>
      <c r="BF167" s="98">
        <f t="shared" si="25"/>
        <v>0</v>
      </c>
      <c r="BG167" s="98">
        <f t="shared" si="26"/>
        <v>0</v>
      </c>
      <c r="BH167" s="98">
        <f t="shared" si="27"/>
        <v>0</v>
      </c>
      <c r="BI167" s="98">
        <f t="shared" si="28"/>
        <v>0</v>
      </c>
      <c r="BJ167" s="2" t="s">
        <v>78</v>
      </c>
      <c r="BK167" s="98">
        <f t="shared" si="29"/>
        <v>0</v>
      </c>
      <c r="BL167" s="2" t="s">
        <v>121</v>
      </c>
      <c r="BM167" s="97" t="s">
        <v>230</v>
      </c>
    </row>
    <row r="168" spans="2:65" s="12" customFormat="1" ht="24.2" customHeight="1" x14ac:dyDescent="0.25">
      <c r="B168" s="11"/>
      <c r="C168" s="99" t="s">
        <v>235</v>
      </c>
      <c r="D168" s="99" t="s">
        <v>124</v>
      </c>
      <c r="E168" s="100" t="s">
        <v>236</v>
      </c>
      <c r="F168" s="101" t="s">
        <v>237</v>
      </c>
      <c r="G168" s="102" t="s">
        <v>140</v>
      </c>
      <c r="H168" s="103">
        <v>53</v>
      </c>
      <c r="I168" s="104"/>
      <c r="J168" s="104">
        <f t="shared" si="20"/>
        <v>0</v>
      </c>
      <c r="K168" s="105"/>
      <c r="L168" s="106"/>
      <c r="M168" s="107" t="s">
        <v>9</v>
      </c>
      <c r="N168" s="108" t="s">
        <v>26</v>
      </c>
      <c r="O168" s="95">
        <v>0</v>
      </c>
      <c r="P168" s="95">
        <f t="shared" si="21"/>
        <v>0</v>
      </c>
      <c r="Q168" s="95">
        <v>6.0000000000000002E-5</v>
      </c>
      <c r="R168" s="95">
        <f t="shared" si="22"/>
        <v>3.1800000000000001E-3</v>
      </c>
      <c r="S168" s="95">
        <v>0</v>
      </c>
      <c r="T168" s="96">
        <f t="shared" si="23"/>
        <v>0</v>
      </c>
      <c r="AR168" s="97" t="s">
        <v>127</v>
      </c>
      <c r="AT168" s="97" t="s">
        <v>124</v>
      </c>
      <c r="AU168" s="97" t="s">
        <v>1</v>
      </c>
      <c r="AY168" s="2" t="s">
        <v>80</v>
      </c>
      <c r="BE168" s="98">
        <f t="shared" si="24"/>
        <v>0</v>
      </c>
      <c r="BF168" s="98">
        <f t="shared" si="25"/>
        <v>0</v>
      </c>
      <c r="BG168" s="98">
        <f t="shared" si="26"/>
        <v>0</v>
      </c>
      <c r="BH168" s="98">
        <f t="shared" si="27"/>
        <v>0</v>
      </c>
      <c r="BI168" s="98">
        <f t="shared" si="28"/>
        <v>0</v>
      </c>
      <c r="BJ168" s="2" t="s">
        <v>78</v>
      </c>
      <c r="BK168" s="98">
        <f t="shared" si="29"/>
        <v>0</v>
      </c>
      <c r="BL168" s="2" t="s">
        <v>127</v>
      </c>
      <c r="BM168" s="97" t="s">
        <v>238</v>
      </c>
    </row>
    <row r="169" spans="2:65" s="12" customFormat="1" ht="24.2" customHeight="1" x14ac:dyDescent="0.25">
      <c r="B169" s="11"/>
      <c r="C169" s="99" t="s">
        <v>427</v>
      </c>
      <c r="D169" s="99" t="s">
        <v>124</v>
      </c>
      <c r="E169" s="100" t="s">
        <v>649</v>
      </c>
      <c r="F169" s="101" t="s">
        <v>241</v>
      </c>
      <c r="G169" s="102" t="s">
        <v>140</v>
      </c>
      <c r="H169" s="103">
        <v>8</v>
      </c>
      <c r="I169" s="104"/>
      <c r="J169" s="104">
        <f t="shared" si="20"/>
        <v>0</v>
      </c>
      <c r="K169" s="105"/>
      <c r="L169" s="106"/>
      <c r="M169" s="107" t="s">
        <v>9</v>
      </c>
      <c r="N169" s="108" t="s">
        <v>26</v>
      </c>
      <c r="O169" s="95">
        <v>0</v>
      </c>
      <c r="P169" s="95">
        <f t="shared" si="21"/>
        <v>0</v>
      </c>
      <c r="Q169" s="95">
        <v>6.0000000000000002E-5</v>
      </c>
      <c r="R169" s="95">
        <f t="shared" si="22"/>
        <v>4.8000000000000001E-4</v>
      </c>
      <c r="S169" s="95">
        <v>0</v>
      </c>
      <c r="T169" s="96">
        <f t="shared" si="23"/>
        <v>0</v>
      </c>
      <c r="AR169" s="97" t="s">
        <v>127</v>
      </c>
      <c r="AT169" s="97" t="s">
        <v>124</v>
      </c>
      <c r="AU169" s="97" t="s">
        <v>1</v>
      </c>
      <c r="AY169" s="2" t="s">
        <v>80</v>
      </c>
      <c r="BE169" s="98">
        <f t="shared" si="24"/>
        <v>0</v>
      </c>
      <c r="BF169" s="98">
        <f t="shared" si="25"/>
        <v>0</v>
      </c>
      <c r="BG169" s="98">
        <f t="shared" si="26"/>
        <v>0</v>
      </c>
      <c r="BH169" s="98">
        <f t="shared" si="27"/>
        <v>0</v>
      </c>
      <c r="BI169" s="98">
        <f t="shared" si="28"/>
        <v>0</v>
      </c>
      <c r="BJ169" s="2" t="s">
        <v>78</v>
      </c>
      <c r="BK169" s="98">
        <f t="shared" si="29"/>
        <v>0</v>
      </c>
      <c r="BL169" s="2" t="s">
        <v>127</v>
      </c>
      <c r="BM169" s="97" t="s">
        <v>695</v>
      </c>
    </row>
    <row r="170" spans="2:65" s="12" customFormat="1" ht="24.2" customHeight="1" x14ac:dyDescent="0.25">
      <c r="B170" s="11"/>
      <c r="C170" s="99" t="s">
        <v>182</v>
      </c>
      <c r="D170" s="99" t="s">
        <v>124</v>
      </c>
      <c r="E170" s="100" t="s">
        <v>651</v>
      </c>
      <c r="F170" s="101" t="s">
        <v>587</v>
      </c>
      <c r="G170" s="102" t="s">
        <v>140</v>
      </c>
      <c r="H170" s="103">
        <v>2</v>
      </c>
      <c r="I170" s="104"/>
      <c r="J170" s="104">
        <f t="shared" si="20"/>
        <v>0</v>
      </c>
      <c r="K170" s="105"/>
      <c r="L170" s="106"/>
      <c r="M170" s="107" t="s">
        <v>9</v>
      </c>
      <c r="N170" s="108" t="s">
        <v>26</v>
      </c>
      <c r="O170" s="95">
        <v>0</v>
      </c>
      <c r="P170" s="95">
        <f t="shared" si="21"/>
        <v>0</v>
      </c>
      <c r="Q170" s="95">
        <v>6.0000000000000002E-5</v>
      </c>
      <c r="R170" s="95">
        <f t="shared" si="22"/>
        <v>1.2E-4</v>
      </c>
      <c r="S170" s="95">
        <v>0</v>
      </c>
      <c r="T170" s="96">
        <f t="shared" si="23"/>
        <v>0</v>
      </c>
      <c r="AR170" s="97" t="s">
        <v>127</v>
      </c>
      <c r="AT170" s="97" t="s">
        <v>124</v>
      </c>
      <c r="AU170" s="97" t="s">
        <v>1</v>
      </c>
      <c r="AY170" s="2" t="s">
        <v>80</v>
      </c>
      <c r="BE170" s="98">
        <f t="shared" si="24"/>
        <v>0</v>
      </c>
      <c r="BF170" s="98">
        <f t="shared" si="25"/>
        <v>0</v>
      </c>
      <c r="BG170" s="98">
        <f t="shared" si="26"/>
        <v>0</v>
      </c>
      <c r="BH170" s="98">
        <f t="shared" si="27"/>
        <v>0</v>
      </c>
      <c r="BI170" s="98">
        <f t="shared" si="28"/>
        <v>0</v>
      </c>
      <c r="BJ170" s="2" t="s">
        <v>78</v>
      </c>
      <c r="BK170" s="98">
        <f t="shared" si="29"/>
        <v>0</v>
      </c>
      <c r="BL170" s="2" t="s">
        <v>127</v>
      </c>
      <c r="BM170" s="97" t="s">
        <v>696</v>
      </c>
    </row>
    <row r="171" spans="2:65" s="12" customFormat="1" ht="24.2" customHeight="1" x14ac:dyDescent="0.25">
      <c r="B171" s="11"/>
      <c r="C171" s="99" t="s">
        <v>239</v>
      </c>
      <c r="D171" s="99" t="s">
        <v>124</v>
      </c>
      <c r="E171" s="100" t="s">
        <v>240</v>
      </c>
      <c r="F171" s="101" t="s">
        <v>589</v>
      </c>
      <c r="G171" s="102" t="s">
        <v>140</v>
      </c>
      <c r="H171" s="103">
        <v>32</v>
      </c>
      <c r="I171" s="104"/>
      <c r="J171" s="104">
        <f t="shared" si="20"/>
        <v>0</v>
      </c>
      <c r="K171" s="105"/>
      <c r="L171" s="106"/>
      <c r="M171" s="107" t="s">
        <v>9</v>
      </c>
      <c r="N171" s="108" t="s">
        <v>26</v>
      </c>
      <c r="O171" s="95">
        <v>0</v>
      </c>
      <c r="P171" s="95">
        <f t="shared" si="21"/>
        <v>0</v>
      </c>
      <c r="Q171" s="95">
        <v>6.0000000000000002E-5</v>
      </c>
      <c r="R171" s="95">
        <f t="shared" si="22"/>
        <v>1.92E-3</v>
      </c>
      <c r="S171" s="95">
        <v>0</v>
      </c>
      <c r="T171" s="96">
        <f t="shared" si="23"/>
        <v>0</v>
      </c>
      <c r="AR171" s="97" t="s">
        <v>127</v>
      </c>
      <c r="AT171" s="97" t="s">
        <v>124</v>
      </c>
      <c r="AU171" s="97" t="s">
        <v>1</v>
      </c>
      <c r="AY171" s="2" t="s">
        <v>80</v>
      </c>
      <c r="BE171" s="98">
        <f t="shared" si="24"/>
        <v>0</v>
      </c>
      <c r="BF171" s="98">
        <f t="shared" si="25"/>
        <v>0</v>
      </c>
      <c r="BG171" s="98">
        <f t="shared" si="26"/>
        <v>0</v>
      </c>
      <c r="BH171" s="98">
        <f t="shared" si="27"/>
        <v>0</v>
      </c>
      <c r="BI171" s="98">
        <f t="shared" si="28"/>
        <v>0</v>
      </c>
      <c r="BJ171" s="2" t="s">
        <v>78</v>
      </c>
      <c r="BK171" s="98">
        <f t="shared" si="29"/>
        <v>0</v>
      </c>
      <c r="BL171" s="2" t="s">
        <v>127</v>
      </c>
      <c r="BM171" s="97" t="s">
        <v>242</v>
      </c>
    </row>
    <row r="172" spans="2:65" s="12" customFormat="1" ht="16.5" customHeight="1" x14ac:dyDescent="0.25">
      <c r="B172" s="11"/>
      <c r="C172" s="86" t="s">
        <v>267</v>
      </c>
      <c r="D172" s="86" t="s">
        <v>83</v>
      </c>
      <c r="E172" s="87" t="s">
        <v>268</v>
      </c>
      <c r="F172" s="88" t="s">
        <v>269</v>
      </c>
      <c r="G172" s="89" t="s">
        <v>140</v>
      </c>
      <c r="H172" s="90">
        <v>210</v>
      </c>
      <c r="I172" s="91"/>
      <c r="J172" s="91">
        <f t="shared" si="20"/>
        <v>0</v>
      </c>
      <c r="K172" s="92"/>
      <c r="L172" s="11"/>
      <c r="M172" s="93" t="s">
        <v>9</v>
      </c>
      <c r="N172" s="94" t="s">
        <v>26</v>
      </c>
      <c r="O172" s="95">
        <v>5.3999999999999999E-2</v>
      </c>
      <c r="P172" s="95">
        <f t="shared" si="21"/>
        <v>11.34</v>
      </c>
      <c r="Q172" s="95">
        <v>0</v>
      </c>
      <c r="R172" s="95">
        <f t="shared" si="22"/>
        <v>0</v>
      </c>
      <c r="S172" s="95">
        <v>0</v>
      </c>
      <c r="T172" s="96">
        <f t="shared" si="23"/>
        <v>0</v>
      </c>
      <c r="AR172" s="97" t="s">
        <v>121</v>
      </c>
      <c r="AT172" s="97" t="s">
        <v>83</v>
      </c>
      <c r="AU172" s="97" t="s">
        <v>1</v>
      </c>
      <c r="AY172" s="2" t="s">
        <v>80</v>
      </c>
      <c r="BE172" s="98">
        <f t="shared" si="24"/>
        <v>0</v>
      </c>
      <c r="BF172" s="98">
        <f t="shared" si="25"/>
        <v>0</v>
      </c>
      <c r="BG172" s="98">
        <f t="shared" si="26"/>
        <v>0</v>
      </c>
      <c r="BH172" s="98">
        <f t="shared" si="27"/>
        <v>0</v>
      </c>
      <c r="BI172" s="98">
        <f t="shared" si="28"/>
        <v>0</v>
      </c>
      <c r="BJ172" s="2" t="s">
        <v>78</v>
      </c>
      <c r="BK172" s="98">
        <f t="shared" si="29"/>
        <v>0</v>
      </c>
      <c r="BL172" s="2" t="s">
        <v>121</v>
      </c>
      <c r="BM172" s="97" t="s">
        <v>270</v>
      </c>
    </row>
    <row r="173" spans="2:65" s="12" customFormat="1" ht="16.5" customHeight="1" x14ac:dyDescent="0.25">
      <c r="B173" s="11"/>
      <c r="C173" s="99" t="s">
        <v>271</v>
      </c>
      <c r="D173" s="99" t="s">
        <v>124</v>
      </c>
      <c r="E173" s="100" t="s">
        <v>272</v>
      </c>
      <c r="F173" s="101" t="s">
        <v>273</v>
      </c>
      <c r="G173" s="102" t="s">
        <v>140</v>
      </c>
      <c r="H173" s="103">
        <v>210</v>
      </c>
      <c r="I173" s="104"/>
      <c r="J173" s="104">
        <f t="shared" si="20"/>
        <v>0</v>
      </c>
      <c r="K173" s="105"/>
      <c r="L173" s="106"/>
      <c r="M173" s="107" t="s">
        <v>9</v>
      </c>
      <c r="N173" s="108" t="s">
        <v>26</v>
      </c>
      <c r="O173" s="95">
        <v>0</v>
      </c>
      <c r="P173" s="95">
        <f t="shared" si="21"/>
        <v>0</v>
      </c>
      <c r="Q173" s="95">
        <v>0</v>
      </c>
      <c r="R173" s="95">
        <f t="shared" si="22"/>
        <v>0</v>
      </c>
      <c r="S173" s="95">
        <v>0</v>
      </c>
      <c r="T173" s="96">
        <f t="shared" si="23"/>
        <v>0</v>
      </c>
      <c r="AR173" s="97" t="s">
        <v>127</v>
      </c>
      <c r="AT173" s="97" t="s">
        <v>124</v>
      </c>
      <c r="AU173" s="97" t="s">
        <v>1</v>
      </c>
      <c r="AY173" s="2" t="s">
        <v>80</v>
      </c>
      <c r="BE173" s="98">
        <f t="shared" si="24"/>
        <v>0</v>
      </c>
      <c r="BF173" s="98">
        <f t="shared" si="25"/>
        <v>0</v>
      </c>
      <c r="BG173" s="98">
        <f t="shared" si="26"/>
        <v>0</v>
      </c>
      <c r="BH173" s="98">
        <f t="shared" si="27"/>
        <v>0</v>
      </c>
      <c r="BI173" s="98">
        <f t="shared" si="28"/>
        <v>0</v>
      </c>
      <c r="BJ173" s="2" t="s">
        <v>78</v>
      </c>
      <c r="BK173" s="98">
        <f t="shared" si="29"/>
        <v>0</v>
      </c>
      <c r="BL173" s="2" t="s">
        <v>127</v>
      </c>
      <c r="BM173" s="97" t="s">
        <v>274</v>
      </c>
    </row>
    <row r="174" spans="2:65" s="12" customFormat="1" ht="21.75" customHeight="1" x14ac:dyDescent="0.25">
      <c r="B174" s="11"/>
      <c r="C174" s="86" t="s">
        <v>275</v>
      </c>
      <c r="D174" s="86" t="s">
        <v>83</v>
      </c>
      <c r="E174" s="87" t="s">
        <v>276</v>
      </c>
      <c r="F174" s="88" t="s">
        <v>277</v>
      </c>
      <c r="G174" s="89" t="s">
        <v>120</v>
      </c>
      <c r="H174" s="90">
        <v>650</v>
      </c>
      <c r="I174" s="91"/>
      <c r="J174" s="91">
        <f t="shared" si="20"/>
        <v>0</v>
      </c>
      <c r="K174" s="92"/>
      <c r="L174" s="11"/>
      <c r="M174" s="93" t="s">
        <v>9</v>
      </c>
      <c r="N174" s="94" t="s">
        <v>26</v>
      </c>
      <c r="O174" s="95">
        <v>0.13100000000000001</v>
      </c>
      <c r="P174" s="95">
        <f t="shared" si="21"/>
        <v>85.15</v>
      </c>
      <c r="Q174" s="95">
        <v>0</v>
      </c>
      <c r="R174" s="95">
        <f t="shared" si="22"/>
        <v>0</v>
      </c>
      <c r="S174" s="95">
        <v>0</v>
      </c>
      <c r="T174" s="96">
        <f t="shared" si="23"/>
        <v>0</v>
      </c>
      <c r="AR174" s="97" t="s">
        <v>121</v>
      </c>
      <c r="AT174" s="97" t="s">
        <v>83</v>
      </c>
      <c r="AU174" s="97" t="s">
        <v>1</v>
      </c>
      <c r="AY174" s="2" t="s">
        <v>80</v>
      </c>
      <c r="BE174" s="98">
        <f t="shared" si="24"/>
        <v>0</v>
      </c>
      <c r="BF174" s="98">
        <f t="shared" si="25"/>
        <v>0</v>
      </c>
      <c r="BG174" s="98">
        <f t="shared" si="26"/>
        <v>0</v>
      </c>
      <c r="BH174" s="98">
        <f t="shared" si="27"/>
        <v>0</v>
      </c>
      <c r="BI174" s="98">
        <f t="shared" si="28"/>
        <v>0</v>
      </c>
      <c r="BJ174" s="2" t="s">
        <v>78</v>
      </c>
      <c r="BK174" s="98">
        <f t="shared" si="29"/>
        <v>0</v>
      </c>
      <c r="BL174" s="2" t="s">
        <v>121</v>
      </c>
      <c r="BM174" s="97" t="s">
        <v>278</v>
      </c>
    </row>
    <row r="175" spans="2:65" s="12" customFormat="1" ht="16.5" customHeight="1" x14ac:dyDescent="0.25">
      <c r="B175" s="11"/>
      <c r="C175" s="99" t="s">
        <v>279</v>
      </c>
      <c r="D175" s="99" t="s">
        <v>124</v>
      </c>
      <c r="E175" s="100" t="s">
        <v>280</v>
      </c>
      <c r="F175" s="101" t="s">
        <v>281</v>
      </c>
      <c r="G175" s="102" t="s">
        <v>120</v>
      </c>
      <c r="H175" s="103">
        <v>500</v>
      </c>
      <c r="I175" s="104"/>
      <c r="J175" s="104">
        <f t="shared" si="20"/>
        <v>0</v>
      </c>
      <c r="K175" s="105"/>
      <c r="L175" s="106"/>
      <c r="M175" s="107" t="s">
        <v>9</v>
      </c>
      <c r="N175" s="108" t="s">
        <v>26</v>
      </c>
      <c r="O175" s="95">
        <v>0</v>
      </c>
      <c r="P175" s="95">
        <f t="shared" si="21"/>
        <v>0</v>
      </c>
      <c r="Q175" s="95">
        <v>3.1E-4</v>
      </c>
      <c r="R175" s="95">
        <f t="shared" si="22"/>
        <v>0.155</v>
      </c>
      <c r="S175" s="95">
        <v>0</v>
      </c>
      <c r="T175" s="96">
        <f t="shared" si="23"/>
        <v>0</v>
      </c>
      <c r="AR175" s="97" t="s">
        <v>127</v>
      </c>
      <c r="AT175" s="97" t="s">
        <v>124</v>
      </c>
      <c r="AU175" s="97" t="s">
        <v>1</v>
      </c>
      <c r="AY175" s="2" t="s">
        <v>80</v>
      </c>
      <c r="BE175" s="98">
        <f t="shared" si="24"/>
        <v>0</v>
      </c>
      <c r="BF175" s="98">
        <f t="shared" si="25"/>
        <v>0</v>
      </c>
      <c r="BG175" s="98">
        <f t="shared" si="26"/>
        <v>0</v>
      </c>
      <c r="BH175" s="98">
        <f t="shared" si="27"/>
        <v>0</v>
      </c>
      <c r="BI175" s="98">
        <f t="shared" si="28"/>
        <v>0</v>
      </c>
      <c r="BJ175" s="2" t="s">
        <v>78</v>
      </c>
      <c r="BK175" s="98">
        <f t="shared" si="29"/>
        <v>0</v>
      </c>
      <c r="BL175" s="2" t="s">
        <v>127</v>
      </c>
      <c r="BM175" s="97" t="s">
        <v>282</v>
      </c>
    </row>
    <row r="176" spans="2:65" s="12" customFormat="1" ht="24.2" customHeight="1" x14ac:dyDescent="0.25">
      <c r="B176" s="11"/>
      <c r="C176" s="99" t="s">
        <v>283</v>
      </c>
      <c r="D176" s="99" t="s">
        <v>124</v>
      </c>
      <c r="E176" s="100" t="s">
        <v>284</v>
      </c>
      <c r="F176" s="101" t="s">
        <v>285</v>
      </c>
      <c r="G176" s="102" t="s">
        <v>120</v>
      </c>
      <c r="H176" s="103">
        <v>150</v>
      </c>
      <c r="I176" s="104"/>
      <c r="J176" s="104">
        <f t="shared" si="20"/>
        <v>0</v>
      </c>
      <c r="K176" s="105"/>
      <c r="L176" s="106"/>
      <c r="M176" s="107" t="s">
        <v>9</v>
      </c>
      <c r="N176" s="108" t="s">
        <v>26</v>
      </c>
      <c r="O176" s="95">
        <v>0</v>
      </c>
      <c r="P176" s="95">
        <f t="shared" si="21"/>
        <v>0</v>
      </c>
      <c r="Q176" s="95">
        <v>3.1E-4</v>
      </c>
      <c r="R176" s="95">
        <f t="shared" si="22"/>
        <v>4.65E-2</v>
      </c>
      <c r="S176" s="95">
        <v>0</v>
      </c>
      <c r="T176" s="96">
        <f t="shared" si="23"/>
        <v>0</v>
      </c>
      <c r="AR176" s="97" t="s">
        <v>127</v>
      </c>
      <c r="AT176" s="97" t="s">
        <v>124</v>
      </c>
      <c r="AU176" s="97" t="s">
        <v>1</v>
      </c>
      <c r="AY176" s="2" t="s">
        <v>80</v>
      </c>
      <c r="BE176" s="98">
        <f t="shared" si="24"/>
        <v>0</v>
      </c>
      <c r="BF176" s="98">
        <f t="shared" si="25"/>
        <v>0</v>
      </c>
      <c r="BG176" s="98">
        <f t="shared" si="26"/>
        <v>0</v>
      </c>
      <c r="BH176" s="98">
        <f t="shared" si="27"/>
        <v>0</v>
      </c>
      <c r="BI176" s="98">
        <f t="shared" si="28"/>
        <v>0</v>
      </c>
      <c r="BJ176" s="2" t="s">
        <v>78</v>
      </c>
      <c r="BK176" s="98">
        <f t="shared" si="29"/>
        <v>0</v>
      </c>
      <c r="BL176" s="2" t="s">
        <v>127</v>
      </c>
      <c r="BM176" s="97" t="s">
        <v>286</v>
      </c>
    </row>
    <row r="177" spans="2:65" s="12" customFormat="1" ht="24.2" customHeight="1" x14ac:dyDescent="0.25">
      <c r="B177" s="11"/>
      <c r="C177" s="86" t="s">
        <v>287</v>
      </c>
      <c r="D177" s="86" t="s">
        <v>83</v>
      </c>
      <c r="E177" s="87" t="s">
        <v>288</v>
      </c>
      <c r="F177" s="88" t="s">
        <v>289</v>
      </c>
      <c r="G177" s="89" t="s">
        <v>140</v>
      </c>
      <c r="H177" s="90">
        <v>2385</v>
      </c>
      <c r="I177" s="91"/>
      <c r="J177" s="91">
        <f t="shared" si="20"/>
        <v>0</v>
      </c>
      <c r="K177" s="92"/>
      <c r="L177" s="11"/>
      <c r="M177" s="93" t="s">
        <v>9</v>
      </c>
      <c r="N177" s="94" t="s">
        <v>26</v>
      </c>
      <c r="O177" s="95">
        <v>5.0999999999999997E-2</v>
      </c>
      <c r="P177" s="95">
        <f t="shared" si="21"/>
        <v>121.63499999999999</v>
      </c>
      <c r="Q177" s="95">
        <v>0</v>
      </c>
      <c r="R177" s="95">
        <f t="shared" si="22"/>
        <v>0</v>
      </c>
      <c r="S177" s="95">
        <v>0</v>
      </c>
      <c r="T177" s="96">
        <f t="shared" si="23"/>
        <v>0</v>
      </c>
      <c r="AR177" s="97" t="s">
        <v>121</v>
      </c>
      <c r="AT177" s="97" t="s">
        <v>83</v>
      </c>
      <c r="AU177" s="97" t="s">
        <v>1</v>
      </c>
      <c r="AY177" s="2" t="s">
        <v>80</v>
      </c>
      <c r="BE177" s="98">
        <f t="shared" si="24"/>
        <v>0</v>
      </c>
      <c r="BF177" s="98">
        <f t="shared" si="25"/>
        <v>0</v>
      </c>
      <c r="BG177" s="98">
        <f t="shared" si="26"/>
        <v>0</v>
      </c>
      <c r="BH177" s="98">
        <f t="shared" si="27"/>
        <v>0</v>
      </c>
      <c r="BI177" s="98">
        <f t="shared" si="28"/>
        <v>0</v>
      </c>
      <c r="BJ177" s="2" t="s">
        <v>78</v>
      </c>
      <c r="BK177" s="98">
        <f t="shared" si="29"/>
        <v>0</v>
      </c>
      <c r="BL177" s="2" t="s">
        <v>121</v>
      </c>
      <c r="BM177" s="97" t="s">
        <v>290</v>
      </c>
    </row>
    <row r="178" spans="2:65" s="12" customFormat="1" ht="24.2" customHeight="1" x14ac:dyDescent="0.25">
      <c r="B178" s="11"/>
      <c r="C178" s="86" t="s">
        <v>291</v>
      </c>
      <c r="D178" s="86" t="s">
        <v>83</v>
      </c>
      <c r="E178" s="87" t="s">
        <v>292</v>
      </c>
      <c r="F178" s="88" t="s">
        <v>293</v>
      </c>
      <c r="G178" s="89" t="s">
        <v>140</v>
      </c>
      <c r="H178" s="90">
        <v>54</v>
      </c>
      <c r="I178" s="91"/>
      <c r="J178" s="91">
        <f t="shared" si="20"/>
        <v>0</v>
      </c>
      <c r="K178" s="92"/>
      <c r="L178" s="11"/>
      <c r="M178" s="93" t="s">
        <v>9</v>
      </c>
      <c r="N178" s="94" t="s">
        <v>26</v>
      </c>
      <c r="O178" s="95">
        <v>6.8000000000000005E-2</v>
      </c>
      <c r="P178" s="95">
        <f t="shared" si="21"/>
        <v>3.6720000000000002</v>
      </c>
      <c r="Q178" s="95">
        <v>0</v>
      </c>
      <c r="R178" s="95">
        <f t="shared" si="22"/>
        <v>0</v>
      </c>
      <c r="S178" s="95">
        <v>0</v>
      </c>
      <c r="T178" s="96">
        <f t="shared" si="23"/>
        <v>0</v>
      </c>
      <c r="AR178" s="97" t="s">
        <v>121</v>
      </c>
      <c r="AT178" s="97" t="s">
        <v>83</v>
      </c>
      <c r="AU178" s="97" t="s">
        <v>1</v>
      </c>
      <c r="AY178" s="2" t="s">
        <v>80</v>
      </c>
      <c r="BE178" s="98">
        <f t="shared" si="24"/>
        <v>0</v>
      </c>
      <c r="BF178" s="98">
        <f t="shared" si="25"/>
        <v>0</v>
      </c>
      <c r="BG178" s="98">
        <f t="shared" si="26"/>
        <v>0</v>
      </c>
      <c r="BH178" s="98">
        <f t="shared" si="27"/>
        <v>0</v>
      </c>
      <c r="BI178" s="98">
        <f t="shared" si="28"/>
        <v>0</v>
      </c>
      <c r="BJ178" s="2" t="s">
        <v>78</v>
      </c>
      <c r="BK178" s="98">
        <f t="shared" si="29"/>
        <v>0</v>
      </c>
      <c r="BL178" s="2" t="s">
        <v>121</v>
      </c>
      <c r="BM178" s="97" t="s">
        <v>294</v>
      </c>
    </row>
    <row r="179" spans="2:65" s="12" customFormat="1" ht="24.2" customHeight="1" x14ac:dyDescent="0.25">
      <c r="B179" s="11"/>
      <c r="C179" s="86" t="s">
        <v>295</v>
      </c>
      <c r="D179" s="86" t="s">
        <v>83</v>
      </c>
      <c r="E179" s="87" t="s">
        <v>296</v>
      </c>
      <c r="F179" s="88" t="s">
        <v>297</v>
      </c>
      <c r="G179" s="89" t="s">
        <v>140</v>
      </c>
      <c r="H179" s="90">
        <v>63</v>
      </c>
      <c r="I179" s="91"/>
      <c r="J179" s="91">
        <f t="shared" si="20"/>
        <v>0</v>
      </c>
      <c r="K179" s="92"/>
      <c r="L179" s="11"/>
      <c r="M179" s="93" t="s">
        <v>9</v>
      </c>
      <c r="N179" s="94" t="s">
        <v>26</v>
      </c>
      <c r="O179" s="95">
        <v>0.30599999999999999</v>
      </c>
      <c r="P179" s="95">
        <f t="shared" si="21"/>
        <v>19.277999999999999</v>
      </c>
      <c r="Q179" s="95">
        <v>0</v>
      </c>
      <c r="R179" s="95">
        <f t="shared" si="22"/>
        <v>0</v>
      </c>
      <c r="S179" s="95">
        <v>0</v>
      </c>
      <c r="T179" s="96">
        <f t="shared" si="23"/>
        <v>0</v>
      </c>
      <c r="AR179" s="97" t="s">
        <v>121</v>
      </c>
      <c r="AT179" s="97" t="s">
        <v>83</v>
      </c>
      <c r="AU179" s="97" t="s">
        <v>1</v>
      </c>
      <c r="AY179" s="2" t="s">
        <v>80</v>
      </c>
      <c r="BE179" s="98">
        <f t="shared" si="24"/>
        <v>0</v>
      </c>
      <c r="BF179" s="98">
        <f t="shared" si="25"/>
        <v>0</v>
      </c>
      <c r="BG179" s="98">
        <f t="shared" si="26"/>
        <v>0</v>
      </c>
      <c r="BH179" s="98">
        <f t="shared" si="27"/>
        <v>0</v>
      </c>
      <c r="BI179" s="98">
        <f t="shared" si="28"/>
        <v>0</v>
      </c>
      <c r="BJ179" s="2" t="s">
        <v>78</v>
      </c>
      <c r="BK179" s="98">
        <f t="shared" si="29"/>
        <v>0</v>
      </c>
      <c r="BL179" s="2" t="s">
        <v>121</v>
      </c>
      <c r="BM179" s="97" t="s">
        <v>298</v>
      </c>
    </row>
    <row r="180" spans="2:65" s="12" customFormat="1" ht="16.5" customHeight="1" x14ac:dyDescent="0.25">
      <c r="B180" s="11"/>
      <c r="C180" s="99" t="s">
        <v>299</v>
      </c>
      <c r="D180" s="99" t="s">
        <v>124</v>
      </c>
      <c r="E180" s="100" t="s">
        <v>300</v>
      </c>
      <c r="F180" s="101" t="s">
        <v>301</v>
      </c>
      <c r="G180" s="102" t="s">
        <v>140</v>
      </c>
      <c r="H180" s="103">
        <v>23</v>
      </c>
      <c r="I180" s="104"/>
      <c r="J180" s="104">
        <f t="shared" si="20"/>
        <v>0</v>
      </c>
      <c r="K180" s="105"/>
      <c r="L180" s="106"/>
      <c r="M180" s="107" t="s">
        <v>9</v>
      </c>
      <c r="N180" s="108" t="s">
        <v>26</v>
      </c>
      <c r="O180" s="95">
        <v>0</v>
      </c>
      <c r="P180" s="95">
        <f t="shared" si="21"/>
        <v>0</v>
      </c>
      <c r="Q180" s="95">
        <v>5.0000000000000002E-5</v>
      </c>
      <c r="R180" s="95">
        <f t="shared" si="22"/>
        <v>1.15E-3</v>
      </c>
      <c r="S180" s="95">
        <v>0</v>
      </c>
      <c r="T180" s="96">
        <f t="shared" si="23"/>
        <v>0</v>
      </c>
      <c r="AR180" s="97" t="s">
        <v>127</v>
      </c>
      <c r="AT180" s="97" t="s">
        <v>124</v>
      </c>
      <c r="AU180" s="97" t="s">
        <v>1</v>
      </c>
      <c r="AY180" s="2" t="s">
        <v>80</v>
      </c>
      <c r="BE180" s="98">
        <f t="shared" si="24"/>
        <v>0</v>
      </c>
      <c r="BF180" s="98">
        <f t="shared" si="25"/>
        <v>0</v>
      </c>
      <c r="BG180" s="98">
        <f t="shared" si="26"/>
        <v>0</v>
      </c>
      <c r="BH180" s="98">
        <f t="shared" si="27"/>
        <v>0</v>
      </c>
      <c r="BI180" s="98">
        <f t="shared" si="28"/>
        <v>0</v>
      </c>
      <c r="BJ180" s="2" t="s">
        <v>78</v>
      </c>
      <c r="BK180" s="98">
        <f t="shared" si="29"/>
        <v>0</v>
      </c>
      <c r="BL180" s="2" t="s">
        <v>127</v>
      </c>
      <c r="BM180" s="97" t="s">
        <v>302</v>
      </c>
    </row>
    <row r="181" spans="2:65" s="12" customFormat="1" ht="21.75" customHeight="1" x14ac:dyDescent="0.25">
      <c r="B181" s="11"/>
      <c r="C181" s="99" t="s">
        <v>186</v>
      </c>
      <c r="D181" s="99" t="s">
        <v>124</v>
      </c>
      <c r="E181" s="100" t="s">
        <v>304</v>
      </c>
      <c r="F181" s="101" t="s">
        <v>590</v>
      </c>
      <c r="G181" s="102" t="s">
        <v>140</v>
      </c>
      <c r="H181" s="103">
        <v>8</v>
      </c>
      <c r="I181" s="104"/>
      <c r="J181" s="104">
        <f t="shared" si="20"/>
        <v>0</v>
      </c>
      <c r="K181" s="105"/>
      <c r="L181" s="106"/>
      <c r="M181" s="107" t="s">
        <v>9</v>
      </c>
      <c r="N181" s="108" t="s">
        <v>26</v>
      </c>
      <c r="O181" s="95">
        <v>0</v>
      </c>
      <c r="P181" s="95">
        <f t="shared" si="21"/>
        <v>0</v>
      </c>
      <c r="Q181" s="95">
        <v>5.0000000000000002E-5</v>
      </c>
      <c r="R181" s="95">
        <f t="shared" si="22"/>
        <v>4.0000000000000002E-4</v>
      </c>
      <c r="S181" s="95">
        <v>0</v>
      </c>
      <c r="T181" s="96">
        <f t="shared" si="23"/>
        <v>0</v>
      </c>
      <c r="AR181" s="97" t="s">
        <v>127</v>
      </c>
      <c r="AT181" s="97" t="s">
        <v>124</v>
      </c>
      <c r="AU181" s="97" t="s">
        <v>1</v>
      </c>
      <c r="AY181" s="2" t="s">
        <v>80</v>
      </c>
      <c r="BE181" s="98">
        <f t="shared" si="24"/>
        <v>0</v>
      </c>
      <c r="BF181" s="98">
        <f t="shared" si="25"/>
        <v>0</v>
      </c>
      <c r="BG181" s="98">
        <f t="shared" si="26"/>
        <v>0</v>
      </c>
      <c r="BH181" s="98">
        <f t="shared" si="27"/>
        <v>0</v>
      </c>
      <c r="BI181" s="98">
        <f t="shared" si="28"/>
        <v>0</v>
      </c>
      <c r="BJ181" s="2" t="s">
        <v>78</v>
      </c>
      <c r="BK181" s="98">
        <f t="shared" si="29"/>
        <v>0</v>
      </c>
      <c r="BL181" s="2" t="s">
        <v>127</v>
      </c>
      <c r="BM181" s="97" t="s">
        <v>697</v>
      </c>
    </row>
    <row r="182" spans="2:65" s="12" customFormat="1" ht="16.5" customHeight="1" x14ac:dyDescent="0.25">
      <c r="B182" s="11"/>
      <c r="C182" s="99" t="s">
        <v>311</v>
      </c>
      <c r="D182" s="99" t="s">
        <v>124</v>
      </c>
      <c r="E182" s="100" t="s">
        <v>312</v>
      </c>
      <c r="F182" s="101" t="s">
        <v>313</v>
      </c>
      <c r="G182" s="102" t="s">
        <v>140</v>
      </c>
      <c r="H182" s="103">
        <v>8</v>
      </c>
      <c r="I182" s="104"/>
      <c r="J182" s="104">
        <f t="shared" si="20"/>
        <v>0</v>
      </c>
      <c r="K182" s="105"/>
      <c r="L182" s="106"/>
      <c r="M182" s="107" t="s">
        <v>9</v>
      </c>
      <c r="N182" s="108" t="s">
        <v>26</v>
      </c>
      <c r="O182" s="95">
        <v>0</v>
      </c>
      <c r="P182" s="95">
        <f t="shared" si="21"/>
        <v>0</v>
      </c>
      <c r="Q182" s="95">
        <v>5.0000000000000002E-5</v>
      </c>
      <c r="R182" s="95">
        <f t="shared" si="22"/>
        <v>4.0000000000000002E-4</v>
      </c>
      <c r="S182" s="95">
        <v>0</v>
      </c>
      <c r="T182" s="96">
        <f t="shared" si="23"/>
        <v>0</v>
      </c>
      <c r="AR182" s="97" t="s">
        <v>127</v>
      </c>
      <c r="AT182" s="97" t="s">
        <v>124</v>
      </c>
      <c r="AU182" s="97" t="s">
        <v>1</v>
      </c>
      <c r="AY182" s="2" t="s">
        <v>80</v>
      </c>
      <c r="BE182" s="98">
        <f t="shared" si="24"/>
        <v>0</v>
      </c>
      <c r="BF182" s="98">
        <f t="shared" si="25"/>
        <v>0</v>
      </c>
      <c r="BG182" s="98">
        <f t="shared" si="26"/>
        <v>0</v>
      </c>
      <c r="BH182" s="98">
        <f t="shared" si="27"/>
        <v>0</v>
      </c>
      <c r="BI182" s="98">
        <f t="shared" si="28"/>
        <v>0</v>
      </c>
      <c r="BJ182" s="2" t="s">
        <v>78</v>
      </c>
      <c r="BK182" s="98">
        <f t="shared" si="29"/>
        <v>0</v>
      </c>
      <c r="BL182" s="2" t="s">
        <v>127</v>
      </c>
      <c r="BM182" s="97" t="s">
        <v>314</v>
      </c>
    </row>
    <row r="183" spans="2:65" s="12" customFormat="1" ht="16.5" customHeight="1" x14ac:dyDescent="0.25">
      <c r="B183" s="11"/>
      <c r="C183" s="99" t="s">
        <v>319</v>
      </c>
      <c r="D183" s="99" t="s">
        <v>124</v>
      </c>
      <c r="E183" s="100" t="s">
        <v>320</v>
      </c>
      <c r="F183" s="101" t="s">
        <v>321</v>
      </c>
      <c r="G183" s="102" t="s">
        <v>140</v>
      </c>
      <c r="H183" s="103">
        <v>18</v>
      </c>
      <c r="I183" s="104"/>
      <c r="J183" s="104">
        <f t="shared" si="20"/>
        <v>0</v>
      </c>
      <c r="K183" s="105"/>
      <c r="L183" s="106"/>
      <c r="M183" s="107" t="s">
        <v>9</v>
      </c>
      <c r="N183" s="108" t="s">
        <v>26</v>
      </c>
      <c r="O183" s="95">
        <v>0</v>
      </c>
      <c r="P183" s="95">
        <f t="shared" si="21"/>
        <v>0</v>
      </c>
      <c r="Q183" s="95">
        <v>5.0000000000000002E-5</v>
      </c>
      <c r="R183" s="95">
        <f t="shared" si="22"/>
        <v>9.0000000000000008E-4</v>
      </c>
      <c r="S183" s="95">
        <v>0</v>
      </c>
      <c r="T183" s="96">
        <f t="shared" si="23"/>
        <v>0</v>
      </c>
      <c r="AR183" s="97" t="s">
        <v>127</v>
      </c>
      <c r="AT183" s="97" t="s">
        <v>124</v>
      </c>
      <c r="AU183" s="97" t="s">
        <v>1</v>
      </c>
      <c r="AY183" s="2" t="s">
        <v>80</v>
      </c>
      <c r="BE183" s="98">
        <f t="shared" si="24"/>
        <v>0</v>
      </c>
      <c r="BF183" s="98">
        <f t="shared" si="25"/>
        <v>0</v>
      </c>
      <c r="BG183" s="98">
        <f t="shared" si="26"/>
        <v>0</v>
      </c>
      <c r="BH183" s="98">
        <f t="shared" si="27"/>
        <v>0</v>
      </c>
      <c r="BI183" s="98">
        <f t="shared" si="28"/>
        <v>0</v>
      </c>
      <c r="BJ183" s="2" t="s">
        <v>78</v>
      </c>
      <c r="BK183" s="98">
        <f t="shared" si="29"/>
        <v>0</v>
      </c>
      <c r="BL183" s="2" t="s">
        <v>127</v>
      </c>
      <c r="BM183" s="97" t="s">
        <v>322</v>
      </c>
    </row>
    <row r="184" spans="2:65" s="12" customFormat="1" ht="16.5" customHeight="1" x14ac:dyDescent="0.25">
      <c r="B184" s="11"/>
      <c r="C184" s="99" t="s">
        <v>592</v>
      </c>
      <c r="D184" s="99" t="s">
        <v>124</v>
      </c>
      <c r="E184" s="100" t="s">
        <v>593</v>
      </c>
      <c r="F184" s="101" t="s">
        <v>594</v>
      </c>
      <c r="G184" s="102" t="s">
        <v>140</v>
      </c>
      <c r="H184" s="103">
        <v>2</v>
      </c>
      <c r="I184" s="104"/>
      <c r="J184" s="104">
        <f t="shared" si="20"/>
        <v>0</v>
      </c>
      <c r="K184" s="105"/>
      <c r="L184" s="106"/>
      <c r="M184" s="107" t="s">
        <v>9</v>
      </c>
      <c r="N184" s="108" t="s">
        <v>26</v>
      </c>
      <c r="O184" s="95">
        <v>0</v>
      </c>
      <c r="P184" s="95">
        <f t="shared" si="21"/>
        <v>0</v>
      </c>
      <c r="Q184" s="95">
        <v>5.0000000000000002E-5</v>
      </c>
      <c r="R184" s="95">
        <f t="shared" si="22"/>
        <v>1E-4</v>
      </c>
      <c r="S184" s="95">
        <v>0</v>
      </c>
      <c r="T184" s="96">
        <f t="shared" si="23"/>
        <v>0</v>
      </c>
      <c r="AR184" s="97" t="s">
        <v>127</v>
      </c>
      <c r="AT184" s="97" t="s">
        <v>124</v>
      </c>
      <c r="AU184" s="97" t="s">
        <v>1</v>
      </c>
      <c r="AY184" s="2" t="s">
        <v>80</v>
      </c>
      <c r="BE184" s="98">
        <f t="shared" si="24"/>
        <v>0</v>
      </c>
      <c r="BF184" s="98">
        <f t="shared" si="25"/>
        <v>0</v>
      </c>
      <c r="BG184" s="98">
        <f t="shared" si="26"/>
        <v>0</v>
      </c>
      <c r="BH184" s="98">
        <f t="shared" si="27"/>
        <v>0</v>
      </c>
      <c r="BI184" s="98">
        <f t="shared" si="28"/>
        <v>0</v>
      </c>
      <c r="BJ184" s="2" t="s">
        <v>78</v>
      </c>
      <c r="BK184" s="98">
        <f t="shared" si="29"/>
        <v>0</v>
      </c>
      <c r="BL184" s="2" t="s">
        <v>127</v>
      </c>
      <c r="BM184" s="97" t="s">
        <v>595</v>
      </c>
    </row>
    <row r="185" spans="2:65" s="12" customFormat="1" ht="16.5" customHeight="1" x14ac:dyDescent="0.25">
      <c r="B185" s="11"/>
      <c r="C185" s="99" t="s">
        <v>323</v>
      </c>
      <c r="D185" s="99" t="s">
        <v>124</v>
      </c>
      <c r="E185" s="100" t="s">
        <v>324</v>
      </c>
      <c r="F185" s="101" t="s">
        <v>325</v>
      </c>
      <c r="G185" s="102" t="s">
        <v>140</v>
      </c>
      <c r="H185" s="103">
        <v>4</v>
      </c>
      <c r="I185" s="104"/>
      <c r="J185" s="104">
        <f t="shared" si="20"/>
        <v>0</v>
      </c>
      <c r="K185" s="105"/>
      <c r="L185" s="106"/>
      <c r="M185" s="107" t="s">
        <v>9</v>
      </c>
      <c r="N185" s="108" t="s">
        <v>26</v>
      </c>
      <c r="O185" s="95">
        <v>0</v>
      </c>
      <c r="P185" s="95">
        <f t="shared" si="21"/>
        <v>0</v>
      </c>
      <c r="Q185" s="95">
        <v>5.0000000000000002E-5</v>
      </c>
      <c r="R185" s="95">
        <f t="shared" si="22"/>
        <v>2.0000000000000001E-4</v>
      </c>
      <c r="S185" s="95">
        <v>0</v>
      </c>
      <c r="T185" s="96">
        <f t="shared" si="23"/>
        <v>0</v>
      </c>
      <c r="AR185" s="97" t="s">
        <v>127</v>
      </c>
      <c r="AT185" s="97" t="s">
        <v>124</v>
      </c>
      <c r="AU185" s="97" t="s">
        <v>1</v>
      </c>
      <c r="AY185" s="2" t="s">
        <v>80</v>
      </c>
      <c r="BE185" s="98">
        <f t="shared" si="24"/>
        <v>0</v>
      </c>
      <c r="BF185" s="98">
        <f t="shared" si="25"/>
        <v>0</v>
      </c>
      <c r="BG185" s="98">
        <f t="shared" si="26"/>
        <v>0</v>
      </c>
      <c r="BH185" s="98">
        <f t="shared" si="27"/>
        <v>0</v>
      </c>
      <c r="BI185" s="98">
        <f t="shared" si="28"/>
        <v>0</v>
      </c>
      <c r="BJ185" s="2" t="s">
        <v>78</v>
      </c>
      <c r="BK185" s="98">
        <f t="shared" si="29"/>
        <v>0</v>
      </c>
      <c r="BL185" s="2" t="s">
        <v>127</v>
      </c>
      <c r="BM185" s="97" t="s">
        <v>326</v>
      </c>
    </row>
    <row r="186" spans="2:65" s="12" customFormat="1" ht="16.5" customHeight="1" x14ac:dyDescent="0.25">
      <c r="B186" s="11"/>
      <c r="C186" s="86" t="s">
        <v>327</v>
      </c>
      <c r="D186" s="86" t="s">
        <v>83</v>
      </c>
      <c r="E186" s="87" t="s">
        <v>328</v>
      </c>
      <c r="F186" s="88" t="s">
        <v>329</v>
      </c>
      <c r="G186" s="89" t="s">
        <v>140</v>
      </c>
      <c r="H186" s="90">
        <v>1</v>
      </c>
      <c r="I186" s="91"/>
      <c r="J186" s="91">
        <f t="shared" si="20"/>
        <v>0</v>
      </c>
      <c r="K186" s="92"/>
      <c r="L186" s="11"/>
      <c r="M186" s="93" t="s">
        <v>9</v>
      </c>
      <c r="N186" s="94" t="s">
        <v>26</v>
      </c>
      <c r="O186" s="95">
        <v>12.398</v>
      </c>
      <c r="P186" s="95">
        <f t="shared" si="21"/>
        <v>12.398</v>
      </c>
      <c r="Q186" s="95">
        <v>0</v>
      </c>
      <c r="R186" s="95">
        <f t="shared" si="22"/>
        <v>0</v>
      </c>
      <c r="S186" s="95">
        <v>0</v>
      </c>
      <c r="T186" s="96">
        <f t="shared" si="23"/>
        <v>0</v>
      </c>
      <c r="AR186" s="97" t="s">
        <v>121</v>
      </c>
      <c r="AT186" s="97" t="s">
        <v>83</v>
      </c>
      <c r="AU186" s="97" t="s">
        <v>1</v>
      </c>
      <c r="AY186" s="2" t="s">
        <v>80</v>
      </c>
      <c r="BE186" s="98">
        <f t="shared" si="24"/>
        <v>0</v>
      </c>
      <c r="BF186" s="98">
        <f t="shared" si="25"/>
        <v>0</v>
      </c>
      <c r="BG186" s="98">
        <f t="shared" si="26"/>
        <v>0</v>
      </c>
      <c r="BH186" s="98">
        <f t="shared" si="27"/>
        <v>0</v>
      </c>
      <c r="BI186" s="98">
        <f t="shared" si="28"/>
        <v>0</v>
      </c>
      <c r="BJ186" s="2" t="s">
        <v>78</v>
      </c>
      <c r="BK186" s="98">
        <f t="shared" si="29"/>
        <v>0</v>
      </c>
      <c r="BL186" s="2" t="s">
        <v>121</v>
      </c>
      <c r="BM186" s="97" t="s">
        <v>330</v>
      </c>
    </row>
    <row r="187" spans="2:65" s="12" customFormat="1" ht="33" customHeight="1" x14ac:dyDescent="0.25">
      <c r="B187" s="11"/>
      <c r="C187" s="86" t="s">
        <v>331</v>
      </c>
      <c r="D187" s="86" t="s">
        <v>83</v>
      </c>
      <c r="E187" s="87" t="s">
        <v>332</v>
      </c>
      <c r="F187" s="88" t="s">
        <v>333</v>
      </c>
      <c r="G187" s="89" t="s">
        <v>140</v>
      </c>
      <c r="H187" s="90">
        <v>1</v>
      </c>
      <c r="I187" s="91"/>
      <c r="J187" s="91">
        <f t="shared" si="20"/>
        <v>0</v>
      </c>
      <c r="K187" s="92"/>
      <c r="L187" s="11"/>
      <c r="M187" s="93" t="s">
        <v>9</v>
      </c>
      <c r="N187" s="94" t="s">
        <v>26</v>
      </c>
      <c r="O187" s="95">
        <v>31.841999999999999</v>
      </c>
      <c r="P187" s="95">
        <f t="shared" si="21"/>
        <v>31.841999999999999</v>
      </c>
      <c r="Q187" s="95">
        <v>0</v>
      </c>
      <c r="R187" s="95">
        <f t="shared" si="22"/>
        <v>0</v>
      </c>
      <c r="S187" s="95">
        <v>0</v>
      </c>
      <c r="T187" s="96">
        <f t="shared" si="23"/>
        <v>0</v>
      </c>
      <c r="AR187" s="97" t="s">
        <v>121</v>
      </c>
      <c r="AT187" s="97" t="s">
        <v>83</v>
      </c>
      <c r="AU187" s="97" t="s">
        <v>1</v>
      </c>
      <c r="AY187" s="2" t="s">
        <v>80</v>
      </c>
      <c r="BE187" s="98">
        <f t="shared" si="24"/>
        <v>0</v>
      </c>
      <c r="BF187" s="98">
        <f t="shared" si="25"/>
        <v>0</v>
      </c>
      <c r="BG187" s="98">
        <f t="shared" si="26"/>
        <v>0</v>
      </c>
      <c r="BH187" s="98">
        <f t="shared" si="27"/>
        <v>0</v>
      </c>
      <c r="BI187" s="98">
        <f t="shared" si="28"/>
        <v>0</v>
      </c>
      <c r="BJ187" s="2" t="s">
        <v>78</v>
      </c>
      <c r="BK187" s="98">
        <f t="shared" si="29"/>
        <v>0</v>
      </c>
      <c r="BL187" s="2" t="s">
        <v>121</v>
      </c>
      <c r="BM187" s="97" t="s">
        <v>334</v>
      </c>
    </row>
    <row r="188" spans="2:65" s="12" customFormat="1" ht="21.75" customHeight="1" x14ac:dyDescent="0.25">
      <c r="B188" s="11"/>
      <c r="C188" s="86" t="s">
        <v>335</v>
      </c>
      <c r="D188" s="86" t="s">
        <v>83</v>
      </c>
      <c r="E188" s="87" t="s">
        <v>336</v>
      </c>
      <c r="F188" s="88" t="s">
        <v>337</v>
      </c>
      <c r="G188" s="89" t="s">
        <v>140</v>
      </c>
      <c r="H188" s="90">
        <v>11</v>
      </c>
      <c r="I188" s="91"/>
      <c r="J188" s="91">
        <f t="shared" si="20"/>
        <v>0</v>
      </c>
      <c r="K188" s="92"/>
      <c r="L188" s="11"/>
      <c r="M188" s="93" t="s">
        <v>9</v>
      </c>
      <c r="N188" s="94" t="s">
        <v>26</v>
      </c>
      <c r="O188" s="95">
        <v>12.32</v>
      </c>
      <c r="P188" s="95">
        <f t="shared" si="21"/>
        <v>135.52000000000001</v>
      </c>
      <c r="Q188" s="95">
        <v>0</v>
      </c>
      <c r="R188" s="95">
        <f t="shared" si="22"/>
        <v>0</v>
      </c>
      <c r="S188" s="95">
        <v>0</v>
      </c>
      <c r="T188" s="96">
        <f t="shared" si="23"/>
        <v>0</v>
      </c>
      <c r="AR188" s="97" t="s">
        <v>78</v>
      </c>
      <c r="AT188" s="97" t="s">
        <v>83</v>
      </c>
      <c r="AU188" s="97" t="s">
        <v>1</v>
      </c>
      <c r="AY188" s="2" t="s">
        <v>80</v>
      </c>
      <c r="BE188" s="98">
        <f t="shared" si="24"/>
        <v>0</v>
      </c>
      <c r="BF188" s="98">
        <f t="shared" si="25"/>
        <v>0</v>
      </c>
      <c r="BG188" s="98">
        <f t="shared" si="26"/>
        <v>0</v>
      </c>
      <c r="BH188" s="98">
        <f t="shared" si="27"/>
        <v>0</v>
      </c>
      <c r="BI188" s="98">
        <f t="shared" si="28"/>
        <v>0</v>
      </c>
      <c r="BJ188" s="2" t="s">
        <v>78</v>
      </c>
      <c r="BK188" s="98">
        <f t="shared" si="29"/>
        <v>0</v>
      </c>
      <c r="BL188" s="2" t="s">
        <v>78</v>
      </c>
      <c r="BM188" s="97" t="s">
        <v>338</v>
      </c>
    </row>
    <row r="189" spans="2:65" s="12" customFormat="1" ht="16.5" customHeight="1" x14ac:dyDescent="0.25">
      <c r="B189" s="11"/>
      <c r="C189" s="99" t="s">
        <v>339</v>
      </c>
      <c r="D189" s="99" t="s">
        <v>124</v>
      </c>
      <c r="E189" s="100" t="s">
        <v>340</v>
      </c>
      <c r="F189" s="101" t="s">
        <v>341</v>
      </c>
      <c r="G189" s="102" t="s">
        <v>342</v>
      </c>
      <c r="H189" s="103">
        <v>2</v>
      </c>
      <c r="I189" s="104"/>
      <c r="J189" s="104">
        <f t="shared" si="20"/>
        <v>0</v>
      </c>
      <c r="K189" s="105"/>
      <c r="L189" s="106"/>
      <c r="M189" s="107" t="s">
        <v>9</v>
      </c>
      <c r="N189" s="108" t="s">
        <v>26</v>
      </c>
      <c r="O189" s="95">
        <v>0</v>
      </c>
      <c r="P189" s="95">
        <f t="shared" si="21"/>
        <v>0</v>
      </c>
      <c r="Q189" s="95">
        <v>0</v>
      </c>
      <c r="R189" s="95">
        <f t="shared" si="22"/>
        <v>0</v>
      </c>
      <c r="S189" s="95">
        <v>0</v>
      </c>
      <c r="T189" s="96">
        <f t="shared" si="23"/>
        <v>0</v>
      </c>
      <c r="AR189" s="97" t="s">
        <v>189</v>
      </c>
      <c r="AT189" s="97" t="s">
        <v>124</v>
      </c>
      <c r="AU189" s="97" t="s">
        <v>1</v>
      </c>
      <c r="AY189" s="2" t="s">
        <v>80</v>
      </c>
      <c r="BE189" s="98">
        <f t="shared" si="24"/>
        <v>0</v>
      </c>
      <c r="BF189" s="98">
        <f t="shared" si="25"/>
        <v>0</v>
      </c>
      <c r="BG189" s="98">
        <f t="shared" si="26"/>
        <v>0</v>
      </c>
      <c r="BH189" s="98">
        <f t="shared" si="27"/>
        <v>0</v>
      </c>
      <c r="BI189" s="98">
        <f t="shared" si="28"/>
        <v>0</v>
      </c>
      <c r="BJ189" s="2" t="s">
        <v>78</v>
      </c>
      <c r="BK189" s="98">
        <f t="shared" si="29"/>
        <v>0</v>
      </c>
      <c r="BL189" s="2" t="s">
        <v>121</v>
      </c>
      <c r="BM189" s="97" t="s">
        <v>343</v>
      </c>
    </row>
    <row r="190" spans="2:65" s="12" customFormat="1" ht="16.5" customHeight="1" x14ac:dyDescent="0.25">
      <c r="B190" s="11"/>
      <c r="C190" s="86" t="s">
        <v>344</v>
      </c>
      <c r="D190" s="86" t="s">
        <v>83</v>
      </c>
      <c r="E190" s="87" t="s">
        <v>345</v>
      </c>
      <c r="F190" s="88" t="s">
        <v>346</v>
      </c>
      <c r="G190" s="89" t="s">
        <v>120</v>
      </c>
      <c r="H190" s="90">
        <v>111</v>
      </c>
      <c r="I190" s="91"/>
      <c r="J190" s="91">
        <f t="shared" si="20"/>
        <v>0</v>
      </c>
      <c r="K190" s="92"/>
      <c r="L190" s="11"/>
      <c r="M190" s="93" t="s">
        <v>9</v>
      </c>
      <c r="N190" s="94" t="s">
        <v>26</v>
      </c>
      <c r="O190" s="95">
        <v>6.8000000000000005E-2</v>
      </c>
      <c r="P190" s="95">
        <f t="shared" si="21"/>
        <v>7.5480000000000009</v>
      </c>
      <c r="Q190" s="95">
        <v>0</v>
      </c>
      <c r="R190" s="95">
        <f t="shared" si="22"/>
        <v>0</v>
      </c>
      <c r="S190" s="95">
        <v>0</v>
      </c>
      <c r="T190" s="96">
        <f t="shared" si="23"/>
        <v>0</v>
      </c>
      <c r="AR190" s="97" t="s">
        <v>121</v>
      </c>
      <c r="AT190" s="97" t="s">
        <v>83</v>
      </c>
      <c r="AU190" s="97" t="s">
        <v>1</v>
      </c>
      <c r="AY190" s="2" t="s">
        <v>80</v>
      </c>
      <c r="BE190" s="98">
        <f t="shared" si="24"/>
        <v>0</v>
      </c>
      <c r="BF190" s="98">
        <f t="shared" si="25"/>
        <v>0</v>
      </c>
      <c r="BG190" s="98">
        <f t="shared" si="26"/>
        <v>0</v>
      </c>
      <c r="BH190" s="98">
        <f t="shared" si="27"/>
        <v>0</v>
      </c>
      <c r="BI190" s="98">
        <f t="shared" si="28"/>
        <v>0</v>
      </c>
      <c r="BJ190" s="2" t="s">
        <v>78</v>
      </c>
      <c r="BK190" s="98">
        <f t="shared" si="29"/>
        <v>0</v>
      </c>
      <c r="BL190" s="2" t="s">
        <v>121</v>
      </c>
      <c r="BM190" s="97" t="s">
        <v>347</v>
      </c>
    </row>
    <row r="191" spans="2:65" s="12" customFormat="1" ht="21.75" customHeight="1" x14ac:dyDescent="0.25">
      <c r="B191" s="11"/>
      <c r="C191" s="99" t="s">
        <v>348</v>
      </c>
      <c r="D191" s="99" t="s">
        <v>124</v>
      </c>
      <c r="E191" s="100" t="s">
        <v>349</v>
      </c>
      <c r="F191" s="101" t="s">
        <v>350</v>
      </c>
      <c r="G191" s="102" t="s">
        <v>120</v>
      </c>
      <c r="H191" s="103">
        <v>111</v>
      </c>
      <c r="I191" s="104"/>
      <c r="J191" s="104">
        <f t="shared" si="20"/>
        <v>0</v>
      </c>
      <c r="K191" s="105"/>
      <c r="L191" s="106"/>
      <c r="M191" s="107" t="s">
        <v>9</v>
      </c>
      <c r="N191" s="108" t="s">
        <v>26</v>
      </c>
      <c r="O191" s="95">
        <v>0</v>
      </c>
      <c r="P191" s="95">
        <f t="shared" si="21"/>
        <v>0</v>
      </c>
      <c r="Q191" s="95">
        <v>6.0000000000000002E-5</v>
      </c>
      <c r="R191" s="95">
        <f t="shared" si="22"/>
        <v>6.6600000000000001E-3</v>
      </c>
      <c r="S191" s="95">
        <v>0</v>
      </c>
      <c r="T191" s="96">
        <f t="shared" si="23"/>
        <v>0</v>
      </c>
      <c r="AR191" s="97" t="s">
        <v>127</v>
      </c>
      <c r="AT191" s="97" t="s">
        <v>124</v>
      </c>
      <c r="AU191" s="97" t="s">
        <v>1</v>
      </c>
      <c r="AY191" s="2" t="s">
        <v>80</v>
      </c>
      <c r="BE191" s="98">
        <f t="shared" si="24"/>
        <v>0</v>
      </c>
      <c r="BF191" s="98">
        <f t="shared" si="25"/>
        <v>0</v>
      </c>
      <c r="BG191" s="98">
        <f t="shared" si="26"/>
        <v>0</v>
      </c>
      <c r="BH191" s="98">
        <f t="shared" si="27"/>
        <v>0</v>
      </c>
      <c r="BI191" s="98">
        <f t="shared" si="28"/>
        <v>0</v>
      </c>
      <c r="BJ191" s="2" t="s">
        <v>78</v>
      </c>
      <c r="BK191" s="98">
        <f t="shared" si="29"/>
        <v>0</v>
      </c>
      <c r="BL191" s="2" t="s">
        <v>127</v>
      </c>
      <c r="BM191" s="97" t="s">
        <v>351</v>
      </c>
    </row>
    <row r="192" spans="2:65" s="12" customFormat="1" ht="33" customHeight="1" x14ac:dyDescent="0.25">
      <c r="B192" s="11"/>
      <c r="C192" s="86" t="s">
        <v>352</v>
      </c>
      <c r="D192" s="86" t="s">
        <v>83</v>
      </c>
      <c r="E192" s="87" t="s">
        <v>353</v>
      </c>
      <c r="F192" s="88" t="s">
        <v>354</v>
      </c>
      <c r="G192" s="89" t="s">
        <v>120</v>
      </c>
      <c r="H192" s="90">
        <v>860</v>
      </c>
      <c r="I192" s="91"/>
      <c r="J192" s="91">
        <f t="shared" si="20"/>
        <v>0</v>
      </c>
      <c r="K192" s="92"/>
      <c r="L192" s="11"/>
      <c r="M192" s="93" t="s">
        <v>9</v>
      </c>
      <c r="N192" s="94" t="s">
        <v>26</v>
      </c>
      <c r="O192" s="95">
        <v>6.8000000000000005E-2</v>
      </c>
      <c r="P192" s="95">
        <f t="shared" si="21"/>
        <v>58.480000000000004</v>
      </c>
      <c r="Q192" s="95">
        <v>0</v>
      </c>
      <c r="R192" s="95">
        <f t="shared" si="22"/>
        <v>0</v>
      </c>
      <c r="S192" s="95">
        <v>0</v>
      </c>
      <c r="T192" s="96">
        <f t="shared" si="23"/>
        <v>0</v>
      </c>
      <c r="AR192" s="97" t="s">
        <v>121</v>
      </c>
      <c r="AT192" s="97" t="s">
        <v>83</v>
      </c>
      <c r="AU192" s="97" t="s">
        <v>1</v>
      </c>
      <c r="AY192" s="2" t="s">
        <v>80</v>
      </c>
      <c r="BE192" s="98">
        <f t="shared" si="24"/>
        <v>0</v>
      </c>
      <c r="BF192" s="98">
        <f t="shared" si="25"/>
        <v>0</v>
      </c>
      <c r="BG192" s="98">
        <f t="shared" si="26"/>
        <v>0</v>
      </c>
      <c r="BH192" s="98">
        <f t="shared" si="27"/>
        <v>0</v>
      </c>
      <c r="BI192" s="98">
        <f t="shared" si="28"/>
        <v>0</v>
      </c>
      <c r="BJ192" s="2" t="s">
        <v>78</v>
      </c>
      <c r="BK192" s="98">
        <f t="shared" si="29"/>
        <v>0</v>
      </c>
      <c r="BL192" s="2" t="s">
        <v>121</v>
      </c>
      <c r="BM192" s="97" t="s">
        <v>355</v>
      </c>
    </row>
    <row r="193" spans="2:65" s="12" customFormat="1" ht="16.5" customHeight="1" x14ac:dyDescent="0.25">
      <c r="B193" s="11"/>
      <c r="C193" s="99" t="s">
        <v>356</v>
      </c>
      <c r="D193" s="99" t="s">
        <v>124</v>
      </c>
      <c r="E193" s="100" t="s">
        <v>357</v>
      </c>
      <c r="F193" s="101" t="s">
        <v>358</v>
      </c>
      <c r="G193" s="102" t="s">
        <v>120</v>
      </c>
      <c r="H193" s="103">
        <v>860</v>
      </c>
      <c r="I193" s="104"/>
      <c r="J193" s="104">
        <f t="shared" si="20"/>
        <v>0</v>
      </c>
      <c r="K193" s="105"/>
      <c r="L193" s="106"/>
      <c r="M193" s="107" t="s">
        <v>9</v>
      </c>
      <c r="N193" s="108" t="s">
        <v>26</v>
      </c>
      <c r="O193" s="95">
        <v>0</v>
      </c>
      <c r="P193" s="95">
        <f t="shared" si="21"/>
        <v>0</v>
      </c>
      <c r="Q193" s="95">
        <v>1.17E-4</v>
      </c>
      <c r="R193" s="95">
        <f t="shared" si="22"/>
        <v>0.10062</v>
      </c>
      <c r="S193" s="95">
        <v>0</v>
      </c>
      <c r="T193" s="96">
        <f t="shared" si="23"/>
        <v>0</v>
      </c>
      <c r="AR193" s="97" t="s">
        <v>127</v>
      </c>
      <c r="AT193" s="97" t="s">
        <v>124</v>
      </c>
      <c r="AU193" s="97" t="s">
        <v>1</v>
      </c>
      <c r="AY193" s="2" t="s">
        <v>80</v>
      </c>
      <c r="BE193" s="98">
        <f t="shared" si="24"/>
        <v>0</v>
      </c>
      <c r="BF193" s="98">
        <f t="shared" si="25"/>
        <v>0</v>
      </c>
      <c r="BG193" s="98">
        <f t="shared" si="26"/>
        <v>0</v>
      </c>
      <c r="BH193" s="98">
        <f t="shared" si="27"/>
        <v>0</v>
      </c>
      <c r="BI193" s="98">
        <f t="shared" si="28"/>
        <v>0</v>
      </c>
      <c r="BJ193" s="2" t="s">
        <v>78</v>
      </c>
      <c r="BK193" s="98">
        <f t="shared" si="29"/>
        <v>0</v>
      </c>
      <c r="BL193" s="2" t="s">
        <v>127</v>
      </c>
      <c r="BM193" s="97" t="s">
        <v>359</v>
      </c>
    </row>
    <row r="194" spans="2:65" s="12" customFormat="1" ht="33" customHeight="1" x14ac:dyDescent="0.25">
      <c r="B194" s="11"/>
      <c r="C194" s="86" t="s">
        <v>360</v>
      </c>
      <c r="D194" s="86" t="s">
        <v>83</v>
      </c>
      <c r="E194" s="87" t="s">
        <v>361</v>
      </c>
      <c r="F194" s="88" t="s">
        <v>362</v>
      </c>
      <c r="G194" s="89" t="s">
        <v>120</v>
      </c>
      <c r="H194" s="90">
        <v>1135</v>
      </c>
      <c r="I194" s="91"/>
      <c r="J194" s="91">
        <f t="shared" si="20"/>
        <v>0</v>
      </c>
      <c r="K194" s="92"/>
      <c r="L194" s="11"/>
      <c r="M194" s="93" t="s">
        <v>9</v>
      </c>
      <c r="N194" s="94" t="s">
        <v>26</v>
      </c>
      <c r="O194" s="95">
        <v>6.8000000000000005E-2</v>
      </c>
      <c r="P194" s="95">
        <f t="shared" si="21"/>
        <v>77.180000000000007</v>
      </c>
      <c r="Q194" s="95">
        <v>0</v>
      </c>
      <c r="R194" s="95">
        <f t="shared" si="22"/>
        <v>0</v>
      </c>
      <c r="S194" s="95">
        <v>0</v>
      </c>
      <c r="T194" s="96">
        <f t="shared" si="23"/>
        <v>0</v>
      </c>
      <c r="AR194" s="97" t="s">
        <v>121</v>
      </c>
      <c r="AT194" s="97" t="s">
        <v>83</v>
      </c>
      <c r="AU194" s="97" t="s">
        <v>1</v>
      </c>
      <c r="AY194" s="2" t="s">
        <v>80</v>
      </c>
      <c r="BE194" s="98">
        <f t="shared" si="24"/>
        <v>0</v>
      </c>
      <c r="BF194" s="98">
        <f t="shared" si="25"/>
        <v>0</v>
      </c>
      <c r="BG194" s="98">
        <f t="shared" si="26"/>
        <v>0</v>
      </c>
      <c r="BH194" s="98">
        <f t="shared" si="27"/>
        <v>0</v>
      </c>
      <c r="BI194" s="98">
        <f t="shared" si="28"/>
        <v>0</v>
      </c>
      <c r="BJ194" s="2" t="s">
        <v>78</v>
      </c>
      <c r="BK194" s="98">
        <f t="shared" si="29"/>
        <v>0</v>
      </c>
      <c r="BL194" s="2" t="s">
        <v>121</v>
      </c>
      <c r="BM194" s="97" t="s">
        <v>363</v>
      </c>
    </row>
    <row r="195" spans="2:65" s="12" customFormat="1" ht="16.5" customHeight="1" x14ac:dyDescent="0.25">
      <c r="B195" s="11"/>
      <c r="C195" s="99" t="s">
        <v>364</v>
      </c>
      <c r="D195" s="99" t="s">
        <v>124</v>
      </c>
      <c r="E195" s="100" t="s">
        <v>365</v>
      </c>
      <c r="F195" s="101" t="s">
        <v>366</v>
      </c>
      <c r="G195" s="102" t="s">
        <v>120</v>
      </c>
      <c r="H195" s="103">
        <v>1135</v>
      </c>
      <c r="I195" s="104"/>
      <c r="J195" s="104">
        <f t="shared" si="20"/>
        <v>0</v>
      </c>
      <c r="K195" s="105"/>
      <c r="L195" s="106"/>
      <c r="M195" s="107" t="s">
        <v>9</v>
      </c>
      <c r="N195" s="108" t="s">
        <v>26</v>
      </c>
      <c r="O195" s="95">
        <v>0</v>
      </c>
      <c r="P195" s="95">
        <f t="shared" si="21"/>
        <v>0</v>
      </c>
      <c r="Q195" s="95">
        <v>1.1E-4</v>
      </c>
      <c r="R195" s="95">
        <f t="shared" si="22"/>
        <v>0.12485</v>
      </c>
      <c r="S195" s="95">
        <v>0</v>
      </c>
      <c r="T195" s="96">
        <f t="shared" si="23"/>
        <v>0</v>
      </c>
      <c r="AR195" s="97" t="s">
        <v>127</v>
      </c>
      <c r="AT195" s="97" t="s">
        <v>124</v>
      </c>
      <c r="AU195" s="97" t="s">
        <v>1</v>
      </c>
      <c r="AY195" s="2" t="s">
        <v>80</v>
      </c>
      <c r="BE195" s="98">
        <f t="shared" si="24"/>
        <v>0</v>
      </c>
      <c r="BF195" s="98">
        <f t="shared" si="25"/>
        <v>0</v>
      </c>
      <c r="BG195" s="98">
        <f t="shared" si="26"/>
        <v>0</v>
      </c>
      <c r="BH195" s="98">
        <f t="shared" si="27"/>
        <v>0</v>
      </c>
      <c r="BI195" s="98">
        <f t="shared" si="28"/>
        <v>0</v>
      </c>
      <c r="BJ195" s="2" t="s">
        <v>78</v>
      </c>
      <c r="BK195" s="98">
        <f t="shared" si="29"/>
        <v>0</v>
      </c>
      <c r="BL195" s="2" t="s">
        <v>127</v>
      </c>
      <c r="BM195" s="97" t="s">
        <v>367</v>
      </c>
    </row>
    <row r="196" spans="2:65" s="12" customFormat="1" ht="33" customHeight="1" x14ac:dyDescent="0.25">
      <c r="B196" s="11"/>
      <c r="C196" s="86" t="s">
        <v>596</v>
      </c>
      <c r="D196" s="86" t="s">
        <v>83</v>
      </c>
      <c r="E196" s="87" t="s">
        <v>597</v>
      </c>
      <c r="F196" s="88" t="s">
        <v>598</v>
      </c>
      <c r="G196" s="89" t="s">
        <v>120</v>
      </c>
      <c r="H196" s="90">
        <v>111</v>
      </c>
      <c r="I196" s="91"/>
      <c r="J196" s="91">
        <f t="shared" si="20"/>
        <v>0</v>
      </c>
      <c r="K196" s="92"/>
      <c r="L196" s="11"/>
      <c r="M196" s="93" t="s">
        <v>9</v>
      </c>
      <c r="N196" s="94" t="s">
        <v>26</v>
      </c>
      <c r="O196" s="95">
        <v>0.09</v>
      </c>
      <c r="P196" s="95">
        <f t="shared" si="21"/>
        <v>9.99</v>
      </c>
      <c r="Q196" s="95">
        <v>0</v>
      </c>
      <c r="R196" s="95">
        <f t="shared" si="22"/>
        <v>0</v>
      </c>
      <c r="S196" s="95">
        <v>0</v>
      </c>
      <c r="T196" s="96">
        <f t="shared" si="23"/>
        <v>0</v>
      </c>
      <c r="AR196" s="97" t="s">
        <v>121</v>
      </c>
      <c r="AT196" s="97" t="s">
        <v>83</v>
      </c>
      <c r="AU196" s="97" t="s">
        <v>1</v>
      </c>
      <c r="AY196" s="2" t="s">
        <v>80</v>
      </c>
      <c r="BE196" s="98">
        <f t="shared" si="24"/>
        <v>0</v>
      </c>
      <c r="BF196" s="98">
        <f t="shared" si="25"/>
        <v>0</v>
      </c>
      <c r="BG196" s="98">
        <f t="shared" si="26"/>
        <v>0</v>
      </c>
      <c r="BH196" s="98">
        <f t="shared" si="27"/>
        <v>0</v>
      </c>
      <c r="BI196" s="98">
        <f t="shared" si="28"/>
        <v>0</v>
      </c>
      <c r="BJ196" s="2" t="s">
        <v>78</v>
      </c>
      <c r="BK196" s="98">
        <f t="shared" si="29"/>
        <v>0</v>
      </c>
      <c r="BL196" s="2" t="s">
        <v>121</v>
      </c>
      <c r="BM196" s="97" t="s">
        <v>599</v>
      </c>
    </row>
    <row r="197" spans="2:65" s="12" customFormat="1" ht="16.5" customHeight="1" x14ac:dyDescent="0.25">
      <c r="B197" s="11"/>
      <c r="C197" s="99" t="s">
        <v>600</v>
      </c>
      <c r="D197" s="99" t="s">
        <v>124</v>
      </c>
      <c r="E197" s="100" t="s">
        <v>601</v>
      </c>
      <c r="F197" s="101" t="s">
        <v>602</v>
      </c>
      <c r="G197" s="102" t="s">
        <v>120</v>
      </c>
      <c r="H197" s="103">
        <v>111</v>
      </c>
      <c r="I197" s="104"/>
      <c r="J197" s="104">
        <f t="shared" si="20"/>
        <v>0</v>
      </c>
      <c r="K197" s="105"/>
      <c r="L197" s="106"/>
      <c r="M197" s="107" t="s">
        <v>9</v>
      </c>
      <c r="N197" s="108" t="s">
        <v>26</v>
      </c>
      <c r="O197" s="95">
        <v>0</v>
      </c>
      <c r="P197" s="95">
        <f t="shared" si="21"/>
        <v>0</v>
      </c>
      <c r="Q197" s="95">
        <v>2.2599999999999999E-4</v>
      </c>
      <c r="R197" s="95">
        <f t="shared" si="22"/>
        <v>2.5086000000000001E-2</v>
      </c>
      <c r="S197" s="95">
        <v>0</v>
      </c>
      <c r="T197" s="96">
        <f t="shared" si="23"/>
        <v>0</v>
      </c>
      <c r="AR197" s="97" t="s">
        <v>127</v>
      </c>
      <c r="AT197" s="97" t="s">
        <v>124</v>
      </c>
      <c r="AU197" s="97" t="s">
        <v>1</v>
      </c>
      <c r="AY197" s="2" t="s">
        <v>80</v>
      </c>
      <c r="BE197" s="98">
        <f t="shared" si="24"/>
        <v>0</v>
      </c>
      <c r="BF197" s="98">
        <f t="shared" si="25"/>
        <v>0</v>
      </c>
      <c r="BG197" s="98">
        <f t="shared" si="26"/>
        <v>0</v>
      </c>
      <c r="BH197" s="98">
        <f t="shared" si="27"/>
        <v>0</v>
      </c>
      <c r="BI197" s="98">
        <f t="shared" si="28"/>
        <v>0</v>
      </c>
      <c r="BJ197" s="2" t="s">
        <v>78</v>
      </c>
      <c r="BK197" s="98">
        <f t="shared" si="29"/>
        <v>0</v>
      </c>
      <c r="BL197" s="2" t="s">
        <v>127</v>
      </c>
      <c r="BM197" s="97" t="s">
        <v>603</v>
      </c>
    </row>
    <row r="198" spans="2:65" s="12" customFormat="1" ht="24.2" customHeight="1" x14ac:dyDescent="0.25">
      <c r="B198" s="11"/>
      <c r="C198" s="86" t="s">
        <v>383</v>
      </c>
      <c r="D198" s="86" t="s">
        <v>83</v>
      </c>
      <c r="E198" s="87" t="s">
        <v>384</v>
      </c>
      <c r="F198" s="88" t="s">
        <v>385</v>
      </c>
      <c r="G198" s="89" t="s">
        <v>120</v>
      </c>
      <c r="H198" s="90">
        <v>1995</v>
      </c>
      <c r="I198" s="91"/>
      <c r="J198" s="91">
        <f t="shared" si="20"/>
        <v>0</v>
      </c>
      <c r="K198" s="92"/>
      <c r="L198" s="11"/>
      <c r="M198" s="93" t="s">
        <v>9</v>
      </c>
      <c r="N198" s="94" t="s">
        <v>26</v>
      </c>
      <c r="O198" s="95">
        <v>7.0000000000000007E-2</v>
      </c>
      <c r="P198" s="95">
        <f t="shared" si="21"/>
        <v>139.65</v>
      </c>
      <c r="Q198" s="95">
        <v>0</v>
      </c>
      <c r="R198" s="95">
        <f t="shared" si="22"/>
        <v>0</v>
      </c>
      <c r="S198" s="95">
        <v>0</v>
      </c>
      <c r="T198" s="96">
        <f t="shared" si="23"/>
        <v>0</v>
      </c>
      <c r="AR198" s="97" t="s">
        <v>121</v>
      </c>
      <c r="AT198" s="97" t="s">
        <v>83</v>
      </c>
      <c r="AU198" s="97" t="s">
        <v>1</v>
      </c>
      <c r="AY198" s="2" t="s">
        <v>80</v>
      </c>
      <c r="BE198" s="98">
        <f t="shared" si="24"/>
        <v>0</v>
      </c>
      <c r="BF198" s="98">
        <f t="shared" si="25"/>
        <v>0</v>
      </c>
      <c r="BG198" s="98">
        <f t="shared" si="26"/>
        <v>0</v>
      </c>
      <c r="BH198" s="98">
        <f t="shared" si="27"/>
        <v>0</v>
      </c>
      <c r="BI198" s="98">
        <f t="shared" si="28"/>
        <v>0</v>
      </c>
      <c r="BJ198" s="2" t="s">
        <v>78</v>
      </c>
      <c r="BK198" s="98">
        <f t="shared" si="29"/>
        <v>0</v>
      </c>
      <c r="BL198" s="2" t="s">
        <v>121</v>
      </c>
      <c r="BM198" s="97" t="s">
        <v>386</v>
      </c>
    </row>
    <row r="199" spans="2:65" s="12" customFormat="1" ht="16.5" customHeight="1" x14ac:dyDescent="0.25">
      <c r="B199" s="11"/>
      <c r="C199" s="99" t="s">
        <v>387</v>
      </c>
      <c r="D199" s="99" t="s">
        <v>124</v>
      </c>
      <c r="E199" s="100" t="s">
        <v>388</v>
      </c>
      <c r="F199" s="101" t="s">
        <v>389</v>
      </c>
      <c r="G199" s="102" t="s">
        <v>140</v>
      </c>
      <c r="H199" s="103">
        <v>22</v>
      </c>
      <c r="I199" s="104"/>
      <c r="J199" s="104">
        <f t="shared" si="20"/>
        <v>0</v>
      </c>
      <c r="K199" s="105"/>
      <c r="L199" s="106"/>
      <c r="M199" s="107" t="s">
        <v>9</v>
      </c>
      <c r="N199" s="108" t="s">
        <v>26</v>
      </c>
      <c r="O199" s="95">
        <v>0</v>
      </c>
      <c r="P199" s="95">
        <f t="shared" si="21"/>
        <v>0</v>
      </c>
      <c r="Q199" s="95">
        <v>0</v>
      </c>
      <c r="R199" s="95">
        <f t="shared" si="22"/>
        <v>0</v>
      </c>
      <c r="S199" s="95">
        <v>0</v>
      </c>
      <c r="T199" s="96">
        <f t="shared" si="23"/>
        <v>0</v>
      </c>
      <c r="AR199" s="97" t="s">
        <v>1</v>
      </c>
      <c r="AT199" s="97" t="s">
        <v>124</v>
      </c>
      <c r="AU199" s="97" t="s">
        <v>1</v>
      </c>
      <c r="AY199" s="2" t="s">
        <v>80</v>
      </c>
      <c r="BE199" s="98">
        <f t="shared" si="24"/>
        <v>0</v>
      </c>
      <c r="BF199" s="98">
        <f t="shared" si="25"/>
        <v>0</v>
      </c>
      <c r="BG199" s="98">
        <f t="shared" si="26"/>
        <v>0</v>
      </c>
      <c r="BH199" s="98">
        <f t="shared" si="27"/>
        <v>0</v>
      </c>
      <c r="BI199" s="98">
        <f t="shared" si="28"/>
        <v>0</v>
      </c>
      <c r="BJ199" s="2" t="s">
        <v>78</v>
      </c>
      <c r="BK199" s="98">
        <f t="shared" si="29"/>
        <v>0</v>
      </c>
      <c r="BL199" s="2" t="s">
        <v>78</v>
      </c>
      <c r="BM199" s="97" t="s">
        <v>390</v>
      </c>
    </row>
    <row r="200" spans="2:65" s="12" customFormat="1" ht="37.9" customHeight="1" x14ac:dyDescent="0.25">
      <c r="B200" s="11"/>
      <c r="C200" s="86" t="s">
        <v>391</v>
      </c>
      <c r="D200" s="86" t="s">
        <v>83</v>
      </c>
      <c r="E200" s="87" t="s">
        <v>392</v>
      </c>
      <c r="F200" s="88" t="s">
        <v>393</v>
      </c>
      <c r="G200" s="89" t="s">
        <v>394</v>
      </c>
      <c r="H200" s="90">
        <v>1</v>
      </c>
      <c r="I200" s="91"/>
      <c r="J200" s="91">
        <f t="shared" si="20"/>
        <v>0</v>
      </c>
      <c r="K200" s="92"/>
      <c r="L200" s="11"/>
      <c r="M200" s="93" t="s">
        <v>9</v>
      </c>
      <c r="N200" s="94" t="s">
        <v>26</v>
      </c>
      <c r="O200" s="95">
        <v>0</v>
      </c>
      <c r="P200" s="95">
        <f t="shared" si="21"/>
        <v>0</v>
      </c>
      <c r="Q200" s="95">
        <v>0</v>
      </c>
      <c r="R200" s="95">
        <f t="shared" si="22"/>
        <v>0</v>
      </c>
      <c r="S200" s="95">
        <v>0</v>
      </c>
      <c r="T200" s="96">
        <f t="shared" si="23"/>
        <v>0</v>
      </c>
      <c r="AR200" s="97" t="s">
        <v>121</v>
      </c>
      <c r="AT200" s="97" t="s">
        <v>83</v>
      </c>
      <c r="AU200" s="97" t="s">
        <v>1</v>
      </c>
      <c r="AY200" s="2" t="s">
        <v>80</v>
      </c>
      <c r="BE200" s="98">
        <f t="shared" si="24"/>
        <v>0</v>
      </c>
      <c r="BF200" s="98">
        <f t="shared" si="25"/>
        <v>0</v>
      </c>
      <c r="BG200" s="98">
        <f t="shared" si="26"/>
        <v>0</v>
      </c>
      <c r="BH200" s="98">
        <f t="shared" si="27"/>
        <v>0</v>
      </c>
      <c r="BI200" s="98">
        <f t="shared" si="28"/>
        <v>0</v>
      </c>
      <c r="BJ200" s="2" t="s">
        <v>78</v>
      </c>
      <c r="BK200" s="98">
        <f t="shared" si="29"/>
        <v>0</v>
      </c>
      <c r="BL200" s="2" t="s">
        <v>121</v>
      </c>
      <c r="BM200" s="97" t="s">
        <v>395</v>
      </c>
    </row>
    <row r="201" spans="2:65" s="12" customFormat="1" ht="16.5" customHeight="1" x14ac:dyDescent="0.25">
      <c r="B201" s="11"/>
      <c r="C201" s="86" t="s">
        <v>191</v>
      </c>
      <c r="D201" s="86" t="s">
        <v>83</v>
      </c>
      <c r="E201" s="87" t="s">
        <v>604</v>
      </c>
      <c r="F201" s="88" t="s">
        <v>605</v>
      </c>
      <c r="G201" s="89" t="s">
        <v>394</v>
      </c>
      <c r="H201" s="90">
        <v>1</v>
      </c>
      <c r="I201" s="91"/>
      <c r="J201" s="91">
        <f t="shared" si="20"/>
        <v>0</v>
      </c>
      <c r="K201" s="92"/>
      <c r="L201" s="11"/>
      <c r="M201" s="93" t="s">
        <v>9</v>
      </c>
      <c r="N201" s="94" t="s">
        <v>26</v>
      </c>
      <c r="O201" s="95">
        <v>0</v>
      </c>
      <c r="P201" s="95">
        <f t="shared" si="21"/>
        <v>0</v>
      </c>
      <c r="Q201" s="95">
        <v>0</v>
      </c>
      <c r="R201" s="95">
        <f t="shared" si="22"/>
        <v>0</v>
      </c>
      <c r="S201" s="95">
        <v>0</v>
      </c>
      <c r="T201" s="96">
        <f t="shared" si="23"/>
        <v>0</v>
      </c>
      <c r="AR201" s="97" t="s">
        <v>121</v>
      </c>
      <c r="AT201" s="97" t="s">
        <v>83</v>
      </c>
      <c r="AU201" s="97" t="s">
        <v>1</v>
      </c>
      <c r="AY201" s="2" t="s">
        <v>80</v>
      </c>
      <c r="BE201" s="98">
        <f t="shared" si="24"/>
        <v>0</v>
      </c>
      <c r="BF201" s="98">
        <f t="shared" si="25"/>
        <v>0</v>
      </c>
      <c r="BG201" s="98">
        <f t="shared" si="26"/>
        <v>0</v>
      </c>
      <c r="BH201" s="98">
        <f t="shared" si="27"/>
        <v>0</v>
      </c>
      <c r="BI201" s="98">
        <f t="shared" si="28"/>
        <v>0</v>
      </c>
      <c r="BJ201" s="2" t="s">
        <v>78</v>
      </c>
      <c r="BK201" s="98">
        <f t="shared" si="29"/>
        <v>0</v>
      </c>
      <c r="BL201" s="2" t="s">
        <v>121</v>
      </c>
      <c r="BM201" s="97" t="s">
        <v>698</v>
      </c>
    </row>
    <row r="202" spans="2:65" s="12" customFormat="1" ht="24.2" customHeight="1" x14ac:dyDescent="0.25">
      <c r="B202" s="11"/>
      <c r="C202" s="86" t="s">
        <v>607</v>
      </c>
      <c r="D202" s="86" t="s">
        <v>83</v>
      </c>
      <c r="E202" s="87" t="s">
        <v>608</v>
      </c>
      <c r="F202" s="88" t="s">
        <v>609</v>
      </c>
      <c r="G202" s="89" t="s">
        <v>399</v>
      </c>
      <c r="H202" s="90">
        <v>520</v>
      </c>
      <c r="I202" s="91"/>
      <c r="J202" s="91">
        <f t="shared" si="20"/>
        <v>0</v>
      </c>
      <c r="K202" s="92"/>
      <c r="L202" s="11"/>
      <c r="M202" s="93" t="s">
        <v>9</v>
      </c>
      <c r="N202" s="94" t="s">
        <v>26</v>
      </c>
      <c r="O202" s="95">
        <v>0</v>
      </c>
      <c r="P202" s="95">
        <f t="shared" si="21"/>
        <v>0</v>
      </c>
      <c r="Q202" s="95">
        <v>0</v>
      </c>
      <c r="R202" s="95">
        <f t="shared" si="22"/>
        <v>0</v>
      </c>
      <c r="S202" s="95">
        <v>0</v>
      </c>
      <c r="T202" s="96">
        <f t="shared" si="23"/>
        <v>0</v>
      </c>
      <c r="AR202" s="97" t="s">
        <v>121</v>
      </c>
      <c r="AT202" s="97" t="s">
        <v>83</v>
      </c>
      <c r="AU202" s="97" t="s">
        <v>1</v>
      </c>
      <c r="AY202" s="2" t="s">
        <v>80</v>
      </c>
      <c r="BE202" s="98">
        <f t="shared" si="24"/>
        <v>0</v>
      </c>
      <c r="BF202" s="98">
        <f t="shared" si="25"/>
        <v>0</v>
      </c>
      <c r="BG202" s="98">
        <f t="shared" si="26"/>
        <v>0</v>
      </c>
      <c r="BH202" s="98">
        <f t="shared" si="27"/>
        <v>0</v>
      </c>
      <c r="BI202" s="98">
        <f t="shared" si="28"/>
        <v>0</v>
      </c>
      <c r="BJ202" s="2" t="s">
        <v>78</v>
      </c>
      <c r="BK202" s="98">
        <f t="shared" si="29"/>
        <v>0</v>
      </c>
      <c r="BL202" s="2" t="s">
        <v>121</v>
      </c>
      <c r="BM202" s="97" t="s">
        <v>610</v>
      </c>
    </row>
    <row r="203" spans="2:65" s="12" customFormat="1" ht="16.5" customHeight="1" x14ac:dyDescent="0.25">
      <c r="B203" s="11"/>
      <c r="C203" s="86" t="s">
        <v>396</v>
      </c>
      <c r="D203" s="86" t="s">
        <v>83</v>
      </c>
      <c r="E203" s="87" t="s">
        <v>397</v>
      </c>
      <c r="F203" s="88" t="s">
        <v>398</v>
      </c>
      <c r="G203" s="89" t="s">
        <v>399</v>
      </c>
      <c r="H203" s="90">
        <v>16</v>
      </c>
      <c r="I203" s="91"/>
      <c r="J203" s="91">
        <f t="shared" si="20"/>
        <v>0</v>
      </c>
      <c r="K203" s="92"/>
      <c r="L203" s="11"/>
      <c r="M203" s="93" t="s">
        <v>9</v>
      </c>
      <c r="N203" s="94" t="s">
        <v>26</v>
      </c>
      <c r="O203" s="95">
        <v>0</v>
      </c>
      <c r="P203" s="95">
        <f t="shared" si="21"/>
        <v>0</v>
      </c>
      <c r="Q203" s="95">
        <v>0</v>
      </c>
      <c r="R203" s="95">
        <f t="shared" si="22"/>
        <v>0</v>
      </c>
      <c r="S203" s="95">
        <v>0</v>
      </c>
      <c r="T203" s="96">
        <f t="shared" si="23"/>
        <v>0</v>
      </c>
      <c r="AR203" s="97" t="s">
        <v>121</v>
      </c>
      <c r="AT203" s="97" t="s">
        <v>83</v>
      </c>
      <c r="AU203" s="97" t="s">
        <v>1</v>
      </c>
      <c r="AY203" s="2" t="s">
        <v>80</v>
      </c>
      <c r="BE203" s="98">
        <f t="shared" si="24"/>
        <v>0</v>
      </c>
      <c r="BF203" s="98">
        <f t="shared" si="25"/>
        <v>0</v>
      </c>
      <c r="BG203" s="98">
        <f t="shared" si="26"/>
        <v>0</v>
      </c>
      <c r="BH203" s="98">
        <f t="shared" si="27"/>
        <v>0</v>
      </c>
      <c r="BI203" s="98">
        <f t="shared" si="28"/>
        <v>0</v>
      </c>
      <c r="BJ203" s="2" t="s">
        <v>78</v>
      </c>
      <c r="BK203" s="98">
        <f t="shared" si="29"/>
        <v>0</v>
      </c>
      <c r="BL203" s="2" t="s">
        <v>121</v>
      </c>
      <c r="BM203" s="97" t="s">
        <v>400</v>
      </c>
    </row>
    <row r="204" spans="2:65" s="12" customFormat="1" ht="16.5" customHeight="1" x14ac:dyDescent="0.25">
      <c r="B204" s="11"/>
      <c r="C204" s="86" t="s">
        <v>401</v>
      </c>
      <c r="D204" s="86" t="s">
        <v>83</v>
      </c>
      <c r="E204" s="87" t="s">
        <v>402</v>
      </c>
      <c r="F204" s="88" t="s">
        <v>403</v>
      </c>
      <c r="G204" s="89" t="s">
        <v>140</v>
      </c>
      <c r="H204" s="90">
        <v>22</v>
      </c>
      <c r="I204" s="91"/>
      <c r="J204" s="91">
        <f t="shared" si="20"/>
        <v>0</v>
      </c>
      <c r="K204" s="92"/>
      <c r="L204" s="11"/>
      <c r="M204" s="93" t="s">
        <v>9</v>
      </c>
      <c r="N204" s="94" t="s">
        <v>26</v>
      </c>
      <c r="O204" s="95">
        <v>0</v>
      </c>
      <c r="P204" s="95">
        <f t="shared" si="21"/>
        <v>0</v>
      </c>
      <c r="Q204" s="95">
        <v>0</v>
      </c>
      <c r="R204" s="95">
        <f t="shared" si="22"/>
        <v>0</v>
      </c>
      <c r="S204" s="95">
        <v>0</v>
      </c>
      <c r="T204" s="96">
        <f t="shared" si="23"/>
        <v>0</v>
      </c>
      <c r="AR204" s="97" t="s">
        <v>127</v>
      </c>
      <c r="AT204" s="97" t="s">
        <v>83</v>
      </c>
      <c r="AU204" s="97" t="s">
        <v>1</v>
      </c>
      <c r="AY204" s="2" t="s">
        <v>80</v>
      </c>
      <c r="BE204" s="98">
        <f t="shared" si="24"/>
        <v>0</v>
      </c>
      <c r="BF204" s="98">
        <f t="shared" si="25"/>
        <v>0</v>
      </c>
      <c r="BG204" s="98">
        <f t="shared" si="26"/>
        <v>0</v>
      </c>
      <c r="BH204" s="98">
        <f t="shared" si="27"/>
        <v>0</v>
      </c>
      <c r="BI204" s="98">
        <f t="shared" si="28"/>
        <v>0</v>
      </c>
      <c r="BJ204" s="2" t="s">
        <v>78</v>
      </c>
      <c r="BK204" s="98">
        <f t="shared" si="29"/>
        <v>0</v>
      </c>
      <c r="BL204" s="2" t="s">
        <v>127</v>
      </c>
      <c r="BM204" s="97" t="s">
        <v>404</v>
      </c>
    </row>
    <row r="205" spans="2:65" s="12" customFormat="1" ht="16.5" customHeight="1" x14ac:dyDescent="0.25">
      <c r="B205" s="11"/>
      <c r="C205" s="99" t="s">
        <v>121</v>
      </c>
      <c r="D205" s="99" t="s">
        <v>124</v>
      </c>
      <c r="E205" s="100" t="s">
        <v>405</v>
      </c>
      <c r="F205" s="101" t="s">
        <v>406</v>
      </c>
      <c r="G205" s="102" t="s">
        <v>407</v>
      </c>
      <c r="H205" s="103">
        <v>22</v>
      </c>
      <c r="I205" s="104"/>
      <c r="J205" s="104">
        <f t="shared" si="20"/>
        <v>0</v>
      </c>
      <c r="K205" s="105"/>
      <c r="L205" s="106"/>
      <c r="M205" s="107" t="s">
        <v>9</v>
      </c>
      <c r="N205" s="108" t="s">
        <v>26</v>
      </c>
      <c r="O205" s="95">
        <v>0</v>
      </c>
      <c r="P205" s="95">
        <f t="shared" si="21"/>
        <v>0</v>
      </c>
      <c r="Q205" s="95">
        <v>0</v>
      </c>
      <c r="R205" s="95">
        <f t="shared" si="22"/>
        <v>0</v>
      </c>
      <c r="S205" s="95">
        <v>0</v>
      </c>
      <c r="T205" s="96">
        <f t="shared" si="23"/>
        <v>0</v>
      </c>
      <c r="AR205" s="97" t="s">
        <v>127</v>
      </c>
      <c r="AT205" s="97" t="s">
        <v>124</v>
      </c>
      <c r="AU205" s="97" t="s">
        <v>1</v>
      </c>
      <c r="AY205" s="2" t="s">
        <v>80</v>
      </c>
      <c r="BE205" s="98">
        <f t="shared" si="24"/>
        <v>0</v>
      </c>
      <c r="BF205" s="98">
        <f t="shared" si="25"/>
        <v>0</v>
      </c>
      <c r="BG205" s="98">
        <f t="shared" si="26"/>
        <v>0</v>
      </c>
      <c r="BH205" s="98">
        <f t="shared" si="27"/>
        <v>0</v>
      </c>
      <c r="BI205" s="98">
        <f t="shared" si="28"/>
        <v>0</v>
      </c>
      <c r="BJ205" s="2" t="s">
        <v>78</v>
      </c>
      <c r="BK205" s="98">
        <f t="shared" si="29"/>
        <v>0</v>
      </c>
      <c r="BL205" s="2" t="s">
        <v>127</v>
      </c>
      <c r="BM205" s="97" t="s">
        <v>408</v>
      </c>
    </row>
    <row r="206" spans="2:65" s="12" customFormat="1" ht="37.9" customHeight="1" x14ac:dyDescent="0.25">
      <c r="B206" s="11"/>
      <c r="C206" s="99" t="s">
        <v>614</v>
      </c>
      <c r="D206" s="99" t="s">
        <v>124</v>
      </c>
      <c r="E206" s="100" t="s">
        <v>615</v>
      </c>
      <c r="F206" s="101" t="s">
        <v>663</v>
      </c>
      <c r="G206" s="102" t="s">
        <v>140</v>
      </c>
      <c r="H206" s="103">
        <v>8</v>
      </c>
      <c r="I206" s="104"/>
      <c r="J206" s="104">
        <f t="shared" si="20"/>
        <v>0</v>
      </c>
      <c r="K206" s="105"/>
      <c r="L206" s="106"/>
      <c r="M206" s="107" t="s">
        <v>9</v>
      </c>
      <c r="N206" s="108" t="s">
        <v>26</v>
      </c>
      <c r="O206" s="95">
        <v>0</v>
      </c>
      <c r="P206" s="95">
        <f t="shared" si="21"/>
        <v>0</v>
      </c>
      <c r="Q206" s="95">
        <v>0</v>
      </c>
      <c r="R206" s="95">
        <f t="shared" si="22"/>
        <v>0</v>
      </c>
      <c r="S206" s="95">
        <v>0</v>
      </c>
      <c r="T206" s="96">
        <f t="shared" si="23"/>
        <v>0</v>
      </c>
      <c r="AR206" s="97" t="s">
        <v>127</v>
      </c>
      <c r="AT206" s="97" t="s">
        <v>124</v>
      </c>
      <c r="AU206" s="97" t="s">
        <v>1</v>
      </c>
      <c r="AY206" s="2" t="s">
        <v>80</v>
      </c>
      <c r="BE206" s="98">
        <f t="shared" si="24"/>
        <v>0</v>
      </c>
      <c r="BF206" s="98">
        <f t="shared" si="25"/>
        <v>0</v>
      </c>
      <c r="BG206" s="98">
        <f t="shared" si="26"/>
        <v>0</v>
      </c>
      <c r="BH206" s="98">
        <f t="shared" si="27"/>
        <v>0</v>
      </c>
      <c r="BI206" s="98">
        <f t="shared" si="28"/>
        <v>0</v>
      </c>
      <c r="BJ206" s="2" t="s">
        <v>78</v>
      </c>
      <c r="BK206" s="98">
        <f t="shared" si="29"/>
        <v>0</v>
      </c>
      <c r="BL206" s="2" t="s">
        <v>127</v>
      </c>
      <c r="BM206" s="97" t="s">
        <v>617</v>
      </c>
    </row>
    <row r="207" spans="2:65" s="12" customFormat="1" ht="24.2" customHeight="1" x14ac:dyDescent="0.25">
      <c r="B207" s="11"/>
      <c r="C207" s="86" t="s">
        <v>231</v>
      </c>
      <c r="D207" s="86" t="s">
        <v>83</v>
      </c>
      <c r="E207" s="87" t="s">
        <v>611</v>
      </c>
      <c r="F207" s="88" t="s">
        <v>612</v>
      </c>
      <c r="G207" s="89" t="s">
        <v>140</v>
      </c>
      <c r="H207" s="90">
        <v>16</v>
      </c>
      <c r="I207" s="91"/>
      <c r="J207" s="91">
        <f t="shared" si="20"/>
        <v>0</v>
      </c>
      <c r="K207" s="92"/>
      <c r="L207" s="11"/>
      <c r="M207" s="93" t="s">
        <v>9</v>
      </c>
      <c r="N207" s="94" t="s">
        <v>26</v>
      </c>
      <c r="O207" s="95">
        <v>0</v>
      </c>
      <c r="P207" s="95">
        <f t="shared" si="21"/>
        <v>0</v>
      </c>
      <c r="Q207" s="95">
        <v>0</v>
      </c>
      <c r="R207" s="95">
        <f t="shared" si="22"/>
        <v>0</v>
      </c>
      <c r="S207" s="95">
        <v>0</v>
      </c>
      <c r="T207" s="96">
        <f t="shared" si="23"/>
        <v>0</v>
      </c>
      <c r="AR207" s="97" t="s">
        <v>121</v>
      </c>
      <c r="AT207" s="97" t="s">
        <v>83</v>
      </c>
      <c r="AU207" s="97" t="s">
        <v>1</v>
      </c>
      <c r="AY207" s="2" t="s">
        <v>80</v>
      </c>
      <c r="BE207" s="98">
        <f t="shared" si="24"/>
        <v>0</v>
      </c>
      <c r="BF207" s="98">
        <f t="shared" si="25"/>
        <v>0</v>
      </c>
      <c r="BG207" s="98">
        <f t="shared" si="26"/>
        <v>0</v>
      </c>
      <c r="BH207" s="98">
        <f t="shared" si="27"/>
        <v>0</v>
      </c>
      <c r="BI207" s="98">
        <f t="shared" si="28"/>
        <v>0</v>
      </c>
      <c r="BJ207" s="2" t="s">
        <v>78</v>
      </c>
      <c r="BK207" s="98">
        <f t="shared" si="29"/>
        <v>0</v>
      </c>
      <c r="BL207" s="2" t="s">
        <v>121</v>
      </c>
      <c r="BM207" s="97" t="s">
        <v>699</v>
      </c>
    </row>
    <row r="208" spans="2:65" s="12" customFormat="1" ht="24.2" customHeight="1" x14ac:dyDescent="0.25">
      <c r="B208" s="11"/>
      <c r="C208" s="99" t="s">
        <v>243</v>
      </c>
      <c r="D208" s="99" t="s">
        <v>124</v>
      </c>
      <c r="E208" s="100" t="s">
        <v>656</v>
      </c>
      <c r="F208" s="101" t="s">
        <v>616</v>
      </c>
      <c r="G208" s="102" t="s">
        <v>140</v>
      </c>
      <c r="H208" s="103">
        <v>8</v>
      </c>
      <c r="I208" s="104"/>
      <c r="J208" s="104">
        <f t="shared" si="20"/>
        <v>0</v>
      </c>
      <c r="K208" s="105"/>
      <c r="L208" s="106"/>
      <c r="M208" s="107" t="s">
        <v>9</v>
      </c>
      <c r="N208" s="108" t="s">
        <v>26</v>
      </c>
      <c r="O208" s="95">
        <v>0</v>
      </c>
      <c r="P208" s="95">
        <f t="shared" si="21"/>
        <v>0</v>
      </c>
      <c r="Q208" s="95">
        <v>0</v>
      </c>
      <c r="R208" s="95">
        <f t="shared" si="22"/>
        <v>0</v>
      </c>
      <c r="S208" s="95">
        <v>0</v>
      </c>
      <c r="T208" s="96">
        <f t="shared" si="23"/>
        <v>0</v>
      </c>
      <c r="AR208" s="97" t="s">
        <v>127</v>
      </c>
      <c r="AT208" s="97" t="s">
        <v>124</v>
      </c>
      <c r="AU208" s="97" t="s">
        <v>1</v>
      </c>
      <c r="AY208" s="2" t="s">
        <v>80</v>
      </c>
      <c r="BE208" s="98">
        <f t="shared" si="24"/>
        <v>0</v>
      </c>
      <c r="BF208" s="98">
        <f t="shared" si="25"/>
        <v>0</v>
      </c>
      <c r="BG208" s="98">
        <f t="shared" si="26"/>
        <v>0</v>
      </c>
      <c r="BH208" s="98">
        <f t="shared" si="27"/>
        <v>0</v>
      </c>
      <c r="BI208" s="98">
        <f t="shared" si="28"/>
        <v>0</v>
      </c>
      <c r="BJ208" s="2" t="s">
        <v>78</v>
      </c>
      <c r="BK208" s="98">
        <f t="shared" si="29"/>
        <v>0</v>
      </c>
      <c r="BL208" s="2" t="s">
        <v>127</v>
      </c>
      <c r="BM208" s="97" t="s">
        <v>700</v>
      </c>
    </row>
    <row r="209" spans="2:65" s="12" customFormat="1" ht="24.2" customHeight="1" x14ac:dyDescent="0.25">
      <c r="B209" s="11"/>
      <c r="C209" s="99" t="s">
        <v>247</v>
      </c>
      <c r="D209" s="99" t="s">
        <v>124</v>
      </c>
      <c r="E209" s="100" t="s">
        <v>618</v>
      </c>
      <c r="F209" s="101" t="s">
        <v>619</v>
      </c>
      <c r="G209" s="102" t="s">
        <v>140</v>
      </c>
      <c r="H209" s="103">
        <v>8</v>
      </c>
      <c r="I209" s="104"/>
      <c r="J209" s="104">
        <f t="shared" si="20"/>
        <v>0</v>
      </c>
      <c r="K209" s="105"/>
      <c r="L209" s="106"/>
      <c r="M209" s="107" t="s">
        <v>9</v>
      </c>
      <c r="N209" s="108" t="s">
        <v>26</v>
      </c>
      <c r="O209" s="95">
        <v>0</v>
      </c>
      <c r="P209" s="95">
        <f t="shared" si="21"/>
        <v>0</v>
      </c>
      <c r="Q209" s="95">
        <v>0</v>
      </c>
      <c r="R209" s="95">
        <f t="shared" si="22"/>
        <v>0</v>
      </c>
      <c r="S209" s="95">
        <v>0</v>
      </c>
      <c r="T209" s="96">
        <f t="shared" si="23"/>
        <v>0</v>
      </c>
      <c r="AR209" s="97" t="s">
        <v>127</v>
      </c>
      <c r="AT209" s="97" t="s">
        <v>124</v>
      </c>
      <c r="AU209" s="97" t="s">
        <v>1</v>
      </c>
      <c r="AY209" s="2" t="s">
        <v>80</v>
      </c>
      <c r="BE209" s="98">
        <f t="shared" si="24"/>
        <v>0</v>
      </c>
      <c r="BF209" s="98">
        <f t="shared" si="25"/>
        <v>0</v>
      </c>
      <c r="BG209" s="98">
        <f t="shared" si="26"/>
        <v>0</v>
      </c>
      <c r="BH209" s="98">
        <f t="shared" si="27"/>
        <v>0</v>
      </c>
      <c r="BI209" s="98">
        <f t="shared" si="28"/>
        <v>0</v>
      </c>
      <c r="BJ209" s="2" t="s">
        <v>78</v>
      </c>
      <c r="BK209" s="98">
        <f t="shared" si="29"/>
        <v>0</v>
      </c>
      <c r="BL209" s="2" t="s">
        <v>127</v>
      </c>
      <c r="BM209" s="97" t="s">
        <v>701</v>
      </c>
    </row>
    <row r="210" spans="2:65" s="12" customFormat="1" ht="33" customHeight="1" x14ac:dyDescent="0.25">
      <c r="B210" s="11"/>
      <c r="C210" s="86" t="s">
        <v>255</v>
      </c>
      <c r="D210" s="86" t="s">
        <v>83</v>
      </c>
      <c r="E210" s="87" t="s">
        <v>621</v>
      </c>
      <c r="F210" s="88" t="s">
        <v>622</v>
      </c>
      <c r="G210" s="89" t="s">
        <v>140</v>
      </c>
      <c r="H210" s="90">
        <v>8</v>
      </c>
      <c r="I210" s="91"/>
      <c r="J210" s="91">
        <f t="shared" si="20"/>
        <v>0</v>
      </c>
      <c r="K210" s="92"/>
      <c r="L210" s="11"/>
      <c r="M210" s="93" t="s">
        <v>9</v>
      </c>
      <c r="N210" s="94" t="s">
        <v>26</v>
      </c>
      <c r="O210" s="95">
        <v>0</v>
      </c>
      <c r="P210" s="95">
        <f t="shared" si="21"/>
        <v>0</v>
      </c>
      <c r="Q210" s="95">
        <v>0</v>
      </c>
      <c r="R210" s="95">
        <f t="shared" si="22"/>
        <v>0</v>
      </c>
      <c r="S210" s="95">
        <v>0</v>
      </c>
      <c r="T210" s="96">
        <f t="shared" si="23"/>
        <v>0</v>
      </c>
      <c r="AR210" s="97" t="s">
        <v>121</v>
      </c>
      <c r="AT210" s="97" t="s">
        <v>83</v>
      </c>
      <c r="AU210" s="97" t="s">
        <v>1</v>
      </c>
      <c r="AY210" s="2" t="s">
        <v>80</v>
      </c>
      <c r="BE210" s="98">
        <f t="shared" si="24"/>
        <v>0</v>
      </c>
      <c r="BF210" s="98">
        <f t="shared" si="25"/>
        <v>0</v>
      </c>
      <c r="BG210" s="98">
        <f t="shared" si="26"/>
        <v>0</v>
      </c>
      <c r="BH210" s="98">
        <f t="shared" si="27"/>
        <v>0</v>
      </c>
      <c r="BI210" s="98">
        <f t="shared" si="28"/>
        <v>0</v>
      </c>
      <c r="BJ210" s="2" t="s">
        <v>78</v>
      </c>
      <c r="BK210" s="98">
        <f t="shared" si="29"/>
        <v>0</v>
      </c>
      <c r="BL210" s="2" t="s">
        <v>121</v>
      </c>
      <c r="BM210" s="97" t="s">
        <v>702</v>
      </c>
    </row>
    <row r="211" spans="2:65" s="12" customFormat="1" ht="16.5" customHeight="1" x14ac:dyDescent="0.25">
      <c r="B211" s="11"/>
      <c r="C211" s="99" t="s">
        <v>263</v>
      </c>
      <c r="D211" s="99" t="s">
        <v>124</v>
      </c>
      <c r="E211" s="100" t="s">
        <v>624</v>
      </c>
      <c r="F211" s="101" t="s">
        <v>625</v>
      </c>
      <c r="G211" s="102" t="s">
        <v>140</v>
      </c>
      <c r="H211" s="103">
        <v>8</v>
      </c>
      <c r="I211" s="104"/>
      <c r="J211" s="104">
        <f t="shared" si="20"/>
        <v>0</v>
      </c>
      <c r="K211" s="105"/>
      <c r="L211" s="106"/>
      <c r="M211" s="107" t="s">
        <v>9</v>
      </c>
      <c r="N211" s="108" t="s">
        <v>26</v>
      </c>
      <c r="O211" s="95">
        <v>0</v>
      </c>
      <c r="P211" s="95">
        <f t="shared" si="21"/>
        <v>0</v>
      </c>
      <c r="Q211" s="95">
        <v>0</v>
      </c>
      <c r="R211" s="95">
        <f t="shared" si="22"/>
        <v>0</v>
      </c>
      <c r="S211" s="95">
        <v>0</v>
      </c>
      <c r="T211" s="96">
        <f t="shared" si="23"/>
        <v>0</v>
      </c>
      <c r="AR211" s="97" t="s">
        <v>189</v>
      </c>
      <c r="AT211" s="97" t="s">
        <v>124</v>
      </c>
      <c r="AU211" s="97" t="s">
        <v>1</v>
      </c>
      <c r="AY211" s="2" t="s">
        <v>80</v>
      </c>
      <c r="BE211" s="98">
        <f t="shared" si="24"/>
        <v>0</v>
      </c>
      <c r="BF211" s="98">
        <f t="shared" si="25"/>
        <v>0</v>
      </c>
      <c r="BG211" s="98">
        <f t="shared" si="26"/>
        <v>0</v>
      </c>
      <c r="BH211" s="98">
        <f t="shared" si="27"/>
        <v>0</v>
      </c>
      <c r="BI211" s="98">
        <f t="shared" si="28"/>
        <v>0</v>
      </c>
      <c r="BJ211" s="2" t="s">
        <v>78</v>
      </c>
      <c r="BK211" s="98">
        <f t="shared" si="29"/>
        <v>0</v>
      </c>
      <c r="BL211" s="2" t="s">
        <v>121</v>
      </c>
      <c r="BM211" s="97" t="s">
        <v>703</v>
      </c>
    </row>
    <row r="212" spans="2:65" s="12" customFormat="1" ht="16.5" customHeight="1" x14ac:dyDescent="0.25">
      <c r="B212" s="11"/>
      <c r="C212" s="86" t="s">
        <v>259</v>
      </c>
      <c r="D212" s="86" t="s">
        <v>83</v>
      </c>
      <c r="E212" s="87" t="s">
        <v>627</v>
      </c>
      <c r="F212" s="88" t="s">
        <v>628</v>
      </c>
      <c r="G212" s="89" t="s">
        <v>140</v>
      </c>
      <c r="H212" s="90">
        <v>8</v>
      </c>
      <c r="I212" s="91"/>
      <c r="J212" s="91">
        <f t="shared" si="20"/>
        <v>0</v>
      </c>
      <c r="K212" s="92"/>
      <c r="L212" s="11"/>
      <c r="M212" s="93" t="s">
        <v>9</v>
      </c>
      <c r="N212" s="94" t="s">
        <v>26</v>
      </c>
      <c r="O212" s="95">
        <v>0</v>
      </c>
      <c r="P212" s="95">
        <f t="shared" si="21"/>
        <v>0</v>
      </c>
      <c r="Q212" s="95">
        <v>0</v>
      </c>
      <c r="R212" s="95">
        <f t="shared" si="22"/>
        <v>0</v>
      </c>
      <c r="S212" s="95">
        <v>0</v>
      </c>
      <c r="T212" s="96">
        <f t="shared" si="23"/>
        <v>0</v>
      </c>
      <c r="AR212" s="97" t="s">
        <v>121</v>
      </c>
      <c r="AT212" s="97" t="s">
        <v>83</v>
      </c>
      <c r="AU212" s="97" t="s">
        <v>1</v>
      </c>
      <c r="AY212" s="2" t="s">
        <v>80</v>
      </c>
      <c r="BE212" s="98">
        <f t="shared" si="24"/>
        <v>0</v>
      </c>
      <c r="BF212" s="98">
        <f t="shared" si="25"/>
        <v>0</v>
      </c>
      <c r="BG212" s="98">
        <f t="shared" si="26"/>
        <v>0</v>
      </c>
      <c r="BH212" s="98">
        <f t="shared" si="27"/>
        <v>0</v>
      </c>
      <c r="BI212" s="98">
        <f t="shared" si="28"/>
        <v>0</v>
      </c>
      <c r="BJ212" s="2" t="s">
        <v>78</v>
      </c>
      <c r="BK212" s="98">
        <f t="shared" si="29"/>
        <v>0</v>
      </c>
      <c r="BL212" s="2" t="s">
        <v>121</v>
      </c>
      <c r="BM212" s="97" t="s">
        <v>704</v>
      </c>
    </row>
    <row r="213" spans="2:65" s="12" customFormat="1" ht="16.5" customHeight="1" x14ac:dyDescent="0.25">
      <c r="B213" s="11"/>
      <c r="C213" s="99" t="s">
        <v>303</v>
      </c>
      <c r="D213" s="99" t="s">
        <v>124</v>
      </c>
      <c r="E213" s="100" t="s">
        <v>630</v>
      </c>
      <c r="F213" s="101" t="s">
        <v>631</v>
      </c>
      <c r="G213" s="102" t="s">
        <v>140</v>
      </c>
      <c r="H213" s="103">
        <v>8</v>
      </c>
      <c r="I213" s="104"/>
      <c r="J213" s="104">
        <f t="shared" si="20"/>
        <v>0</v>
      </c>
      <c r="K213" s="105"/>
      <c r="L213" s="106"/>
      <c r="M213" s="107" t="s">
        <v>9</v>
      </c>
      <c r="N213" s="108" t="s">
        <v>26</v>
      </c>
      <c r="O213" s="95">
        <v>0</v>
      </c>
      <c r="P213" s="95">
        <f t="shared" si="21"/>
        <v>0</v>
      </c>
      <c r="Q213" s="95">
        <v>0</v>
      </c>
      <c r="R213" s="95">
        <f t="shared" si="22"/>
        <v>0</v>
      </c>
      <c r="S213" s="95">
        <v>0</v>
      </c>
      <c r="T213" s="96">
        <f t="shared" si="23"/>
        <v>0</v>
      </c>
      <c r="AR213" s="97" t="s">
        <v>189</v>
      </c>
      <c r="AT213" s="97" t="s">
        <v>124</v>
      </c>
      <c r="AU213" s="97" t="s">
        <v>1</v>
      </c>
      <c r="AY213" s="2" t="s">
        <v>80</v>
      </c>
      <c r="BE213" s="98">
        <f t="shared" si="24"/>
        <v>0</v>
      </c>
      <c r="BF213" s="98">
        <f t="shared" si="25"/>
        <v>0</v>
      </c>
      <c r="BG213" s="98">
        <f t="shared" si="26"/>
        <v>0</v>
      </c>
      <c r="BH213" s="98">
        <f t="shared" si="27"/>
        <v>0</v>
      </c>
      <c r="BI213" s="98">
        <f t="shared" si="28"/>
        <v>0</v>
      </c>
      <c r="BJ213" s="2" t="s">
        <v>78</v>
      </c>
      <c r="BK213" s="98">
        <f t="shared" si="29"/>
        <v>0</v>
      </c>
      <c r="BL213" s="2" t="s">
        <v>121</v>
      </c>
      <c r="BM213" s="97" t="s">
        <v>705</v>
      </c>
    </row>
    <row r="214" spans="2:65" s="75" customFormat="1" ht="22.9" customHeight="1" x14ac:dyDescent="0.2">
      <c r="B214" s="74"/>
      <c r="D214" s="76" t="s">
        <v>75</v>
      </c>
      <c r="E214" s="84" t="s">
        <v>409</v>
      </c>
      <c r="F214" s="84" t="s">
        <v>410</v>
      </c>
      <c r="J214" s="85">
        <f>BK214</f>
        <v>0</v>
      </c>
      <c r="L214" s="74"/>
      <c r="M214" s="79"/>
      <c r="P214" s="80">
        <f>SUM(P215:P223)</f>
        <v>0</v>
      </c>
      <c r="R214" s="80">
        <f>SUM(R215:R223)</f>
        <v>1.6E-2</v>
      </c>
      <c r="T214" s="81">
        <f>SUM(T215:T223)</f>
        <v>0</v>
      </c>
      <c r="AR214" s="76" t="s">
        <v>92</v>
      </c>
      <c r="AT214" s="82" t="s">
        <v>75</v>
      </c>
      <c r="AU214" s="82" t="s">
        <v>78</v>
      </c>
      <c r="AY214" s="76" t="s">
        <v>80</v>
      </c>
      <c r="BK214" s="83">
        <f>SUM(BK215:BK223)</f>
        <v>0</v>
      </c>
    </row>
    <row r="215" spans="2:65" s="12" customFormat="1" ht="37.9" customHeight="1" x14ac:dyDescent="0.25">
      <c r="B215" s="11"/>
      <c r="C215" s="99" t="s">
        <v>411</v>
      </c>
      <c r="D215" s="99" t="s">
        <v>124</v>
      </c>
      <c r="E215" s="100" t="s">
        <v>412</v>
      </c>
      <c r="F215" s="101" t="s">
        <v>413</v>
      </c>
      <c r="G215" s="102" t="s">
        <v>140</v>
      </c>
      <c r="H215" s="103">
        <v>20</v>
      </c>
      <c r="I215" s="104"/>
      <c r="J215" s="104">
        <f t="shared" ref="J215:J223" si="30">ROUND(I215*H215,2)</f>
        <v>0</v>
      </c>
      <c r="K215" s="105"/>
      <c r="L215" s="106"/>
      <c r="M215" s="107" t="s">
        <v>9</v>
      </c>
      <c r="N215" s="108" t="s">
        <v>26</v>
      </c>
      <c r="O215" s="95">
        <v>0</v>
      </c>
      <c r="P215" s="95">
        <f t="shared" ref="P215:P223" si="31">O215*H215</f>
        <v>0</v>
      </c>
      <c r="Q215" s="95">
        <v>8.0000000000000004E-4</v>
      </c>
      <c r="R215" s="95">
        <f t="shared" ref="R215:R223" si="32">Q215*H215</f>
        <v>1.6E-2</v>
      </c>
      <c r="S215" s="95">
        <v>0</v>
      </c>
      <c r="T215" s="96">
        <f t="shared" ref="T215:T223" si="33">S215*H215</f>
        <v>0</v>
      </c>
      <c r="AR215" s="97" t="s">
        <v>127</v>
      </c>
      <c r="AT215" s="97" t="s">
        <v>124</v>
      </c>
      <c r="AU215" s="97" t="s">
        <v>1</v>
      </c>
      <c r="AY215" s="2" t="s">
        <v>80</v>
      </c>
      <c r="BE215" s="98">
        <f t="shared" ref="BE215:BE223" si="34">IF(N215="základní",J215,0)</f>
        <v>0</v>
      </c>
      <c r="BF215" s="98">
        <f t="shared" ref="BF215:BF223" si="35">IF(N215="snížená",J215,0)</f>
        <v>0</v>
      </c>
      <c r="BG215" s="98">
        <f t="shared" ref="BG215:BG223" si="36">IF(N215="zákl. přenesená",J215,0)</f>
        <v>0</v>
      </c>
      <c r="BH215" s="98">
        <f t="shared" ref="BH215:BH223" si="37">IF(N215="sníž. přenesená",J215,0)</f>
        <v>0</v>
      </c>
      <c r="BI215" s="98">
        <f t="shared" ref="BI215:BI223" si="38">IF(N215="nulová",J215,0)</f>
        <v>0</v>
      </c>
      <c r="BJ215" s="2" t="s">
        <v>78</v>
      </c>
      <c r="BK215" s="98">
        <f t="shared" ref="BK215:BK223" si="39">ROUND(I215*H215,2)</f>
        <v>0</v>
      </c>
      <c r="BL215" s="2" t="s">
        <v>127</v>
      </c>
      <c r="BM215" s="97" t="s">
        <v>414</v>
      </c>
    </row>
    <row r="216" spans="2:65" s="12" customFormat="1" ht="16.5" customHeight="1" x14ac:dyDescent="0.25">
      <c r="B216" s="11"/>
      <c r="C216" s="99" t="s">
        <v>415</v>
      </c>
      <c r="D216" s="99" t="s">
        <v>124</v>
      </c>
      <c r="E216" s="100" t="s">
        <v>416</v>
      </c>
      <c r="F216" s="101" t="s">
        <v>417</v>
      </c>
      <c r="G216" s="102" t="s">
        <v>140</v>
      </c>
      <c r="H216" s="103">
        <v>20</v>
      </c>
      <c r="I216" s="104"/>
      <c r="J216" s="104">
        <f t="shared" si="30"/>
        <v>0</v>
      </c>
      <c r="K216" s="105"/>
      <c r="L216" s="106"/>
      <c r="M216" s="107" t="s">
        <v>9</v>
      </c>
      <c r="N216" s="108" t="s">
        <v>26</v>
      </c>
      <c r="O216" s="95">
        <v>0</v>
      </c>
      <c r="P216" s="95">
        <f t="shared" si="31"/>
        <v>0</v>
      </c>
      <c r="Q216" s="95">
        <v>0</v>
      </c>
      <c r="R216" s="95">
        <f t="shared" si="32"/>
        <v>0</v>
      </c>
      <c r="S216" s="95">
        <v>0</v>
      </c>
      <c r="T216" s="96">
        <f t="shared" si="33"/>
        <v>0</v>
      </c>
      <c r="AR216" s="97" t="s">
        <v>189</v>
      </c>
      <c r="AT216" s="97" t="s">
        <v>124</v>
      </c>
      <c r="AU216" s="97" t="s">
        <v>1</v>
      </c>
      <c r="AY216" s="2" t="s">
        <v>80</v>
      </c>
      <c r="BE216" s="98">
        <f t="shared" si="34"/>
        <v>0</v>
      </c>
      <c r="BF216" s="98">
        <f t="shared" si="35"/>
        <v>0</v>
      </c>
      <c r="BG216" s="98">
        <f t="shared" si="36"/>
        <v>0</v>
      </c>
      <c r="BH216" s="98">
        <f t="shared" si="37"/>
        <v>0</v>
      </c>
      <c r="BI216" s="98">
        <f t="shared" si="38"/>
        <v>0</v>
      </c>
      <c r="BJ216" s="2" t="s">
        <v>78</v>
      </c>
      <c r="BK216" s="98">
        <f t="shared" si="39"/>
        <v>0</v>
      </c>
      <c r="BL216" s="2" t="s">
        <v>121</v>
      </c>
      <c r="BM216" s="97" t="s">
        <v>418</v>
      </c>
    </row>
    <row r="217" spans="2:65" s="12" customFormat="1" ht="24.2" customHeight="1" x14ac:dyDescent="0.25">
      <c r="B217" s="11"/>
      <c r="C217" s="86" t="s">
        <v>307</v>
      </c>
      <c r="D217" s="86" t="s">
        <v>83</v>
      </c>
      <c r="E217" s="87" t="s">
        <v>432</v>
      </c>
      <c r="F217" s="88" t="s">
        <v>433</v>
      </c>
      <c r="G217" s="89" t="s">
        <v>399</v>
      </c>
      <c r="H217" s="90">
        <v>30</v>
      </c>
      <c r="I217" s="91"/>
      <c r="J217" s="91">
        <f t="shared" si="30"/>
        <v>0</v>
      </c>
      <c r="K217" s="92"/>
      <c r="L217" s="11"/>
      <c r="M217" s="93" t="s">
        <v>9</v>
      </c>
      <c r="N217" s="94" t="s">
        <v>26</v>
      </c>
      <c r="O217" s="95">
        <v>0</v>
      </c>
      <c r="P217" s="95">
        <f t="shared" si="31"/>
        <v>0</v>
      </c>
      <c r="Q217" s="95">
        <v>0</v>
      </c>
      <c r="R217" s="95">
        <f t="shared" si="32"/>
        <v>0</v>
      </c>
      <c r="S217" s="95">
        <v>0</v>
      </c>
      <c r="T217" s="96">
        <f t="shared" si="33"/>
        <v>0</v>
      </c>
      <c r="AR217" s="97" t="s">
        <v>121</v>
      </c>
      <c r="AT217" s="97" t="s">
        <v>83</v>
      </c>
      <c r="AU217" s="97" t="s">
        <v>1</v>
      </c>
      <c r="AY217" s="2" t="s">
        <v>80</v>
      </c>
      <c r="BE217" s="98">
        <f t="shared" si="34"/>
        <v>0</v>
      </c>
      <c r="BF217" s="98">
        <f t="shared" si="35"/>
        <v>0</v>
      </c>
      <c r="BG217" s="98">
        <f t="shared" si="36"/>
        <v>0</v>
      </c>
      <c r="BH217" s="98">
        <f t="shared" si="37"/>
        <v>0</v>
      </c>
      <c r="BI217" s="98">
        <f t="shared" si="38"/>
        <v>0</v>
      </c>
      <c r="BJ217" s="2" t="s">
        <v>78</v>
      </c>
      <c r="BK217" s="98">
        <f t="shared" si="39"/>
        <v>0</v>
      </c>
      <c r="BL217" s="2" t="s">
        <v>121</v>
      </c>
      <c r="BM217" s="97" t="s">
        <v>706</v>
      </c>
    </row>
    <row r="218" spans="2:65" s="12" customFormat="1" ht="21.75" customHeight="1" x14ac:dyDescent="0.25">
      <c r="B218" s="11"/>
      <c r="C218" s="86" t="s">
        <v>315</v>
      </c>
      <c r="D218" s="86" t="s">
        <v>83</v>
      </c>
      <c r="E218" s="87" t="s">
        <v>440</v>
      </c>
      <c r="F218" s="88" t="s">
        <v>441</v>
      </c>
      <c r="G218" s="89" t="s">
        <v>399</v>
      </c>
      <c r="H218" s="90">
        <v>30.4</v>
      </c>
      <c r="I218" s="91"/>
      <c r="J218" s="91">
        <f t="shared" si="30"/>
        <v>0</v>
      </c>
      <c r="K218" s="92"/>
      <c r="L218" s="11"/>
      <c r="M218" s="93" t="s">
        <v>9</v>
      </c>
      <c r="N218" s="94" t="s">
        <v>26</v>
      </c>
      <c r="O218" s="95">
        <v>0</v>
      </c>
      <c r="P218" s="95">
        <f t="shared" si="31"/>
        <v>0</v>
      </c>
      <c r="Q218" s="95">
        <v>0</v>
      </c>
      <c r="R218" s="95">
        <f t="shared" si="32"/>
        <v>0</v>
      </c>
      <c r="S218" s="95">
        <v>0</v>
      </c>
      <c r="T218" s="96">
        <f t="shared" si="33"/>
        <v>0</v>
      </c>
      <c r="AR218" s="97" t="s">
        <v>121</v>
      </c>
      <c r="AT218" s="97" t="s">
        <v>83</v>
      </c>
      <c r="AU218" s="97" t="s">
        <v>1</v>
      </c>
      <c r="AY218" s="2" t="s">
        <v>80</v>
      </c>
      <c r="BE218" s="98">
        <f t="shared" si="34"/>
        <v>0</v>
      </c>
      <c r="BF218" s="98">
        <f t="shared" si="35"/>
        <v>0</v>
      </c>
      <c r="BG218" s="98">
        <f t="shared" si="36"/>
        <v>0</v>
      </c>
      <c r="BH218" s="98">
        <f t="shared" si="37"/>
        <v>0</v>
      </c>
      <c r="BI218" s="98">
        <f t="shared" si="38"/>
        <v>0</v>
      </c>
      <c r="BJ218" s="2" t="s">
        <v>78</v>
      </c>
      <c r="BK218" s="98">
        <f t="shared" si="39"/>
        <v>0</v>
      </c>
      <c r="BL218" s="2" t="s">
        <v>121</v>
      </c>
      <c r="BM218" s="97" t="s">
        <v>707</v>
      </c>
    </row>
    <row r="219" spans="2:65" s="12" customFormat="1" ht="24.2" customHeight="1" x14ac:dyDescent="0.25">
      <c r="B219" s="11"/>
      <c r="C219" s="99" t="s">
        <v>368</v>
      </c>
      <c r="D219" s="99" t="s">
        <v>124</v>
      </c>
      <c r="E219" s="100" t="s">
        <v>444</v>
      </c>
      <c r="F219" s="101" t="s">
        <v>445</v>
      </c>
      <c r="G219" s="102" t="s">
        <v>399</v>
      </c>
      <c r="H219" s="103">
        <v>43.2</v>
      </c>
      <c r="I219" s="104"/>
      <c r="J219" s="104">
        <f t="shared" si="30"/>
        <v>0</v>
      </c>
      <c r="K219" s="105"/>
      <c r="L219" s="106"/>
      <c r="M219" s="107" t="s">
        <v>9</v>
      </c>
      <c r="N219" s="108" t="s">
        <v>26</v>
      </c>
      <c r="O219" s="95">
        <v>0</v>
      </c>
      <c r="P219" s="95">
        <f t="shared" si="31"/>
        <v>0</v>
      </c>
      <c r="Q219" s="95">
        <v>0</v>
      </c>
      <c r="R219" s="95">
        <f t="shared" si="32"/>
        <v>0</v>
      </c>
      <c r="S219" s="95">
        <v>0</v>
      </c>
      <c r="T219" s="96">
        <f t="shared" si="33"/>
        <v>0</v>
      </c>
      <c r="AR219" s="97" t="s">
        <v>189</v>
      </c>
      <c r="AT219" s="97" t="s">
        <v>124</v>
      </c>
      <c r="AU219" s="97" t="s">
        <v>1</v>
      </c>
      <c r="AY219" s="2" t="s">
        <v>80</v>
      </c>
      <c r="BE219" s="98">
        <f t="shared" si="34"/>
        <v>0</v>
      </c>
      <c r="BF219" s="98">
        <f t="shared" si="35"/>
        <v>0</v>
      </c>
      <c r="BG219" s="98">
        <f t="shared" si="36"/>
        <v>0</v>
      </c>
      <c r="BH219" s="98">
        <f t="shared" si="37"/>
        <v>0</v>
      </c>
      <c r="BI219" s="98">
        <f t="shared" si="38"/>
        <v>0</v>
      </c>
      <c r="BJ219" s="2" t="s">
        <v>78</v>
      </c>
      <c r="BK219" s="98">
        <f t="shared" si="39"/>
        <v>0</v>
      </c>
      <c r="BL219" s="2" t="s">
        <v>121</v>
      </c>
      <c r="BM219" s="97" t="s">
        <v>708</v>
      </c>
    </row>
    <row r="220" spans="2:65" s="12" customFormat="1" ht="16.5" customHeight="1" x14ac:dyDescent="0.25">
      <c r="B220" s="11"/>
      <c r="C220" s="86" t="s">
        <v>371</v>
      </c>
      <c r="D220" s="86" t="s">
        <v>83</v>
      </c>
      <c r="E220" s="87" t="s">
        <v>436</v>
      </c>
      <c r="F220" s="88" t="s">
        <v>437</v>
      </c>
      <c r="G220" s="89" t="s">
        <v>399</v>
      </c>
      <c r="H220" s="90">
        <v>30.4</v>
      </c>
      <c r="I220" s="91"/>
      <c r="J220" s="91">
        <f t="shared" si="30"/>
        <v>0</v>
      </c>
      <c r="K220" s="92"/>
      <c r="L220" s="11"/>
      <c r="M220" s="93" t="s">
        <v>9</v>
      </c>
      <c r="N220" s="94" t="s">
        <v>26</v>
      </c>
      <c r="O220" s="95">
        <v>0</v>
      </c>
      <c r="P220" s="95">
        <f t="shared" si="31"/>
        <v>0</v>
      </c>
      <c r="Q220" s="95">
        <v>0</v>
      </c>
      <c r="R220" s="95">
        <f t="shared" si="32"/>
        <v>0</v>
      </c>
      <c r="S220" s="95">
        <v>0</v>
      </c>
      <c r="T220" s="96">
        <f t="shared" si="33"/>
        <v>0</v>
      </c>
      <c r="AR220" s="97" t="s">
        <v>121</v>
      </c>
      <c r="AT220" s="97" t="s">
        <v>83</v>
      </c>
      <c r="AU220" s="97" t="s">
        <v>1</v>
      </c>
      <c r="AY220" s="2" t="s">
        <v>80</v>
      </c>
      <c r="BE220" s="98">
        <f t="shared" si="34"/>
        <v>0</v>
      </c>
      <c r="BF220" s="98">
        <f t="shared" si="35"/>
        <v>0</v>
      </c>
      <c r="BG220" s="98">
        <f t="shared" si="36"/>
        <v>0</v>
      </c>
      <c r="BH220" s="98">
        <f t="shared" si="37"/>
        <v>0</v>
      </c>
      <c r="BI220" s="98">
        <f t="shared" si="38"/>
        <v>0</v>
      </c>
      <c r="BJ220" s="2" t="s">
        <v>78</v>
      </c>
      <c r="BK220" s="98">
        <f t="shared" si="39"/>
        <v>0</v>
      </c>
      <c r="BL220" s="2" t="s">
        <v>121</v>
      </c>
      <c r="BM220" s="97" t="s">
        <v>709</v>
      </c>
    </row>
    <row r="221" spans="2:65" s="12" customFormat="1" ht="24.2" customHeight="1" x14ac:dyDescent="0.25">
      <c r="B221" s="11"/>
      <c r="C221" s="86" t="s">
        <v>155</v>
      </c>
      <c r="D221" s="86" t="s">
        <v>83</v>
      </c>
      <c r="E221" s="87" t="s">
        <v>420</v>
      </c>
      <c r="F221" s="88" t="s">
        <v>421</v>
      </c>
      <c r="G221" s="89" t="s">
        <v>399</v>
      </c>
      <c r="H221" s="90">
        <v>60</v>
      </c>
      <c r="I221" s="91"/>
      <c r="J221" s="91">
        <f t="shared" si="30"/>
        <v>0</v>
      </c>
      <c r="K221" s="92"/>
      <c r="L221" s="11"/>
      <c r="M221" s="93" t="s">
        <v>9</v>
      </c>
      <c r="N221" s="94" t="s">
        <v>26</v>
      </c>
      <c r="O221" s="95">
        <v>0</v>
      </c>
      <c r="P221" s="95">
        <f t="shared" si="31"/>
        <v>0</v>
      </c>
      <c r="Q221" s="95">
        <v>0</v>
      </c>
      <c r="R221" s="95">
        <f t="shared" si="32"/>
        <v>0</v>
      </c>
      <c r="S221" s="95">
        <v>0</v>
      </c>
      <c r="T221" s="96">
        <f t="shared" si="33"/>
        <v>0</v>
      </c>
      <c r="AR221" s="97" t="s">
        <v>121</v>
      </c>
      <c r="AT221" s="97" t="s">
        <v>83</v>
      </c>
      <c r="AU221" s="97" t="s">
        <v>1</v>
      </c>
      <c r="AY221" s="2" t="s">
        <v>80</v>
      </c>
      <c r="BE221" s="98">
        <f t="shared" si="34"/>
        <v>0</v>
      </c>
      <c r="BF221" s="98">
        <f t="shared" si="35"/>
        <v>0</v>
      </c>
      <c r="BG221" s="98">
        <f t="shared" si="36"/>
        <v>0</v>
      </c>
      <c r="BH221" s="98">
        <f t="shared" si="37"/>
        <v>0</v>
      </c>
      <c r="BI221" s="98">
        <f t="shared" si="38"/>
        <v>0</v>
      </c>
      <c r="BJ221" s="2" t="s">
        <v>78</v>
      </c>
      <c r="BK221" s="98">
        <f t="shared" si="39"/>
        <v>0</v>
      </c>
      <c r="BL221" s="2" t="s">
        <v>121</v>
      </c>
      <c r="BM221" s="97" t="s">
        <v>668</v>
      </c>
    </row>
    <row r="222" spans="2:65" s="12" customFormat="1" ht="24.2" customHeight="1" x14ac:dyDescent="0.25">
      <c r="B222" s="11"/>
      <c r="C222" s="99" t="s">
        <v>251</v>
      </c>
      <c r="D222" s="99" t="s">
        <v>124</v>
      </c>
      <c r="E222" s="100" t="s">
        <v>424</v>
      </c>
      <c r="F222" s="101" t="s">
        <v>425</v>
      </c>
      <c r="G222" s="102" t="s">
        <v>399</v>
      </c>
      <c r="H222" s="103">
        <v>60</v>
      </c>
      <c r="I222" s="104"/>
      <c r="J222" s="104">
        <f t="shared" si="30"/>
        <v>0</v>
      </c>
      <c r="K222" s="105"/>
      <c r="L222" s="106"/>
      <c r="M222" s="107" t="s">
        <v>9</v>
      </c>
      <c r="N222" s="108" t="s">
        <v>26</v>
      </c>
      <c r="O222" s="95">
        <v>0</v>
      </c>
      <c r="P222" s="95">
        <f t="shared" si="31"/>
        <v>0</v>
      </c>
      <c r="Q222" s="95">
        <v>0</v>
      </c>
      <c r="R222" s="95">
        <f t="shared" si="32"/>
        <v>0</v>
      </c>
      <c r="S222" s="95">
        <v>0</v>
      </c>
      <c r="T222" s="96">
        <f t="shared" si="33"/>
        <v>0</v>
      </c>
      <c r="AR222" s="97" t="s">
        <v>189</v>
      </c>
      <c r="AT222" s="97" t="s">
        <v>124</v>
      </c>
      <c r="AU222" s="97" t="s">
        <v>1</v>
      </c>
      <c r="AY222" s="2" t="s">
        <v>80</v>
      </c>
      <c r="BE222" s="98">
        <f t="shared" si="34"/>
        <v>0</v>
      </c>
      <c r="BF222" s="98">
        <f t="shared" si="35"/>
        <v>0</v>
      </c>
      <c r="BG222" s="98">
        <f t="shared" si="36"/>
        <v>0</v>
      </c>
      <c r="BH222" s="98">
        <f t="shared" si="37"/>
        <v>0</v>
      </c>
      <c r="BI222" s="98">
        <f t="shared" si="38"/>
        <v>0</v>
      </c>
      <c r="BJ222" s="2" t="s">
        <v>78</v>
      </c>
      <c r="BK222" s="98">
        <f t="shared" si="39"/>
        <v>0</v>
      </c>
      <c r="BL222" s="2" t="s">
        <v>121</v>
      </c>
      <c r="BM222" s="97" t="s">
        <v>669</v>
      </c>
    </row>
    <row r="223" spans="2:65" s="12" customFormat="1" ht="24.2" customHeight="1" x14ac:dyDescent="0.25">
      <c r="B223" s="11"/>
      <c r="C223" s="99" t="s">
        <v>561</v>
      </c>
      <c r="D223" s="99" t="s">
        <v>124</v>
      </c>
      <c r="E223" s="100" t="s">
        <v>428</v>
      </c>
      <c r="F223" s="101" t="s">
        <v>635</v>
      </c>
      <c r="G223" s="102" t="s">
        <v>140</v>
      </c>
      <c r="H223" s="103">
        <v>10</v>
      </c>
      <c r="I223" s="104"/>
      <c r="J223" s="104">
        <f t="shared" si="30"/>
        <v>0</v>
      </c>
      <c r="K223" s="105"/>
      <c r="L223" s="106"/>
      <c r="M223" s="107" t="s">
        <v>9</v>
      </c>
      <c r="N223" s="108" t="s">
        <v>26</v>
      </c>
      <c r="O223" s="95">
        <v>0</v>
      </c>
      <c r="P223" s="95">
        <f t="shared" si="31"/>
        <v>0</v>
      </c>
      <c r="Q223" s="95">
        <v>0</v>
      </c>
      <c r="R223" s="95">
        <f t="shared" si="32"/>
        <v>0</v>
      </c>
      <c r="S223" s="95">
        <v>0</v>
      </c>
      <c r="T223" s="96">
        <f t="shared" si="33"/>
        <v>0</v>
      </c>
      <c r="AR223" s="97" t="s">
        <v>189</v>
      </c>
      <c r="AT223" s="97" t="s">
        <v>124</v>
      </c>
      <c r="AU223" s="97" t="s">
        <v>1</v>
      </c>
      <c r="AY223" s="2" t="s">
        <v>80</v>
      </c>
      <c r="BE223" s="98">
        <f t="shared" si="34"/>
        <v>0</v>
      </c>
      <c r="BF223" s="98">
        <f t="shared" si="35"/>
        <v>0</v>
      </c>
      <c r="BG223" s="98">
        <f t="shared" si="36"/>
        <v>0</v>
      </c>
      <c r="BH223" s="98">
        <f t="shared" si="37"/>
        <v>0</v>
      </c>
      <c r="BI223" s="98">
        <f t="shared" si="38"/>
        <v>0</v>
      </c>
      <c r="BJ223" s="2" t="s">
        <v>78</v>
      </c>
      <c r="BK223" s="98">
        <f t="shared" si="39"/>
        <v>0</v>
      </c>
      <c r="BL223" s="2" t="s">
        <v>121</v>
      </c>
      <c r="BM223" s="97" t="s">
        <v>670</v>
      </c>
    </row>
    <row r="224" spans="2:65" s="75" customFormat="1" ht="22.9" customHeight="1" x14ac:dyDescent="0.2">
      <c r="B224" s="74"/>
      <c r="D224" s="76" t="s">
        <v>75</v>
      </c>
      <c r="E224" s="84" t="s">
        <v>447</v>
      </c>
      <c r="F224" s="84" t="s">
        <v>448</v>
      </c>
      <c r="J224" s="85">
        <f>BK224</f>
        <v>0</v>
      </c>
      <c r="L224" s="74"/>
      <c r="M224" s="79"/>
      <c r="P224" s="80">
        <f>SUM(P225:P230)</f>
        <v>826.65000000000009</v>
      </c>
      <c r="R224" s="80">
        <f>SUM(R225:R230)</f>
        <v>0</v>
      </c>
      <c r="T224" s="81">
        <f>SUM(T225:T230)</f>
        <v>0</v>
      </c>
      <c r="AR224" s="76" t="s">
        <v>92</v>
      </c>
      <c r="AT224" s="82" t="s">
        <v>75</v>
      </c>
      <c r="AU224" s="82" t="s">
        <v>78</v>
      </c>
      <c r="AY224" s="76" t="s">
        <v>80</v>
      </c>
      <c r="BK224" s="83">
        <f>SUM(BK225:BK230)</f>
        <v>0</v>
      </c>
    </row>
    <row r="225" spans="2:65" s="12" customFormat="1" ht="24.2" customHeight="1" x14ac:dyDescent="0.25">
      <c r="B225" s="11"/>
      <c r="C225" s="86" t="s">
        <v>449</v>
      </c>
      <c r="D225" s="86" t="s">
        <v>83</v>
      </c>
      <c r="E225" s="87" t="s">
        <v>450</v>
      </c>
      <c r="F225" s="88" t="s">
        <v>451</v>
      </c>
      <c r="G225" s="89" t="s">
        <v>140</v>
      </c>
      <c r="H225" s="90">
        <v>167</v>
      </c>
      <c r="I225" s="91"/>
      <c r="J225" s="91">
        <f t="shared" ref="J225:J230" si="40">ROUND(I225*H225,2)</f>
        <v>0</v>
      </c>
      <c r="K225" s="92"/>
      <c r="L225" s="11"/>
      <c r="M225" s="93" t="s">
        <v>9</v>
      </c>
      <c r="N225" s="94" t="s">
        <v>26</v>
      </c>
      <c r="O225" s="95">
        <v>0.19</v>
      </c>
      <c r="P225" s="95">
        <f t="shared" ref="P225:P230" si="41">O225*H225</f>
        <v>31.73</v>
      </c>
      <c r="Q225" s="95">
        <v>0</v>
      </c>
      <c r="R225" s="95">
        <f t="shared" ref="R225:R230" si="42">Q225*H225</f>
        <v>0</v>
      </c>
      <c r="S225" s="95">
        <v>0</v>
      </c>
      <c r="T225" s="96">
        <f t="shared" ref="T225:T230" si="43">S225*H225</f>
        <v>0</v>
      </c>
      <c r="AR225" s="97" t="s">
        <v>121</v>
      </c>
      <c r="AT225" s="97" t="s">
        <v>83</v>
      </c>
      <c r="AU225" s="97" t="s">
        <v>1</v>
      </c>
      <c r="AY225" s="2" t="s">
        <v>80</v>
      </c>
      <c r="BE225" s="98">
        <f t="shared" ref="BE225:BE230" si="44">IF(N225="základní",J225,0)</f>
        <v>0</v>
      </c>
      <c r="BF225" s="98">
        <f t="shared" ref="BF225:BF230" si="45">IF(N225="snížená",J225,0)</f>
        <v>0</v>
      </c>
      <c r="BG225" s="98">
        <f t="shared" ref="BG225:BG230" si="46">IF(N225="zákl. přenesená",J225,0)</f>
        <v>0</v>
      </c>
      <c r="BH225" s="98">
        <f t="shared" ref="BH225:BH230" si="47">IF(N225="sníž. přenesená",J225,0)</f>
        <v>0</v>
      </c>
      <c r="BI225" s="98">
        <f t="shared" ref="BI225:BI230" si="48">IF(N225="nulová",J225,0)</f>
        <v>0</v>
      </c>
      <c r="BJ225" s="2" t="s">
        <v>78</v>
      </c>
      <c r="BK225" s="98">
        <f t="shared" ref="BK225:BK230" si="49">ROUND(I225*H225,2)</f>
        <v>0</v>
      </c>
      <c r="BL225" s="2" t="s">
        <v>121</v>
      </c>
      <c r="BM225" s="97" t="s">
        <v>452</v>
      </c>
    </row>
    <row r="226" spans="2:65" s="12" customFormat="1" ht="37.9" customHeight="1" x14ac:dyDescent="0.25">
      <c r="B226" s="11"/>
      <c r="C226" s="86" t="s">
        <v>453</v>
      </c>
      <c r="D226" s="86" t="s">
        <v>83</v>
      </c>
      <c r="E226" s="87" t="s">
        <v>454</v>
      </c>
      <c r="F226" s="88" t="s">
        <v>455</v>
      </c>
      <c r="G226" s="89" t="s">
        <v>399</v>
      </c>
      <c r="H226" s="90">
        <v>2000</v>
      </c>
      <c r="I226" s="91"/>
      <c r="J226" s="91">
        <f t="shared" si="40"/>
        <v>0</v>
      </c>
      <c r="K226" s="92"/>
      <c r="L226" s="11"/>
      <c r="M226" s="93" t="s">
        <v>9</v>
      </c>
      <c r="N226" s="94" t="s">
        <v>26</v>
      </c>
      <c r="O226" s="95">
        <v>0.22700000000000001</v>
      </c>
      <c r="P226" s="95">
        <f t="shared" si="41"/>
        <v>454</v>
      </c>
      <c r="Q226" s="95">
        <v>0</v>
      </c>
      <c r="R226" s="95">
        <f t="shared" si="42"/>
        <v>0</v>
      </c>
      <c r="S226" s="95">
        <v>0</v>
      </c>
      <c r="T226" s="96">
        <f t="shared" si="43"/>
        <v>0</v>
      </c>
      <c r="AR226" s="97" t="s">
        <v>121</v>
      </c>
      <c r="AT226" s="97" t="s">
        <v>83</v>
      </c>
      <c r="AU226" s="97" t="s">
        <v>1</v>
      </c>
      <c r="AY226" s="2" t="s">
        <v>80</v>
      </c>
      <c r="BE226" s="98">
        <f t="shared" si="44"/>
        <v>0</v>
      </c>
      <c r="BF226" s="98">
        <f t="shared" si="45"/>
        <v>0</v>
      </c>
      <c r="BG226" s="98">
        <f t="shared" si="46"/>
        <v>0</v>
      </c>
      <c r="BH226" s="98">
        <f t="shared" si="47"/>
        <v>0</v>
      </c>
      <c r="BI226" s="98">
        <f t="shared" si="48"/>
        <v>0</v>
      </c>
      <c r="BJ226" s="2" t="s">
        <v>78</v>
      </c>
      <c r="BK226" s="98">
        <f t="shared" si="49"/>
        <v>0</v>
      </c>
      <c r="BL226" s="2" t="s">
        <v>121</v>
      </c>
      <c r="BM226" s="97" t="s">
        <v>456</v>
      </c>
    </row>
    <row r="227" spans="2:65" s="12" customFormat="1" ht="16.5" customHeight="1" x14ac:dyDescent="0.25">
      <c r="B227" s="11"/>
      <c r="C227" s="86" t="s">
        <v>457</v>
      </c>
      <c r="D227" s="86" t="s">
        <v>83</v>
      </c>
      <c r="E227" s="87" t="s">
        <v>458</v>
      </c>
      <c r="F227" s="88" t="s">
        <v>459</v>
      </c>
      <c r="G227" s="89" t="s">
        <v>399</v>
      </c>
      <c r="H227" s="90">
        <v>1100</v>
      </c>
      <c r="I227" s="91"/>
      <c r="J227" s="91">
        <f t="shared" si="40"/>
        <v>0</v>
      </c>
      <c r="K227" s="92"/>
      <c r="L227" s="11"/>
      <c r="M227" s="93" t="s">
        <v>9</v>
      </c>
      <c r="N227" s="94" t="s">
        <v>26</v>
      </c>
      <c r="O227" s="95">
        <v>0.22700000000000001</v>
      </c>
      <c r="P227" s="95">
        <f t="shared" si="41"/>
        <v>249.70000000000002</v>
      </c>
      <c r="Q227" s="95">
        <v>0</v>
      </c>
      <c r="R227" s="95">
        <f t="shared" si="42"/>
        <v>0</v>
      </c>
      <c r="S227" s="95">
        <v>0</v>
      </c>
      <c r="T227" s="96">
        <f t="shared" si="43"/>
        <v>0</v>
      </c>
      <c r="AR227" s="97" t="s">
        <v>121</v>
      </c>
      <c r="AT227" s="97" t="s">
        <v>83</v>
      </c>
      <c r="AU227" s="97" t="s">
        <v>1</v>
      </c>
      <c r="AY227" s="2" t="s">
        <v>80</v>
      </c>
      <c r="BE227" s="98">
        <f t="shared" si="44"/>
        <v>0</v>
      </c>
      <c r="BF227" s="98">
        <f t="shared" si="45"/>
        <v>0</v>
      </c>
      <c r="BG227" s="98">
        <f t="shared" si="46"/>
        <v>0</v>
      </c>
      <c r="BH227" s="98">
        <f t="shared" si="47"/>
        <v>0</v>
      </c>
      <c r="BI227" s="98">
        <f t="shared" si="48"/>
        <v>0</v>
      </c>
      <c r="BJ227" s="2" t="s">
        <v>78</v>
      </c>
      <c r="BK227" s="98">
        <f t="shared" si="49"/>
        <v>0</v>
      </c>
      <c r="BL227" s="2" t="s">
        <v>121</v>
      </c>
      <c r="BM227" s="97" t="s">
        <v>460</v>
      </c>
    </row>
    <row r="228" spans="2:65" s="12" customFormat="1" ht="33" customHeight="1" x14ac:dyDescent="0.25">
      <c r="B228" s="11"/>
      <c r="C228" s="86" t="s">
        <v>461</v>
      </c>
      <c r="D228" s="86" t="s">
        <v>83</v>
      </c>
      <c r="E228" s="87" t="s">
        <v>462</v>
      </c>
      <c r="F228" s="88" t="s">
        <v>463</v>
      </c>
      <c r="G228" s="89" t="s">
        <v>120</v>
      </c>
      <c r="H228" s="90">
        <v>450</v>
      </c>
      <c r="I228" s="91"/>
      <c r="J228" s="91">
        <f t="shared" si="40"/>
        <v>0</v>
      </c>
      <c r="K228" s="92"/>
      <c r="L228" s="11"/>
      <c r="M228" s="93" t="s">
        <v>9</v>
      </c>
      <c r="N228" s="94" t="s">
        <v>26</v>
      </c>
      <c r="O228" s="95">
        <v>0.122</v>
      </c>
      <c r="P228" s="95">
        <f t="shared" si="41"/>
        <v>54.9</v>
      </c>
      <c r="Q228" s="95">
        <v>0</v>
      </c>
      <c r="R228" s="95">
        <f t="shared" si="42"/>
        <v>0</v>
      </c>
      <c r="S228" s="95">
        <v>0</v>
      </c>
      <c r="T228" s="96">
        <f t="shared" si="43"/>
        <v>0</v>
      </c>
      <c r="AR228" s="97" t="s">
        <v>121</v>
      </c>
      <c r="AT228" s="97" t="s">
        <v>83</v>
      </c>
      <c r="AU228" s="97" t="s">
        <v>1</v>
      </c>
      <c r="AY228" s="2" t="s">
        <v>80</v>
      </c>
      <c r="BE228" s="98">
        <f t="shared" si="44"/>
        <v>0</v>
      </c>
      <c r="BF228" s="98">
        <f t="shared" si="45"/>
        <v>0</v>
      </c>
      <c r="BG228" s="98">
        <f t="shared" si="46"/>
        <v>0</v>
      </c>
      <c r="BH228" s="98">
        <f t="shared" si="47"/>
        <v>0</v>
      </c>
      <c r="BI228" s="98">
        <f t="shared" si="48"/>
        <v>0</v>
      </c>
      <c r="BJ228" s="2" t="s">
        <v>78</v>
      </c>
      <c r="BK228" s="98">
        <f t="shared" si="49"/>
        <v>0</v>
      </c>
      <c r="BL228" s="2" t="s">
        <v>121</v>
      </c>
      <c r="BM228" s="97" t="s">
        <v>464</v>
      </c>
    </row>
    <row r="229" spans="2:65" s="12" customFormat="1" ht="33" customHeight="1" x14ac:dyDescent="0.25">
      <c r="B229" s="11"/>
      <c r="C229" s="86" t="s">
        <v>465</v>
      </c>
      <c r="D229" s="86" t="s">
        <v>83</v>
      </c>
      <c r="E229" s="87" t="s">
        <v>466</v>
      </c>
      <c r="F229" s="88" t="s">
        <v>467</v>
      </c>
      <c r="G229" s="89" t="s">
        <v>120</v>
      </c>
      <c r="H229" s="90">
        <v>160</v>
      </c>
      <c r="I229" s="91"/>
      <c r="J229" s="91">
        <f t="shared" si="40"/>
        <v>0</v>
      </c>
      <c r="K229" s="92"/>
      <c r="L229" s="11"/>
      <c r="M229" s="93" t="s">
        <v>9</v>
      </c>
      <c r="N229" s="94" t="s">
        <v>26</v>
      </c>
      <c r="O229" s="95">
        <v>0.22700000000000001</v>
      </c>
      <c r="P229" s="95">
        <f t="shared" si="41"/>
        <v>36.32</v>
      </c>
      <c r="Q229" s="95">
        <v>0</v>
      </c>
      <c r="R229" s="95">
        <f t="shared" si="42"/>
        <v>0</v>
      </c>
      <c r="S229" s="95">
        <v>0</v>
      </c>
      <c r="T229" s="96">
        <f t="shared" si="43"/>
        <v>0</v>
      </c>
      <c r="AR229" s="97" t="s">
        <v>121</v>
      </c>
      <c r="AT229" s="97" t="s">
        <v>83</v>
      </c>
      <c r="AU229" s="97" t="s">
        <v>1</v>
      </c>
      <c r="AY229" s="2" t="s">
        <v>80</v>
      </c>
      <c r="BE229" s="98">
        <f t="shared" si="44"/>
        <v>0</v>
      </c>
      <c r="BF229" s="98">
        <f t="shared" si="45"/>
        <v>0</v>
      </c>
      <c r="BG229" s="98">
        <f t="shared" si="46"/>
        <v>0</v>
      </c>
      <c r="BH229" s="98">
        <f t="shared" si="47"/>
        <v>0</v>
      </c>
      <c r="BI229" s="98">
        <f t="shared" si="48"/>
        <v>0</v>
      </c>
      <c r="BJ229" s="2" t="s">
        <v>78</v>
      </c>
      <c r="BK229" s="98">
        <f t="shared" si="49"/>
        <v>0</v>
      </c>
      <c r="BL229" s="2" t="s">
        <v>121</v>
      </c>
      <c r="BM229" s="97" t="s">
        <v>468</v>
      </c>
    </row>
    <row r="230" spans="2:65" s="12" customFormat="1" ht="21.75" customHeight="1" x14ac:dyDescent="0.25">
      <c r="B230" s="11"/>
      <c r="C230" s="86" t="s">
        <v>469</v>
      </c>
      <c r="D230" s="86" t="s">
        <v>83</v>
      </c>
      <c r="E230" s="87" t="s">
        <v>470</v>
      </c>
      <c r="F230" s="88" t="s">
        <v>471</v>
      </c>
      <c r="G230" s="89" t="s">
        <v>120</v>
      </c>
      <c r="H230" s="90">
        <v>280</v>
      </c>
      <c r="I230" s="91"/>
      <c r="J230" s="91">
        <f t="shared" si="40"/>
        <v>0</v>
      </c>
      <c r="K230" s="92"/>
      <c r="L230" s="11"/>
      <c r="M230" s="93" t="s">
        <v>9</v>
      </c>
      <c r="N230" s="94" t="s">
        <v>26</v>
      </c>
      <c r="O230" s="95">
        <v>0</v>
      </c>
      <c r="P230" s="95">
        <f t="shared" si="41"/>
        <v>0</v>
      </c>
      <c r="Q230" s="95">
        <v>0</v>
      </c>
      <c r="R230" s="95">
        <f t="shared" si="42"/>
        <v>0</v>
      </c>
      <c r="S230" s="95">
        <v>0</v>
      </c>
      <c r="T230" s="96">
        <f t="shared" si="43"/>
        <v>0</v>
      </c>
      <c r="AR230" s="97" t="s">
        <v>121</v>
      </c>
      <c r="AT230" s="97" t="s">
        <v>83</v>
      </c>
      <c r="AU230" s="97" t="s">
        <v>1</v>
      </c>
      <c r="AY230" s="2" t="s">
        <v>80</v>
      </c>
      <c r="BE230" s="98">
        <f t="shared" si="44"/>
        <v>0</v>
      </c>
      <c r="BF230" s="98">
        <f t="shared" si="45"/>
        <v>0</v>
      </c>
      <c r="BG230" s="98">
        <f t="shared" si="46"/>
        <v>0</v>
      </c>
      <c r="BH230" s="98">
        <f t="shared" si="47"/>
        <v>0</v>
      </c>
      <c r="BI230" s="98">
        <f t="shared" si="48"/>
        <v>0</v>
      </c>
      <c r="BJ230" s="2" t="s">
        <v>78</v>
      </c>
      <c r="BK230" s="98">
        <f t="shared" si="49"/>
        <v>0</v>
      </c>
      <c r="BL230" s="2" t="s">
        <v>121</v>
      </c>
      <c r="BM230" s="97" t="s">
        <v>472</v>
      </c>
    </row>
    <row r="231" spans="2:65" s="75" customFormat="1" ht="22.9" customHeight="1" x14ac:dyDescent="0.2">
      <c r="B231" s="74"/>
      <c r="D231" s="76" t="s">
        <v>75</v>
      </c>
      <c r="E231" s="84" t="s">
        <v>473</v>
      </c>
      <c r="F231" s="84" t="s">
        <v>474</v>
      </c>
      <c r="J231" s="85">
        <f>BK231</f>
        <v>0</v>
      </c>
      <c r="L231" s="74"/>
      <c r="M231" s="79"/>
      <c r="P231" s="80">
        <f>SUM(P232:P239)</f>
        <v>44.405000000000001</v>
      </c>
      <c r="R231" s="80">
        <f>SUM(R232:R239)</f>
        <v>0</v>
      </c>
      <c r="T231" s="81">
        <f>SUM(T232:T239)</f>
        <v>0</v>
      </c>
      <c r="AR231" s="76" t="s">
        <v>92</v>
      </c>
      <c r="AT231" s="82" t="s">
        <v>75</v>
      </c>
      <c r="AU231" s="82" t="s">
        <v>78</v>
      </c>
      <c r="AY231" s="76" t="s">
        <v>80</v>
      </c>
      <c r="BK231" s="83">
        <f>SUM(BK232:BK239)</f>
        <v>0</v>
      </c>
    </row>
    <row r="232" spans="2:65" s="12" customFormat="1" ht="16.5" customHeight="1" x14ac:dyDescent="0.25">
      <c r="B232" s="11"/>
      <c r="C232" s="86" t="s">
        <v>475</v>
      </c>
      <c r="D232" s="86" t="s">
        <v>83</v>
      </c>
      <c r="E232" s="87" t="s">
        <v>476</v>
      </c>
      <c r="F232" s="88" t="s">
        <v>477</v>
      </c>
      <c r="G232" s="89" t="s">
        <v>394</v>
      </c>
      <c r="H232" s="90">
        <v>1</v>
      </c>
      <c r="I232" s="91"/>
      <c r="J232" s="91">
        <f t="shared" ref="J232:J239" si="50">ROUND(I232*H232,2)</f>
        <v>0</v>
      </c>
      <c r="K232" s="92"/>
      <c r="L232" s="11"/>
      <c r="M232" s="93" t="s">
        <v>9</v>
      </c>
      <c r="N232" s="94" t="s">
        <v>26</v>
      </c>
      <c r="O232" s="95">
        <v>23.504999999999999</v>
      </c>
      <c r="P232" s="95">
        <f t="shared" ref="P232:P239" si="51">O232*H232</f>
        <v>23.504999999999999</v>
      </c>
      <c r="Q232" s="95">
        <v>0</v>
      </c>
      <c r="R232" s="95">
        <f t="shared" ref="R232:R239" si="52">Q232*H232</f>
        <v>0</v>
      </c>
      <c r="S232" s="95">
        <v>0</v>
      </c>
      <c r="T232" s="96">
        <f t="shared" ref="T232:T239" si="53">S232*H232</f>
        <v>0</v>
      </c>
      <c r="AR232" s="97" t="s">
        <v>121</v>
      </c>
      <c r="AT232" s="97" t="s">
        <v>83</v>
      </c>
      <c r="AU232" s="97" t="s">
        <v>1</v>
      </c>
      <c r="AY232" s="2" t="s">
        <v>80</v>
      </c>
      <c r="BE232" s="98">
        <f t="shared" ref="BE232:BE239" si="54">IF(N232="základní",J232,0)</f>
        <v>0</v>
      </c>
      <c r="BF232" s="98">
        <f t="shared" ref="BF232:BF239" si="55">IF(N232="snížená",J232,0)</f>
        <v>0</v>
      </c>
      <c r="BG232" s="98">
        <f t="shared" ref="BG232:BG239" si="56">IF(N232="zákl. přenesená",J232,0)</f>
        <v>0</v>
      </c>
      <c r="BH232" s="98">
        <f t="shared" ref="BH232:BH239" si="57">IF(N232="sníž. přenesená",J232,0)</f>
        <v>0</v>
      </c>
      <c r="BI232" s="98">
        <f t="shared" ref="BI232:BI239" si="58">IF(N232="nulová",J232,0)</f>
        <v>0</v>
      </c>
      <c r="BJ232" s="2" t="s">
        <v>78</v>
      </c>
      <c r="BK232" s="98">
        <f t="shared" ref="BK232:BK239" si="59">ROUND(I232*H232,2)</f>
        <v>0</v>
      </c>
      <c r="BL232" s="2" t="s">
        <v>121</v>
      </c>
      <c r="BM232" s="97" t="s">
        <v>478</v>
      </c>
    </row>
    <row r="233" spans="2:65" s="12" customFormat="1" ht="24.2" customHeight="1" x14ac:dyDescent="0.25">
      <c r="B233" s="11"/>
      <c r="C233" s="86" t="s">
        <v>479</v>
      </c>
      <c r="D233" s="86" t="s">
        <v>83</v>
      </c>
      <c r="E233" s="87" t="s">
        <v>480</v>
      </c>
      <c r="F233" s="88" t="s">
        <v>481</v>
      </c>
      <c r="G233" s="89" t="s">
        <v>482</v>
      </c>
      <c r="H233" s="90">
        <v>11</v>
      </c>
      <c r="I233" s="91"/>
      <c r="J233" s="91">
        <f t="shared" si="50"/>
        <v>0</v>
      </c>
      <c r="K233" s="92"/>
      <c r="L233" s="11"/>
      <c r="M233" s="93" t="s">
        <v>9</v>
      </c>
      <c r="N233" s="94" t="s">
        <v>26</v>
      </c>
      <c r="O233" s="95">
        <v>1.05</v>
      </c>
      <c r="P233" s="95">
        <f t="shared" si="51"/>
        <v>11.55</v>
      </c>
      <c r="Q233" s="95">
        <v>0</v>
      </c>
      <c r="R233" s="95">
        <f t="shared" si="52"/>
        <v>0</v>
      </c>
      <c r="S233" s="95">
        <v>0</v>
      </c>
      <c r="T233" s="96">
        <f t="shared" si="53"/>
        <v>0</v>
      </c>
      <c r="AR233" s="97" t="s">
        <v>121</v>
      </c>
      <c r="AT233" s="97" t="s">
        <v>83</v>
      </c>
      <c r="AU233" s="97" t="s">
        <v>1</v>
      </c>
      <c r="AY233" s="2" t="s">
        <v>80</v>
      </c>
      <c r="BE233" s="98">
        <f t="shared" si="54"/>
        <v>0</v>
      </c>
      <c r="BF233" s="98">
        <f t="shared" si="55"/>
        <v>0</v>
      </c>
      <c r="BG233" s="98">
        <f t="shared" si="56"/>
        <v>0</v>
      </c>
      <c r="BH233" s="98">
        <f t="shared" si="57"/>
        <v>0</v>
      </c>
      <c r="BI233" s="98">
        <f t="shared" si="58"/>
        <v>0</v>
      </c>
      <c r="BJ233" s="2" t="s">
        <v>78</v>
      </c>
      <c r="BK233" s="98">
        <f t="shared" si="59"/>
        <v>0</v>
      </c>
      <c r="BL233" s="2" t="s">
        <v>121</v>
      </c>
      <c r="BM233" s="97" t="s">
        <v>483</v>
      </c>
    </row>
    <row r="234" spans="2:65" s="12" customFormat="1" ht="24.2" customHeight="1" x14ac:dyDescent="0.25">
      <c r="B234" s="11"/>
      <c r="C234" s="86" t="s">
        <v>484</v>
      </c>
      <c r="D234" s="86" t="s">
        <v>83</v>
      </c>
      <c r="E234" s="87" t="s">
        <v>485</v>
      </c>
      <c r="F234" s="88" t="s">
        <v>486</v>
      </c>
      <c r="G234" s="89" t="s">
        <v>487</v>
      </c>
      <c r="H234" s="90">
        <v>11</v>
      </c>
      <c r="I234" s="91"/>
      <c r="J234" s="91">
        <f t="shared" si="50"/>
        <v>0</v>
      </c>
      <c r="K234" s="92"/>
      <c r="L234" s="11"/>
      <c r="M234" s="93" t="s">
        <v>9</v>
      </c>
      <c r="N234" s="94" t="s">
        <v>26</v>
      </c>
      <c r="O234" s="95">
        <v>0.4</v>
      </c>
      <c r="P234" s="95">
        <f t="shared" si="51"/>
        <v>4.4000000000000004</v>
      </c>
      <c r="Q234" s="95">
        <v>0</v>
      </c>
      <c r="R234" s="95">
        <f t="shared" si="52"/>
        <v>0</v>
      </c>
      <c r="S234" s="95">
        <v>0</v>
      </c>
      <c r="T234" s="96">
        <f t="shared" si="53"/>
        <v>0</v>
      </c>
      <c r="AR234" s="97" t="s">
        <v>121</v>
      </c>
      <c r="AT234" s="97" t="s">
        <v>83</v>
      </c>
      <c r="AU234" s="97" t="s">
        <v>1</v>
      </c>
      <c r="AY234" s="2" t="s">
        <v>80</v>
      </c>
      <c r="BE234" s="98">
        <f t="shared" si="54"/>
        <v>0</v>
      </c>
      <c r="BF234" s="98">
        <f t="shared" si="55"/>
        <v>0</v>
      </c>
      <c r="BG234" s="98">
        <f t="shared" si="56"/>
        <v>0</v>
      </c>
      <c r="BH234" s="98">
        <f t="shared" si="57"/>
        <v>0</v>
      </c>
      <c r="BI234" s="98">
        <f t="shared" si="58"/>
        <v>0</v>
      </c>
      <c r="BJ234" s="2" t="s">
        <v>78</v>
      </c>
      <c r="BK234" s="98">
        <f t="shared" si="59"/>
        <v>0</v>
      </c>
      <c r="BL234" s="2" t="s">
        <v>121</v>
      </c>
      <c r="BM234" s="97" t="s">
        <v>488</v>
      </c>
    </row>
    <row r="235" spans="2:65" s="12" customFormat="1" ht="24.2" customHeight="1" x14ac:dyDescent="0.25">
      <c r="B235" s="11"/>
      <c r="C235" s="86" t="s">
        <v>489</v>
      </c>
      <c r="D235" s="86" t="s">
        <v>83</v>
      </c>
      <c r="E235" s="87" t="s">
        <v>490</v>
      </c>
      <c r="F235" s="88" t="s">
        <v>491</v>
      </c>
      <c r="G235" s="89" t="s">
        <v>492</v>
      </c>
      <c r="H235" s="90">
        <v>11</v>
      </c>
      <c r="I235" s="91"/>
      <c r="J235" s="91">
        <f t="shared" si="50"/>
        <v>0</v>
      </c>
      <c r="K235" s="92"/>
      <c r="L235" s="11"/>
      <c r="M235" s="93" t="s">
        <v>9</v>
      </c>
      <c r="N235" s="94" t="s">
        <v>26</v>
      </c>
      <c r="O235" s="95">
        <v>0.09</v>
      </c>
      <c r="P235" s="95">
        <f t="shared" si="51"/>
        <v>0.99</v>
      </c>
      <c r="Q235" s="95">
        <v>0</v>
      </c>
      <c r="R235" s="95">
        <f t="shared" si="52"/>
        <v>0</v>
      </c>
      <c r="S235" s="95">
        <v>0</v>
      </c>
      <c r="T235" s="96">
        <f t="shared" si="53"/>
        <v>0</v>
      </c>
      <c r="AR235" s="97" t="s">
        <v>121</v>
      </c>
      <c r="AT235" s="97" t="s">
        <v>83</v>
      </c>
      <c r="AU235" s="97" t="s">
        <v>1</v>
      </c>
      <c r="AY235" s="2" t="s">
        <v>80</v>
      </c>
      <c r="BE235" s="98">
        <f t="shared" si="54"/>
        <v>0</v>
      </c>
      <c r="BF235" s="98">
        <f t="shared" si="55"/>
        <v>0</v>
      </c>
      <c r="BG235" s="98">
        <f t="shared" si="56"/>
        <v>0</v>
      </c>
      <c r="BH235" s="98">
        <f t="shared" si="57"/>
        <v>0</v>
      </c>
      <c r="BI235" s="98">
        <f t="shared" si="58"/>
        <v>0</v>
      </c>
      <c r="BJ235" s="2" t="s">
        <v>78</v>
      </c>
      <c r="BK235" s="98">
        <f t="shared" si="59"/>
        <v>0</v>
      </c>
      <c r="BL235" s="2" t="s">
        <v>121</v>
      </c>
      <c r="BM235" s="97" t="s">
        <v>493</v>
      </c>
    </row>
    <row r="236" spans="2:65" s="12" customFormat="1" ht="24.2" customHeight="1" x14ac:dyDescent="0.25">
      <c r="B236" s="11"/>
      <c r="C236" s="86" t="s">
        <v>494</v>
      </c>
      <c r="D236" s="86" t="s">
        <v>83</v>
      </c>
      <c r="E236" s="87" t="s">
        <v>495</v>
      </c>
      <c r="F236" s="88" t="s">
        <v>496</v>
      </c>
      <c r="G236" s="89" t="s">
        <v>492</v>
      </c>
      <c r="H236" s="90">
        <v>11</v>
      </c>
      <c r="I236" s="91"/>
      <c r="J236" s="91">
        <f t="shared" si="50"/>
        <v>0</v>
      </c>
      <c r="K236" s="92"/>
      <c r="L236" s="11"/>
      <c r="M236" s="93" t="s">
        <v>9</v>
      </c>
      <c r="N236" s="94" t="s">
        <v>26</v>
      </c>
      <c r="O236" s="95">
        <v>0.14000000000000001</v>
      </c>
      <c r="P236" s="95">
        <f t="shared" si="51"/>
        <v>1.54</v>
      </c>
      <c r="Q236" s="95">
        <v>0</v>
      </c>
      <c r="R236" s="95">
        <f t="shared" si="52"/>
        <v>0</v>
      </c>
      <c r="S236" s="95">
        <v>0</v>
      </c>
      <c r="T236" s="96">
        <f t="shared" si="53"/>
        <v>0</v>
      </c>
      <c r="AR236" s="97" t="s">
        <v>121</v>
      </c>
      <c r="AT236" s="97" t="s">
        <v>83</v>
      </c>
      <c r="AU236" s="97" t="s">
        <v>1</v>
      </c>
      <c r="AY236" s="2" t="s">
        <v>80</v>
      </c>
      <c r="BE236" s="98">
        <f t="shared" si="54"/>
        <v>0</v>
      </c>
      <c r="BF236" s="98">
        <f t="shared" si="55"/>
        <v>0</v>
      </c>
      <c r="BG236" s="98">
        <f t="shared" si="56"/>
        <v>0</v>
      </c>
      <c r="BH236" s="98">
        <f t="shared" si="57"/>
        <v>0</v>
      </c>
      <c r="BI236" s="98">
        <f t="shared" si="58"/>
        <v>0</v>
      </c>
      <c r="BJ236" s="2" t="s">
        <v>78</v>
      </c>
      <c r="BK236" s="98">
        <f t="shared" si="59"/>
        <v>0</v>
      </c>
      <c r="BL236" s="2" t="s">
        <v>121</v>
      </c>
      <c r="BM236" s="97" t="s">
        <v>497</v>
      </c>
    </row>
    <row r="237" spans="2:65" s="12" customFormat="1" ht="16.5" customHeight="1" x14ac:dyDescent="0.25">
      <c r="B237" s="11"/>
      <c r="C237" s="86" t="s">
        <v>498</v>
      </c>
      <c r="D237" s="86" t="s">
        <v>83</v>
      </c>
      <c r="E237" s="87" t="s">
        <v>499</v>
      </c>
      <c r="F237" s="88" t="s">
        <v>500</v>
      </c>
      <c r="G237" s="89" t="s">
        <v>492</v>
      </c>
      <c r="H237" s="90">
        <v>11</v>
      </c>
      <c r="I237" s="91"/>
      <c r="J237" s="91">
        <f t="shared" si="50"/>
        <v>0</v>
      </c>
      <c r="K237" s="92"/>
      <c r="L237" s="11"/>
      <c r="M237" s="93" t="s">
        <v>9</v>
      </c>
      <c r="N237" s="94" t="s">
        <v>26</v>
      </c>
      <c r="O237" s="95">
        <v>0.22</v>
      </c>
      <c r="P237" s="95">
        <f t="shared" si="51"/>
        <v>2.42</v>
      </c>
      <c r="Q237" s="95">
        <v>0</v>
      </c>
      <c r="R237" s="95">
        <f t="shared" si="52"/>
        <v>0</v>
      </c>
      <c r="S237" s="95">
        <v>0</v>
      </c>
      <c r="T237" s="96">
        <f t="shared" si="53"/>
        <v>0</v>
      </c>
      <c r="AR237" s="97" t="s">
        <v>121</v>
      </c>
      <c r="AT237" s="97" t="s">
        <v>83</v>
      </c>
      <c r="AU237" s="97" t="s">
        <v>1</v>
      </c>
      <c r="AY237" s="2" t="s">
        <v>80</v>
      </c>
      <c r="BE237" s="98">
        <f t="shared" si="54"/>
        <v>0</v>
      </c>
      <c r="BF237" s="98">
        <f t="shared" si="55"/>
        <v>0</v>
      </c>
      <c r="BG237" s="98">
        <f t="shared" si="56"/>
        <v>0</v>
      </c>
      <c r="BH237" s="98">
        <f t="shared" si="57"/>
        <v>0</v>
      </c>
      <c r="BI237" s="98">
        <f t="shared" si="58"/>
        <v>0</v>
      </c>
      <c r="BJ237" s="2" t="s">
        <v>78</v>
      </c>
      <c r="BK237" s="98">
        <f t="shared" si="59"/>
        <v>0</v>
      </c>
      <c r="BL237" s="2" t="s">
        <v>121</v>
      </c>
      <c r="BM237" s="97" t="s">
        <v>501</v>
      </c>
    </row>
    <row r="238" spans="2:65" s="12" customFormat="1" ht="21.75" customHeight="1" x14ac:dyDescent="0.25">
      <c r="B238" s="11"/>
      <c r="C238" s="86" t="s">
        <v>502</v>
      </c>
      <c r="D238" s="86" t="s">
        <v>83</v>
      </c>
      <c r="E238" s="87" t="s">
        <v>503</v>
      </c>
      <c r="F238" s="88" t="s">
        <v>504</v>
      </c>
      <c r="G238" s="89" t="s">
        <v>394</v>
      </c>
      <c r="H238" s="90">
        <v>1</v>
      </c>
      <c r="I238" s="91"/>
      <c r="J238" s="91">
        <f t="shared" si="50"/>
        <v>0</v>
      </c>
      <c r="K238" s="92"/>
      <c r="L238" s="11"/>
      <c r="M238" s="93" t="s">
        <v>9</v>
      </c>
      <c r="N238" s="94" t="s">
        <v>26</v>
      </c>
      <c r="O238" s="95">
        <v>0</v>
      </c>
      <c r="P238" s="95">
        <f t="shared" si="51"/>
        <v>0</v>
      </c>
      <c r="Q238" s="95">
        <v>0</v>
      </c>
      <c r="R238" s="95">
        <f t="shared" si="52"/>
        <v>0</v>
      </c>
      <c r="S238" s="95">
        <v>0</v>
      </c>
      <c r="T238" s="96">
        <f t="shared" si="53"/>
        <v>0</v>
      </c>
      <c r="AR238" s="97" t="s">
        <v>78</v>
      </c>
      <c r="AT238" s="97" t="s">
        <v>83</v>
      </c>
      <c r="AU238" s="97" t="s">
        <v>1</v>
      </c>
      <c r="AY238" s="2" t="s">
        <v>80</v>
      </c>
      <c r="BE238" s="98">
        <f t="shared" si="54"/>
        <v>0</v>
      </c>
      <c r="BF238" s="98">
        <f t="shared" si="55"/>
        <v>0</v>
      </c>
      <c r="BG238" s="98">
        <f t="shared" si="56"/>
        <v>0</v>
      </c>
      <c r="BH238" s="98">
        <f t="shared" si="57"/>
        <v>0</v>
      </c>
      <c r="BI238" s="98">
        <f t="shared" si="58"/>
        <v>0</v>
      </c>
      <c r="BJ238" s="2" t="s">
        <v>78</v>
      </c>
      <c r="BK238" s="98">
        <f t="shared" si="59"/>
        <v>0</v>
      </c>
      <c r="BL238" s="2" t="s">
        <v>78</v>
      </c>
      <c r="BM238" s="97" t="s">
        <v>505</v>
      </c>
    </row>
    <row r="239" spans="2:65" s="12" customFormat="1" ht="16.5" customHeight="1" x14ac:dyDescent="0.25">
      <c r="B239" s="11"/>
      <c r="C239" s="86" t="s">
        <v>506</v>
      </c>
      <c r="D239" s="86" t="s">
        <v>83</v>
      </c>
      <c r="E239" s="87" t="s">
        <v>507</v>
      </c>
      <c r="F239" s="88" t="s">
        <v>508</v>
      </c>
      <c r="G239" s="89" t="s">
        <v>140</v>
      </c>
      <c r="H239" s="90">
        <v>1</v>
      </c>
      <c r="I239" s="91"/>
      <c r="J239" s="91">
        <f t="shared" si="50"/>
        <v>0</v>
      </c>
      <c r="K239" s="92"/>
      <c r="L239" s="11"/>
      <c r="M239" s="93" t="s">
        <v>9</v>
      </c>
      <c r="N239" s="94" t="s">
        <v>26</v>
      </c>
      <c r="O239" s="95">
        <v>0</v>
      </c>
      <c r="P239" s="95">
        <f t="shared" si="51"/>
        <v>0</v>
      </c>
      <c r="Q239" s="95">
        <v>0</v>
      </c>
      <c r="R239" s="95">
        <f t="shared" si="52"/>
        <v>0</v>
      </c>
      <c r="S239" s="95">
        <v>0</v>
      </c>
      <c r="T239" s="96">
        <f t="shared" si="53"/>
        <v>0</v>
      </c>
      <c r="AR239" s="97" t="s">
        <v>121</v>
      </c>
      <c r="AT239" s="97" t="s">
        <v>83</v>
      </c>
      <c r="AU239" s="97" t="s">
        <v>1</v>
      </c>
      <c r="AY239" s="2" t="s">
        <v>80</v>
      </c>
      <c r="BE239" s="98">
        <f t="shared" si="54"/>
        <v>0</v>
      </c>
      <c r="BF239" s="98">
        <f t="shared" si="55"/>
        <v>0</v>
      </c>
      <c r="BG239" s="98">
        <f t="shared" si="56"/>
        <v>0</v>
      </c>
      <c r="BH239" s="98">
        <f t="shared" si="57"/>
        <v>0</v>
      </c>
      <c r="BI239" s="98">
        <f t="shared" si="58"/>
        <v>0</v>
      </c>
      <c r="BJ239" s="2" t="s">
        <v>78</v>
      </c>
      <c r="BK239" s="98">
        <f t="shared" si="59"/>
        <v>0</v>
      </c>
      <c r="BL239" s="2" t="s">
        <v>121</v>
      </c>
      <c r="BM239" s="97" t="s">
        <v>509</v>
      </c>
    </row>
    <row r="240" spans="2:65" s="75" customFormat="1" ht="22.9" customHeight="1" x14ac:dyDescent="0.2">
      <c r="B240" s="74"/>
      <c r="D240" s="76" t="s">
        <v>75</v>
      </c>
      <c r="E240" s="84" t="s">
        <v>510</v>
      </c>
      <c r="F240" s="84" t="s">
        <v>511</v>
      </c>
      <c r="J240" s="85">
        <f>BK240</f>
        <v>0</v>
      </c>
      <c r="L240" s="74"/>
      <c r="M240" s="79"/>
      <c r="P240" s="80">
        <f>SUM(P241:P246)</f>
        <v>112</v>
      </c>
      <c r="R240" s="80">
        <f>SUM(R241:R246)</f>
        <v>0</v>
      </c>
      <c r="T240" s="81">
        <f>SUM(T241:T246)</f>
        <v>0</v>
      </c>
      <c r="AR240" s="76" t="s">
        <v>87</v>
      </c>
      <c r="AT240" s="82" t="s">
        <v>75</v>
      </c>
      <c r="AU240" s="82" t="s">
        <v>78</v>
      </c>
      <c r="AY240" s="76" t="s">
        <v>80</v>
      </c>
      <c r="BK240" s="83">
        <f>SUM(BK241:BK246)</f>
        <v>0</v>
      </c>
    </row>
    <row r="241" spans="2:65" s="12" customFormat="1" ht="16.5" customHeight="1" x14ac:dyDescent="0.25">
      <c r="B241" s="11"/>
      <c r="C241" s="86" t="s">
        <v>512</v>
      </c>
      <c r="D241" s="86" t="s">
        <v>83</v>
      </c>
      <c r="E241" s="87" t="s">
        <v>513</v>
      </c>
      <c r="F241" s="88" t="s">
        <v>514</v>
      </c>
      <c r="G241" s="89" t="s">
        <v>515</v>
      </c>
      <c r="H241" s="90">
        <v>305</v>
      </c>
      <c r="I241" s="91"/>
      <c r="J241" s="91">
        <f t="shared" ref="J241:J246" si="60">ROUND(I241*H241,2)</f>
        <v>0</v>
      </c>
      <c r="K241" s="92"/>
      <c r="L241" s="11"/>
      <c r="M241" s="93" t="s">
        <v>9</v>
      </c>
      <c r="N241" s="94" t="s">
        <v>26</v>
      </c>
      <c r="O241" s="95">
        <v>0</v>
      </c>
      <c r="P241" s="95">
        <f t="shared" ref="P241:P246" si="61">O241*H241</f>
        <v>0</v>
      </c>
      <c r="Q241" s="95">
        <v>0</v>
      </c>
      <c r="R241" s="95">
        <f t="shared" ref="R241:R246" si="62">Q241*H241</f>
        <v>0</v>
      </c>
      <c r="S241" s="95">
        <v>0</v>
      </c>
      <c r="T241" s="96">
        <f t="shared" ref="T241:T246" si="63">S241*H241</f>
        <v>0</v>
      </c>
      <c r="AR241" s="97" t="s">
        <v>516</v>
      </c>
      <c r="AT241" s="97" t="s">
        <v>83</v>
      </c>
      <c r="AU241" s="97" t="s">
        <v>1</v>
      </c>
      <c r="AY241" s="2" t="s">
        <v>80</v>
      </c>
      <c r="BE241" s="98">
        <f t="shared" ref="BE241:BE246" si="64">IF(N241="základní",J241,0)</f>
        <v>0</v>
      </c>
      <c r="BF241" s="98">
        <f t="shared" ref="BF241:BF246" si="65">IF(N241="snížená",J241,0)</f>
        <v>0</v>
      </c>
      <c r="BG241" s="98">
        <f t="shared" ref="BG241:BG246" si="66">IF(N241="zákl. přenesená",J241,0)</f>
        <v>0</v>
      </c>
      <c r="BH241" s="98">
        <f t="shared" ref="BH241:BH246" si="67">IF(N241="sníž. přenesená",J241,0)</f>
        <v>0</v>
      </c>
      <c r="BI241" s="98">
        <f t="shared" ref="BI241:BI246" si="68">IF(N241="nulová",J241,0)</f>
        <v>0</v>
      </c>
      <c r="BJ241" s="2" t="s">
        <v>78</v>
      </c>
      <c r="BK241" s="98">
        <f t="shared" ref="BK241:BK246" si="69">ROUND(I241*H241,2)</f>
        <v>0</v>
      </c>
      <c r="BL241" s="2" t="s">
        <v>516</v>
      </c>
      <c r="BM241" s="97" t="s">
        <v>517</v>
      </c>
    </row>
    <row r="242" spans="2:65" s="12" customFormat="1" ht="16.5" customHeight="1" x14ac:dyDescent="0.25">
      <c r="B242" s="11"/>
      <c r="C242" s="86" t="s">
        <v>518</v>
      </c>
      <c r="D242" s="86" t="s">
        <v>83</v>
      </c>
      <c r="E242" s="87" t="s">
        <v>519</v>
      </c>
      <c r="F242" s="88" t="s">
        <v>520</v>
      </c>
      <c r="G242" s="89" t="s">
        <v>515</v>
      </c>
      <c r="H242" s="90">
        <v>62</v>
      </c>
      <c r="I242" s="91"/>
      <c r="J242" s="91">
        <f t="shared" si="60"/>
        <v>0</v>
      </c>
      <c r="K242" s="92"/>
      <c r="L242" s="11"/>
      <c r="M242" s="93" t="s">
        <v>9</v>
      </c>
      <c r="N242" s="94" t="s">
        <v>26</v>
      </c>
      <c r="O242" s="95">
        <v>0</v>
      </c>
      <c r="P242" s="95">
        <f t="shared" si="61"/>
        <v>0</v>
      </c>
      <c r="Q242" s="95">
        <v>0</v>
      </c>
      <c r="R242" s="95">
        <f t="shared" si="62"/>
        <v>0</v>
      </c>
      <c r="S242" s="95">
        <v>0</v>
      </c>
      <c r="T242" s="96">
        <f t="shared" si="63"/>
        <v>0</v>
      </c>
      <c r="AR242" s="97" t="s">
        <v>516</v>
      </c>
      <c r="AT242" s="97" t="s">
        <v>83</v>
      </c>
      <c r="AU242" s="97" t="s">
        <v>1</v>
      </c>
      <c r="AY242" s="2" t="s">
        <v>80</v>
      </c>
      <c r="BE242" s="98">
        <f t="shared" si="64"/>
        <v>0</v>
      </c>
      <c r="BF242" s="98">
        <f t="shared" si="65"/>
        <v>0</v>
      </c>
      <c r="BG242" s="98">
        <f t="shared" si="66"/>
        <v>0</v>
      </c>
      <c r="BH242" s="98">
        <f t="shared" si="67"/>
        <v>0</v>
      </c>
      <c r="BI242" s="98">
        <f t="shared" si="68"/>
        <v>0</v>
      </c>
      <c r="BJ242" s="2" t="s">
        <v>78</v>
      </c>
      <c r="BK242" s="98">
        <f t="shared" si="69"/>
        <v>0</v>
      </c>
      <c r="BL242" s="2" t="s">
        <v>516</v>
      </c>
      <c r="BM242" s="97" t="s">
        <v>521</v>
      </c>
    </row>
    <row r="243" spans="2:65" s="12" customFormat="1" ht="16.5" customHeight="1" x14ac:dyDescent="0.25">
      <c r="B243" s="11"/>
      <c r="C243" s="86" t="s">
        <v>522</v>
      </c>
      <c r="D243" s="86" t="s">
        <v>83</v>
      </c>
      <c r="E243" s="87" t="s">
        <v>523</v>
      </c>
      <c r="F243" s="88" t="s">
        <v>524</v>
      </c>
      <c r="G243" s="89" t="s">
        <v>515</v>
      </c>
      <c r="H243" s="90">
        <v>16</v>
      </c>
      <c r="I243" s="91"/>
      <c r="J243" s="91">
        <f t="shared" si="60"/>
        <v>0</v>
      </c>
      <c r="K243" s="92"/>
      <c r="L243" s="11"/>
      <c r="M243" s="93" t="s">
        <v>9</v>
      </c>
      <c r="N243" s="94" t="s">
        <v>26</v>
      </c>
      <c r="O243" s="95">
        <v>0</v>
      </c>
      <c r="P243" s="95">
        <f t="shared" si="61"/>
        <v>0</v>
      </c>
      <c r="Q243" s="95">
        <v>0</v>
      </c>
      <c r="R243" s="95">
        <f t="shared" si="62"/>
        <v>0</v>
      </c>
      <c r="S243" s="95">
        <v>0</v>
      </c>
      <c r="T243" s="96">
        <f t="shared" si="63"/>
        <v>0</v>
      </c>
      <c r="AR243" s="97" t="s">
        <v>516</v>
      </c>
      <c r="AT243" s="97" t="s">
        <v>83</v>
      </c>
      <c r="AU243" s="97" t="s">
        <v>1</v>
      </c>
      <c r="AY243" s="2" t="s">
        <v>80</v>
      </c>
      <c r="BE243" s="98">
        <f t="shared" si="64"/>
        <v>0</v>
      </c>
      <c r="BF243" s="98">
        <f t="shared" si="65"/>
        <v>0</v>
      </c>
      <c r="BG243" s="98">
        <f t="shared" si="66"/>
        <v>0</v>
      </c>
      <c r="BH243" s="98">
        <f t="shared" si="67"/>
        <v>0</v>
      </c>
      <c r="BI243" s="98">
        <f t="shared" si="68"/>
        <v>0</v>
      </c>
      <c r="BJ243" s="2" t="s">
        <v>78</v>
      </c>
      <c r="BK243" s="98">
        <f t="shared" si="69"/>
        <v>0</v>
      </c>
      <c r="BL243" s="2" t="s">
        <v>516</v>
      </c>
      <c r="BM243" s="97" t="s">
        <v>525</v>
      </c>
    </row>
    <row r="244" spans="2:65" s="12" customFormat="1" ht="16.5" customHeight="1" x14ac:dyDescent="0.25">
      <c r="B244" s="11"/>
      <c r="C244" s="86" t="s">
        <v>526</v>
      </c>
      <c r="D244" s="86" t="s">
        <v>83</v>
      </c>
      <c r="E244" s="87" t="s">
        <v>527</v>
      </c>
      <c r="F244" s="88" t="s">
        <v>528</v>
      </c>
      <c r="G244" s="89" t="s">
        <v>515</v>
      </c>
      <c r="H244" s="90">
        <v>56</v>
      </c>
      <c r="I244" s="91"/>
      <c r="J244" s="91">
        <f t="shared" si="60"/>
        <v>0</v>
      </c>
      <c r="K244" s="92"/>
      <c r="L244" s="11"/>
      <c r="M244" s="93" t="s">
        <v>9</v>
      </c>
      <c r="N244" s="94" t="s">
        <v>26</v>
      </c>
      <c r="O244" s="95">
        <v>1</v>
      </c>
      <c r="P244" s="95">
        <f t="shared" si="61"/>
        <v>56</v>
      </c>
      <c r="Q244" s="95">
        <v>0</v>
      </c>
      <c r="R244" s="95">
        <f t="shared" si="62"/>
        <v>0</v>
      </c>
      <c r="S244" s="95">
        <v>0</v>
      </c>
      <c r="T244" s="96">
        <f t="shared" si="63"/>
        <v>0</v>
      </c>
      <c r="AR244" s="97" t="s">
        <v>516</v>
      </c>
      <c r="AT244" s="97" t="s">
        <v>83</v>
      </c>
      <c r="AU244" s="97" t="s">
        <v>1</v>
      </c>
      <c r="AY244" s="2" t="s">
        <v>80</v>
      </c>
      <c r="BE244" s="98">
        <f t="shared" si="64"/>
        <v>0</v>
      </c>
      <c r="BF244" s="98">
        <f t="shared" si="65"/>
        <v>0</v>
      </c>
      <c r="BG244" s="98">
        <f t="shared" si="66"/>
        <v>0</v>
      </c>
      <c r="BH244" s="98">
        <f t="shared" si="67"/>
        <v>0</v>
      </c>
      <c r="BI244" s="98">
        <f t="shared" si="68"/>
        <v>0</v>
      </c>
      <c r="BJ244" s="2" t="s">
        <v>78</v>
      </c>
      <c r="BK244" s="98">
        <f t="shared" si="69"/>
        <v>0</v>
      </c>
      <c r="BL244" s="2" t="s">
        <v>516</v>
      </c>
      <c r="BM244" s="97" t="s">
        <v>529</v>
      </c>
    </row>
    <row r="245" spans="2:65" s="12" customFormat="1" ht="16.5" customHeight="1" x14ac:dyDescent="0.25">
      <c r="B245" s="11"/>
      <c r="C245" s="86" t="s">
        <v>530</v>
      </c>
      <c r="D245" s="86" t="s">
        <v>83</v>
      </c>
      <c r="E245" s="87" t="s">
        <v>531</v>
      </c>
      <c r="F245" s="88" t="s">
        <v>532</v>
      </c>
      <c r="G245" s="89" t="s">
        <v>515</v>
      </c>
      <c r="H245" s="90">
        <v>40</v>
      </c>
      <c r="I245" s="91"/>
      <c r="J245" s="91">
        <f t="shared" si="60"/>
        <v>0</v>
      </c>
      <c r="K245" s="92"/>
      <c r="L245" s="11"/>
      <c r="M245" s="93" t="s">
        <v>9</v>
      </c>
      <c r="N245" s="94" t="s">
        <v>26</v>
      </c>
      <c r="O245" s="95">
        <v>1</v>
      </c>
      <c r="P245" s="95">
        <f t="shared" si="61"/>
        <v>40</v>
      </c>
      <c r="Q245" s="95">
        <v>0</v>
      </c>
      <c r="R245" s="95">
        <f t="shared" si="62"/>
        <v>0</v>
      </c>
      <c r="S245" s="95">
        <v>0</v>
      </c>
      <c r="T245" s="96">
        <f t="shared" si="63"/>
        <v>0</v>
      </c>
      <c r="AR245" s="97" t="s">
        <v>516</v>
      </c>
      <c r="AT245" s="97" t="s">
        <v>83</v>
      </c>
      <c r="AU245" s="97" t="s">
        <v>1</v>
      </c>
      <c r="AY245" s="2" t="s">
        <v>80</v>
      </c>
      <c r="BE245" s="98">
        <f t="shared" si="64"/>
        <v>0</v>
      </c>
      <c r="BF245" s="98">
        <f t="shared" si="65"/>
        <v>0</v>
      </c>
      <c r="BG245" s="98">
        <f t="shared" si="66"/>
        <v>0</v>
      </c>
      <c r="BH245" s="98">
        <f t="shared" si="67"/>
        <v>0</v>
      </c>
      <c r="BI245" s="98">
        <f t="shared" si="68"/>
        <v>0</v>
      </c>
      <c r="BJ245" s="2" t="s">
        <v>78</v>
      </c>
      <c r="BK245" s="98">
        <f t="shared" si="69"/>
        <v>0</v>
      </c>
      <c r="BL245" s="2" t="s">
        <v>516</v>
      </c>
      <c r="BM245" s="97" t="s">
        <v>533</v>
      </c>
    </row>
    <row r="246" spans="2:65" s="12" customFormat="1" ht="16.5" customHeight="1" x14ac:dyDescent="0.25">
      <c r="B246" s="11"/>
      <c r="C246" s="86" t="s">
        <v>534</v>
      </c>
      <c r="D246" s="86" t="s">
        <v>83</v>
      </c>
      <c r="E246" s="87" t="s">
        <v>535</v>
      </c>
      <c r="F246" s="88" t="s">
        <v>536</v>
      </c>
      <c r="G246" s="89" t="s">
        <v>515</v>
      </c>
      <c r="H246" s="90">
        <v>16</v>
      </c>
      <c r="I246" s="91"/>
      <c r="J246" s="91">
        <f t="shared" si="60"/>
        <v>0</v>
      </c>
      <c r="K246" s="92"/>
      <c r="L246" s="11"/>
      <c r="M246" s="93" t="s">
        <v>9</v>
      </c>
      <c r="N246" s="94" t="s">
        <v>26</v>
      </c>
      <c r="O246" s="95">
        <v>1</v>
      </c>
      <c r="P246" s="95">
        <f t="shared" si="61"/>
        <v>16</v>
      </c>
      <c r="Q246" s="95">
        <v>0</v>
      </c>
      <c r="R246" s="95">
        <f t="shared" si="62"/>
        <v>0</v>
      </c>
      <c r="S246" s="95">
        <v>0</v>
      </c>
      <c r="T246" s="96">
        <f t="shared" si="63"/>
        <v>0</v>
      </c>
      <c r="AR246" s="97" t="s">
        <v>516</v>
      </c>
      <c r="AT246" s="97" t="s">
        <v>83</v>
      </c>
      <c r="AU246" s="97" t="s">
        <v>1</v>
      </c>
      <c r="AY246" s="2" t="s">
        <v>80</v>
      </c>
      <c r="BE246" s="98">
        <f t="shared" si="64"/>
        <v>0</v>
      </c>
      <c r="BF246" s="98">
        <f t="shared" si="65"/>
        <v>0</v>
      </c>
      <c r="BG246" s="98">
        <f t="shared" si="66"/>
        <v>0</v>
      </c>
      <c r="BH246" s="98">
        <f t="shared" si="67"/>
        <v>0</v>
      </c>
      <c r="BI246" s="98">
        <f t="shared" si="68"/>
        <v>0</v>
      </c>
      <c r="BJ246" s="2" t="s">
        <v>78</v>
      </c>
      <c r="BK246" s="98">
        <f t="shared" si="69"/>
        <v>0</v>
      </c>
      <c r="BL246" s="2" t="s">
        <v>516</v>
      </c>
      <c r="BM246" s="97" t="s">
        <v>537</v>
      </c>
    </row>
    <row r="247" spans="2:65" s="75" customFormat="1" ht="22.9" customHeight="1" x14ac:dyDescent="0.2">
      <c r="B247" s="74"/>
      <c r="D247" s="76" t="s">
        <v>75</v>
      </c>
      <c r="E247" s="84" t="s">
        <v>538</v>
      </c>
      <c r="F247" s="84" t="s">
        <v>539</v>
      </c>
      <c r="J247" s="85">
        <f>BK247</f>
        <v>0</v>
      </c>
      <c r="L247" s="74"/>
      <c r="M247" s="79"/>
      <c r="P247" s="80">
        <f>P248</f>
        <v>0</v>
      </c>
      <c r="R247" s="80">
        <f>R248</f>
        <v>0</v>
      </c>
      <c r="T247" s="81">
        <f>T248</f>
        <v>0</v>
      </c>
      <c r="AR247" s="76" t="s">
        <v>87</v>
      </c>
      <c r="AT247" s="82" t="s">
        <v>75</v>
      </c>
      <c r="AU247" s="82" t="s">
        <v>78</v>
      </c>
      <c r="AY247" s="76" t="s">
        <v>80</v>
      </c>
      <c r="BK247" s="83">
        <f>BK248</f>
        <v>0</v>
      </c>
    </row>
    <row r="248" spans="2:65" s="12" customFormat="1" ht="16.5" customHeight="1" x14ac:dyDescent="0.25">
      <c r="B248" s="11"/>
      <c r="C248" s="99" t="s">
        <v>540</v>
      </c>
      <c r="D248" s="99" t="s">
        <v>124</v>
      </c>
      <c r="E248" s="100" t="s">
        <v>541</v>
      </c>
      <c r="F248" s="101" t="s">
        <v>542</v>
      </c>
      <c r="G248" s="102" t="s">
        <v>394</v>
      </c>
      <c r="H248" s="103">
        <v>1</v>
      </c>
      <c r="I248" s="104"/>
      <c r="J248" s="104">
        <f>ROUND(I248*H248,2)</f>
        <v>0</v>
      </c>
      <c r="K248" s="105"/>
      <c r="L248" s="106"/>
      <c r="M248" s="107" t="s">
        <v>9</v>
      </c>
      <c r="N248" s="108" t="s">
        <v>26</v>
      </c>
      <c r="O248" s="95">
        <v>0</v>
      </c>
      <c r="P248" s="95">
        <f>O248*H248</f>
        <v>0</v>
      </c>
      <c r="Q248" s="95">
        <v>0</v>
      </c>
      <c r="R248" s="95">
        <f>Q248*H248</f>
        <v>0</v>
      </c>
      <c r="S248" s="95">
        <v>0</v>
      </c>
      <c r="T248" s="96">
        <f>S248*H248</f>
        <v>0</v>
      </c>
      <c r="AR248" s="97" t="s">
        <v>516</v>
      </c>
      <c r="AT248" s="97" t="s">
        <v>124</v>
      </c>
      <c r="AU248" s="97" t="s">
        <v>1</v>
      </c>
      <c r="AY248" s="2" t="s">
        <v>80</v>
      </c>
      <c r="BE248" s="98">
        <f>IF(N248="základní",J248,0)</f>
        <v>0</v>
      </c>
      <c r="BF248" s="98">
        <f>IF(N248="snížená",J248,0)</f>
        <v>0</v>
      </c>
      <c r="BG248" s="98">
        <f>IF(N248="zákl. přenesená",J248,0)</f>
        <v>0</v>
      </c>
      <c r="BH248" s="98">
        <f>IF(N248="sníž. přenesená",J248,0)</f>
        <v>0</v>
      </c>
      <c r="BI248" s="98">
        <f>IF(N248="nulová",J248,0)</f>
        <v>0</v>
      </c>
      <c r="BJ248" s="2" t="s">
        <v>78</v>
      </c>
      <c r="BK248" s="98">
        <f>ROUND(I248*H248,2)</f>
        <v>0</v>
      </c>
      <c r="BL248" s="2" t="s">
        <v>516</v>
      </c>
      <c r="BM248" s="97" t="s">
        <v>543</v>
      </c>
    </row>
    <row r="249" spans="2:65" s="75" customFormat="1" ht="25.9" customHeight="1" x14ac:dyDescent="0.2">
      <c r="B249" s="74"/>
      <c r="D249" s="76" t="s">
        <v>75</v>
      </c>
      <c r="E249" s="77" t="s">
        <v>544</v>
      </c>
      <c r="F249" s="77" t="s">
        <v>545</v>
      </c>
      <c r="J249" s="78">
        <f>BK249</f>
        <v>0</v>
      </c>
      <c r="L249" s="74"/>
      <c r="M249" s="79"/>
      <c r="P249" s="80">
        <f>P250</f>
        <v>0</v>
      </c>
      <c r="R249" s="80">
        <f>R250</f>
        <v>0</v>
      </c>
      <c r="T249" s="81">
        <f>T250</f>
        <v>0</v>
      </c>
      <c r="AR249" s="76" t="s">
        <v>99</v>
      </c>
      <c r="AT249" s="82" t="s">
        <v>75</v>
      </c>
      <c r="AU249" s="82" t="s">
        <v>79</v>
      </c>
      <c r="AY249" s="76" t="s">
        <v>80</v>
      </c>
      <c r="BK249" s="83">
        <f>BK250</f>
        <v>0</v>
      </c>
    </row>
    <row r="250" spans="2:65" s="75" customFormat="1" ht="22.9" customHeight="1" x14ac:dyDescent="0.2">
      <c r="B250" s="74"/>
      <c r="D250" s="76" t="s">
        <v>75</v>
      </c>
      <c r="E250" s="84" t="s">
        <v>546</v>
      </c>
      <c r="F250" s="84" t="s">
        <v>547</v>
      </c>
      <c r="J250" s="85">
        <f>BK250</f>
        <v>0</v>
      </c>
      <c r="L250" s="74"/>
      <c r="M250" s="79"/>
      <c r="P250" s="80">
        <f>SUM(P251:P256)</f>
        <v>0</v>
      </c>
      <c r="R250" s="80">
        <f>SUM(R251:R256)</f>
        <v>0</v>
      </c>
      <c r="T250" s="81">
        <f>SUM(T251:T256)</f>
        <v>0</v>
      </c>
      <c r="AR250" s="76" t="s">
        <v>99</v>
      </c>
      <c r="AT250" s="82" t="s">
        <v>75</v>
      </c>
      <c r="AU250" s="82" t="s">
        <v>78</v>
      </c>
      <c r="AY250" s="76" t="s">
        <v>80</v>
      </c>
      <c r="BK250" s="83">
        <f>SUM(BK251:BK256)</f>
        <v>0</v>
      </c>
    </row>
    <row r="251" spans="2:65" s="12" customFormat="1" ht="24.2" customHeight="1" x14ac:dyDescent="0.25">
      <c r="B251" s="11"/>
      <c r="C251" s="86" t="s">
        <v>548</v>
      </c>
      <c r="D251" s="86" t="s">
        <v>83</v>
      </c>
      <c r="E251" s="87" t="s">
        <v>549</v>
      </c>
      <c r="F251" s="88" t="s">
        <v>550</v>
      </c>
      <c r="G251" s="89" t="s">
        <v>140</v>
      </c>
      <c r="H251" s="90">
        <v>11</v>
      </c>
      <c r="I251" s="91"/>
      <c r="J251" s="91">
        <f t="shared" ref="J251:J256" si="70">ROUND(I251*H251,2)</f>
        <v>0</v>
      </c>
      <c r="K251" s="92"/>
      <c r="L251" s="11"/>
      <c r="M251" s="93" t="s">
        <v>9</v>
      </c>
      <c r="N251" s="94" t="s">
        <v>26</v>
      </c>
      <c r="O251" s="95">
        <v>0</v>
      </c>
      <c r="P251" s="95">
        <f t="shared" ref="P251:P256" si="71">O251*H251</f>
        <v>0</v>
      </c>
      <c r="Q251" s="95">
        <v>0</v>
      </c>
      <c r="R251" s="95">
        <f t="shared" ref="R251:R256" si="72">Q251*H251</f>
        <v>0</v>
      </c>
      <c r="S251" s="95">
        <v>0</v>
      </c>
      <c r="T251" s="96">
        <f t="shared" ref="T251:T256" si="73">S251*H251</f>
        <v>0</v>
      </c>
      <c r="AR251" s="97" t="s">
        <v>551</v>
      </c>
      <c r="AT251" s="97" t="s">
        <v>83</v>
      </c>
      <c r="AU251" s="97" t="s">
        <v>1</v>
      </c>
      <c r="AY251" s="2" t="s">
        <v>80</v>
      </c>
      <c r="BE251" s="98">
        <f t="shared" ref="BE251:BE256" si="74">IF(N251="základní",J251,0)</f>
        <v>0</v>
      </c>
      <c r="BF251" s="98">
        <f t="shared" ref="BF251:BF256" si="75">IF(N251="snížená",J251,0)</f>
        <v>0</v>
      </c>
      <c r="BG251" s="98">
        <f t="shared" ref="BG251:BG256" si="76">IF(N251="zákl. přenesená",J251,0)</f>
        <v>0</v>
      </c>
      <c r="BH251" s="98">
        <f t="shared" ref="BH251:BH256" si="77">IF(N251="sníž. přenesená",J251,0)</f>
        <v>0</v>
      </c>
      <c r="BI251" s="98">
        <f t="shared" ref="BI251:BI256" si="78">IF(N251="nulová",J251,0)</f>
        <v>0</v>
      </c>
      <c r="BJ251" s="2" t="s">
        <v>78</v>
      </c>
      <c r="BK251" s="98">
        <f t="shared" ref="BK251:BK256" si="79">ROUND(I251*H251,2)</f>
        <v>0</v>
      </c>
      <c r="BL251" s="2" t="s">
        <v>551</v>
      </c>
      <c r="BM251" s="97" t="s">
        <v>552</v>
      </c>
    </row>
    <row r="252" spans="2:65" s="12" customFormat="1" ht="16.5" customHeight="1" x14ac:dyDescent="0.25">
      <c r="B252" s="11"/>
      <c r="C252" s="86" t="s">
        <v>553</v>
      </c>
      <c r="D252" s="86" t="s">
        <v>83</v>
      </c>
      <c r="E252" s="87" t="s">
        <v>554</v>
      </c>
      <c r="F252" s="88" t="s">
        <v>555</v>
      </c>
      <c r="G252" s="89" t="s">
        <v>140</v>
      </c>
      <c r="H252" s="90">
        <v>1</v>
      </c>
      <c r="I252" s="91"/>
      <c r="J252" s="91">
        <f t="shared" si="70"/>
        <v>0</v>
      </c>
      <c r="K252" s="92"/>
      <c r="L252" s="11"/>
      <c r="M252" s="93" t="s">
        <v>9</v>
      </c>
      <c r="N252" s="94" t="s">
        <v>26</v>
      </c>
      <c r="O252" s="95">
        <v>0</v>
      </c>
      <c r="P252" s="95">
        <f t="shared" si="71"/>
        <v>0</v>
      </c>
      <c r="Q252" s="95">
        <v>0</v>
      </c>
      <c r="R252" s="95">
        <f t="shared" si="72"/>
        <v>0</v>
      </c>
      <c r="S252" s="95">
        <v>0</v>
      </c>
      <c r="T252" s="96">
        <f t="shared" si="73"/>
        <v>0</v>
      </c>
      <c r="AR252" s="97" t="s">
        <v>551</v>
      </c>
      <c r="AT252" s="97" t="s">
        <v>83</v>
      </c>
      <c r="AU252" s="97" t="s">
        <v>1</v>
      </c>
      <c r="AY252" s="2" t="s">
        <v>80</v>
      </c>
      <c r="BE252" s="98">
        <f t="shared" si="74"/>
        <v>0</v>
      </c>
      <c r="BF252" s="98">
        <f t="shared" si="75"/>
        <v>0</v>
      </c>
      <c r="BG252" s="98">
        <f t="shared" si="76"/>
        <v>0</v>
      </c>
      <c r="BH252" s="98">
        <f t="shared" si="77"/>
        <v>0</v>
      </c>
      <c r="BI252" s="98">
        <f t="shared" si="78"/>
        <v>0</v>
      </c>
      <c r="BJ252" s="2" t="s">
        <v>78</v>
      </c>
      <c r="BK252" s="98">
        <f t="shared" si="79"/>
        <v>0</v>
      </c>
      <c r="BL252" s="2" t="s">
        <v>551</v>
      </c>
      <c r="BM252" s="97" t="s">
        <v>556</v>
      </c>
    </row>
    <row r="253" spans="2:65" s="12" customFormat="1" ht="16.5" customHeight="1" x14ac:dyDescent="0.25">
      <c r="B253" s="11"/>
      <c r="C253" s="86" t="s">
        <v>557</v>
      </c>
      <c r="D253" s="86" t="s">
        <v>83</v>
      </c>
      <c r="E253" s="87" t="s">
        <v>558</v>
      </c>
      <c r="F253" s="88" t="s">
        <v>559</v>
      </c>
      <c r="G253" s="89" t="s">
        <v>140</v>
      </c>
      <c r="H253" s="90">
        <v>1</v>
      </c>
      <c r="I253" s="91"/>
      <c r="J253" s="91">
        <f t="shared" si="70"/>
        <v>0</v>
      </c>
      <c r="K253" s="92"/>
      <c r="L253" s="11"/>
      <c r="M253" s="93" t="s">
        <v>9</v>
      </c>
      <c r="N253" s="94" t="s">
        <v>26</v>
      </c>
      <c r="O253" s="95">
        <v>0</v>
      </c>
      <c r="P253" s="95">
        <f t="shared" si="71"/>
        <v>0</v>
      </c>
      <c r="Q253" s="95">
        <v>0</v>
      </c>
      <c r="R253" s="95">
        <f t="shared" si="72"/>
        <v>0</v>
      </c>
      <c r="S253" s="95">
        <v>0</v>
      </c>
      <c r="T253" s="96">
        <f t="shared" si="73"/>
        <v>0</v>
      </c>
      <c r="AR253" s="97" t="s">
        <v>551</v>
      </c>
      <c r="AT253" s="97" t="s">
        <v>83</v>
      </c>
      <c r="AU253" s="97" t="s">
        <v>1</v>
      </c>
      <c r="AY253" s="2" t="s">
        <v>80</v>
      </c>
      <c r="BE253" s="98">
        <f t="shared" si="74"/>
        <v>0</v>
      </c>
      <c r="BF253" s="98">
        <f t="shared" si="75"/>
        <v>0</v>
      </c>
      <c r="BG253" s="98">
        <f t="shared" si="76"/>
        <v>0</v>
      </c>
      <c r="BH253" s="98">
        <f t="shared" si="77"/>
        <v>0</v>
      </c>
      <c r="BI253" s="98">
        <f t="shared" si="78"/>
        <v>0</v>
      </c>
      <c r="BJ253" s="2" t="s">
        <v>78</v>
      </c>
      <c r="BK253" s="98">
        <f t="shared" si="79"/>
        <v>0</v>
      </c>
      <c r="BL253" s="2" t="s">
        <v>551</v>
      </c>
      <c r="BM253" s="97" t="s">
        <v>560</v>
      </c>
    </row>
    <row r="254" spans="2:65" s="12" customFormat="1" ht="16.5" customHeight="1" x14ac:dyDescent="0.25">
      <c r="B254" s="11"/>
      <c r="C254" s="86" t="s">
        <v>565</v>
      </c>
      <c r="D254" s="86" t="s">
        <v>83</v>
      </c>
      <c r="E254" s="87" t="s">
        <v>562</v>
      </c>
      <c r="F254" s="88" t="s">
        <v>563</v>
      </c>
      <c r="G254" s="89" t="s">
        <v>140</v>
      </c>
      <c r="H254" s="90">
        <v>1</v>
      </c>
      <c r="I254" s="91"/>
      <c r="J254" s="91">
        <f t="shared" si="70"/>
        <v>0</v>
      </c>
      <c r="K254" s="92"/>
      <c r="L254" s="11"/>
      <c r="M254" s="93" t="s">
        <v>9</v>
      </c>
      <c r="N254" s="94" t="s">
        <v>26</v>
      </c>
      <c r="O254" s="95">
        <v>0</v>
      </c>
      <c r="P254" s="95">
        <f t="shared" si="71"/>
        <v>0</v>
      </c>
      <c r="Q254" s="95">
        <v>0</v>
      </c>
      <c r="R254" s="95">
        <f t="shared" si="72"/>
        <v>0</v>
      </c>
      <c r="S254" s="95">
        <v>0</v>
      </c>
      <c r="T254" s="96">
        <f t="shared" si="73"/>
        <v>0</v>
      </c>
      <c r="AR254" s="97" t="s">
        <v>551</v>
      </c>
      <c r="AT254" s="97" t="s">
        <v>83</v>
      </c>
      <c r="AU254" s="97" t="s">
        <v>1</v>
      </c>
      <c r="AY254" s="2" t="s">
        <v>80</v>
      </c>
      <c r="BE254" s="98">
        <f t="shared" si="74"/>
        <v>0</v>
      </c>
      <c r="BF254" s="98">
        <f t="shared" si="75"/>
        <v>0</v>
      </c>
      <c r="BG254" s="98">
        <f t="shared" si="76"/>
        <v>0</v>
      </c>
      <c r="BH254" s="98">
        <f t="shared" si="77"/>
        <v>0</v>
      </c>
      <c r="BI254" s="98">
        <f t="shared" si="78"/>
        <v>0</v>
      </c>
      <c r="BJ254" s="2" t="s">
        <v>78</v>
      </c>
      <c r="BK254" s="98">
        <f t="shared" si="79"/>
        <v>0</v>
      </c>
      <c r="BL254" s="2" t="s">
        <v>551</v>
      </c>
      <c r="BM254" s="97" t="s">
        <v>671</v>
      </c>
    </row>
    <row r="255" spans="2:65" s="12" customFormat="1" ht="16.5" customHeight="1" x14ac:dyDescent="0.25">
      <c r="B255" s="11"/>
      <c r="C255" s="86" t="s">
        <v>569</v>
      </c>
      <c r="D255" s="86" t="s">
        <v>83</v>
      </c>
      <c r="E255" s="87" t="s">
        <v>566</v>
      </c>
      <c r="F255" s="88" t="s">
        <v>567</v>
      </c>
      <c r="G255" s="89" t="s">
        <v>140</v>
      </c>
      <c r="H255" s="90">
        <v>1</v>
      </c>
      <c r="I255" s="91"/>
      <c r="J255" s="91">
        <f t="shared" si="70"/>
        <v>0</v>
      </c>
      <c r="K255" s="92"/>
      <c r="L255" s="11"/>
      <c r="M255" s="93" t="s">
        <v>9</v>
      </c>
      <c r="N255" s="94" t="s">
        <v>26</v>
      </c>
      <c r="O255" s="95">
        <v>0</v>
      </c>
      <c r="P255" s="95">
        <f t="shared" si="71"/>
        <v>0</v>
      </c>
      <c r="Q255" s="95">
        <v>0</v>
      </c>
      <c r="R255" s="95">
        <f t="shared" si="72"/>
        <v>0</v>
      </c>
      <c r="S255" s="95">
        <v>0</v>
      </c>
      <c r="T255" s="96">
        <f t="shared" si="73"/>
        <v>0</v>
      </c>
      <c r="AR255" s="97" t="s">
        <v>551</v>
      </c>
      <c r="AT255" s="97" t="s">
        <v>83</v>
      </c>
      <c r="AU255" s="97" t="s">
        <v>1</v>
      </c>
      <c r="AY255" s="2" t="s">
        <v>80</v>
      </c>
      <c r="BE255" s="98">
        <f t="shared" si="74"/>
        <v>0</v>
      </c>
      <c r="BF255" s="98">
        <f t="shared" si="75"/>
        <v>0</v>
      </c>
      <c r="BG255" s="98">
        <f t="shared" si="76"/>
        <v>0</v>
      </c>
      <c r="BH255" s="98">
        <f t="shared" si="77"/>
        <v>0</v>
      </c>
      <c r="BI255" s="98">
        <f t="shared" si="78"/>
        <v>0</v>
      </c>
      <c r="BJ255" s="2" t="s">
        <v>78</v>
      </c>
      <c r="BK255" s="98">
        <f t="shared" si="79"/>
        <v>0</v>
      </c>
      <c r="BL255" s="2" t="s">
        <v>551</v>
      </c>
      <c r="BM255" s="97" t="s">
        <v>672</v>
      </c>
    </row>
    <row r="256" spans="2:65" s="12" customFormat="1" ht="16.5" customHeight="1" x14ac:dyDescent="0.25">
      <c r="B256" s="11"/>
      <c r="C256" s="86" t="s">
        <v>419</v>
      </c>
      <c r="D256" s="86" t="s">
        <v>83</v>
      </c>
      <c r="E256" s="87" t="s">
        <v>570</v>
      </c>
      <c r="F256" s="88" t="s">
        <v>571</v>
      </c>
      <c r="G256" s="89" t="s">
        <v>140</v>
      </c>
      <c r="H256" s="90">
        <v>1</v>
      </c>
      <c r="I256" s="91"/>
      <c r="J256" s="91">
        <f t="shared" si="70"/>
        <v>0</v>
      </c>
      <c r="K256" s="92"/>
      <c r="L256" s="11"/>
      <c r="M256" s="109" t="s">
        <v>9</v>
      </c>
      <c r="N256" s="110" t="s">
        <v>26</v>
      </c>
      <c r="O256" s="111">
        <v>0</v>
      </c>
      <c r="P256" s="111">
        <f t="shared" si="71"/>
        <v>0</v>
      </c>
      <c r="Q256" s="111">
        <v>0</v>
      </c>
      <c r="R256" s="111">
        <f t="shared" si="72"/>
        <v>0</v>
      </c>
      <c r="S256" s="111">
        <v>0</v>
      </c>
      <c r="T256" s="112">
        <f t="shared" si="73"/>
        <v>0</v>
      </c>
      <c r="AR256" s="97" t="s">
        <v>551</v>
      </c>
      <c r="AT256" s="97" t="s">
        <v>83</v>
      </c>
      <c r="AU256" s="97" t="s">
        <v>1</v>
      </c>
      <c r="AY256" s="2" t="s">
        <v>80</v>
      </c>
      <c r="BE256" s="98">
        <f t="shared" si="74"/>
        <v>0</v>
      </c>
      <c r="BF256" s="98">
        <f t="shared" si="75"/>
        <v>0</v>
      </c>
      <c r="BG256" s="98">
        <f t="shared" si="76"/>
        <v>0</v>
      </c>
      <c r="BH256" s="98">
        <f t="shared" si="77"/>
        <v>0</v>
      </c>
      <c r="BI256" s="98">
        <f t="shared" si="78"/>
        <v>0</v>
      </c>
      <c r="BJ256" s="2" t="s">
        <v>78</v>
      </c>
      <c r="BK256" s="98">
        <f t="shared" si="79"/>
        <v>0</v>
      </c>
      <c r="BL256" s="2" t="s">
        <v>551</v>
      </c>
      <c r="BM256" s="97" t="s">
        <v>673</v>
      </c>
    </row>
    <row r="257" spans="2:12" s="12" customFormat="1" ht="6.95" customHeight="1" x14ac:dyDescent="0.25">
      <c r="B257" s="41"/>
      <c r="C257" s="42"/>
      <c r="D257" s="42"/>
      <c r="E257" s="42"/>
      <c r="F257" s="42"/>
      <c r="G257" s="42"/>
      <c r="H257" s="42"/>
      <c r="I257" s="42"/>
      <c r="J257" s="42"/>
      <c r="K257" s="42"/>
      <c r="L257" s="11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AC1B-8EE2-4548-B6B2-0EBF28EF6DF4}">
  <dimension ref="B2:BM257"/>
  <sheetViews>
    <sheetView topLeftCell="A15" workbookViewId="0">
      <selection activeCell="J12" sqref="J12:J24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710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2:46" ht="24.95" customHeight="1" x14ac:dyDescent="0.25">
      <c r="B4" s="5"/>
      <c r="D4" s="6" t="s">
        <v>2</v>
      </c>
      <c r="L4" s="5"/>
      <c r="M4" s="7" t="s">
        <v>3</v>
      </c>
      <c r="AT4" s="2" t="s">
        <v>4</v>
      </c>
    </row>
    <row r="5" spans="2:46" ht="6.95" customHeight="1" x14ac:dyDescent="0.25">
      <c r="B5" s="5"/>
      <c r="L5" s="5"/>
    </row>
    <row r="6" spans="2:46" ht="12" customHeight="1" x14ac:dyDescent="0.25">
      <c r="B6" s="5"/>
      <c r="D6" s="8" t="s">
        <v>5</v>
      </c>
      <c r="L6" s="5"/>
    </row>
    <row r="7" spans="2:46" ht="26.25" customHeight="1" x14ac:dyDescent="0.25">
      <c r="B7" s="5"/>
      <c r="E7" s="9"/>
      <c r="F7" s="10"/>
      <c r="G7" s="10"/>
      <c r="H7" s="10"/>
      <c r="L7" s="5"/>
    </row>
    <row r="8" spans="2:46" s="12" customFormat="1" ht="12" customHeight="1" x14ac:dyDescent="0.25">
      <c r="B8" s="11"/>
      <c r="D8" s="8" t="s">
        <v>6</v>
      </c>
      <c r="L8" s="11"/>
    </row>
    <row r="9" spans="2:46" s="12" customFormat="1" ht="16.5" customHeight="1" x14ac:dyDescent="0.25">
      <c r="B9" s="11"/>
      <c r="E9" s="13" t="s">
        <v>711</v>
      </c>
      <c r="F9" s="14"/>
      <c r="G9" s="14"/>
      <c r="H9" s="14"/>
      <c r="L9" s="11"/>
    </row>
    <row r="10" spans="2:46" s="12" customFormat="1" x14ac:dyDescent="0.25">
      <c r="B10" s="11"/>
      <c r="L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L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/>
      <c r="L12" s="11"/>
    </row>
    <row r="13" spans="2:46" s="12" customFormat="1" ht="10.9" customHeight="1" x14ac:dyDescent="0.25">
      <c r="B13" s="11"/>
      <c r="L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/>
      <c r="L14" s="11"/>
    </row>
    <row r="15" spans="2:46" s="12" customFormat="1" ht="18" customHeight="1" x14ac:dyDescent="0.25">
      <c r="B15" s="11"/>
      <c r="E15" s="15"/>
      <c r="I15" s="8" t="s">
        <v>16</v>
      </c>
      <c r="J15" s="15"/>
      <c r="L15" s="11"/>
    </row>
    <row r="16" spans="2:46" s="12" customFormat="1" ht="6.95" customHeight="1" x14ac:dyDescent="0.25">
      <c r="B16" s="11"/>
      <c r="L16" s="11"/>
    </row>
    <row r="17" spans="2:12" s="12" customFormat="1" ht="12" customHeight="1" x14ac:dyDescent="0.25">
      <c r="B17" s="11"/>
      <c r="D17" s="8" t="s">
        <v>17</v>
      </c>
      <c r="I17" s="8" t="s">
        <v>15</v>
      </c>
      <c r="J17" s="15"/>
      <c r="L17" s="11"/>
    </row>
    <row r="18" spans="2:12" s="12" customFormat="1" ht="18" customHeight="1" x14ac:dyDescent="0.25">
      <c r="B18" s="11"/>
      <c r="E18" s="17"/>
      <c r="F18" s="17"/>
      <c r="G18" s="17"/>
      <c r="H18" s="17"/>
      <c r="I18" s="8" t="s">
        <v>16</v>
      </c>
      <c r="J18" s="15"/>
      <c r="L18" s="11"/>
    </row>
    <row r="19" spans="2:12" s="12" customFormat="1" ht="6.95" customHeight="1" x14ac:dyDescent="0.25">
      <c r="B19" s="11"/>
      <c r="L19" s="11"/>
    </row>
    <row r="20" spans="2:12" s="12" customFormat="1" ht="12" customHeight="1" x14ac:dyDescent="0.25">
      <c r="B20" s="11"/>
      <c r="D20" s="8" t="s">
        <v>18</v>
      </c>
      <c r="I20" s="8" t="s">
        <v>15</v>
      </c>
      <c r="J20" s="15"/>
      <c r="L20" s="11"/>
    </row>
    <row r="21" spans="2:12" s="12" customFormat="1" ht="18" customHeight="1" x14ac:dyDescent="0.25">
      <c r="B21" s="11"/>
      <c r="E21" s="15"/>
      <c r="I21" s="8" t="s">
        <v>16</v>
      </c>
      <c r="J21" s="15"/>
      <c r="L21" s="11"/>
    </row>
    <row r="22" spans="2:12" s="12" customFormat="1" ht="6.95" customHeight="1" x14ac:dyDescent="0.25">
      <c r="B22" s="11"/>
      <c r="L22" s="11"/>
    </row>
    <row r="23" spans="2:12" s="12" customFormat="1" ht="12" customHeight="1" x14ac:dyDescent="0.25">
      <c r="B23" s="11"/>
      <c r="D23" s="8" t="s">
        <v>19</v>
      </c>
      <c r="I23" s="8" t="s">
        <v>15</v>
      </c>
      <c r="J23" s="15"/>
      <c r="L23" s="11"/>
    </row>
    <row r="24" spans="2:12" s="12" customFormat="1" ht="18" customHeight="1" x14ac:dyDescent="0.25">
      <c r="B24" s="11"/>
      <c r="E24" s="15"/>
      <c r="I24" s="8" t="s">
        <v>16</v>
      </c>
      <c r="J24" s="15"/>
      <c r="L24" s="11"/>
    </row>
    <row r="25" spans="2:12" s="12" customFormat="1" ht="6.95" customHeight="1" x14ac:dyDescent="0.25">
      <c r="B25" s="11"/>
      <c r="L25" s="11"/>
    </row>
    <row r="26" spans="2:12" s="12" customFormat="1" ht="12" customHeight="1" x14ac:dyDescent="0.25">
      <c r="B26" s="11"/>
      <c r="D26" s="8" t="s">
        <v>20</v>
      </c>
      <c r="L26" s="11"/>
    </row>
    <row r="27" spans="2:12" s="19" customFormat="1" ht="16.5" customHeight="1" x14ac:dyDescent="0.25">
      <c r="B27" s="18"/>
      <c r="E27" s="20" t="s">
        <v>9</v>
      </c>
      <c r="F27" s="20"/>
      <c r="G27" s="20"/>
      <c r="H27" s="20"/>
      <c r="L27" s="18"/>
    </row>
    <row r="28" spans="2:12" s="12" customFormat="1" ht="6.95" customHeight="1" x14ac:dyDescent="0.25">
      <c r="B28" s="11"/>
      <c r="L28" s="11"/>
    </row>
    <row r="29" spans="2:12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11"/>
    </row>
    <row r="30" spans="2:12" s="12" customFormat="1" ht="25.35" customHeight="1" x14ac:dyDescent="0.25">
      <c r="B30" s="11"/>
      <c r="D30" s="22" t="s">
        <v>21</v>
      </c>
      <c r="J30" s="23">
        <f>ROUND(J130, 2)</f>
        <v>0</v>
      </c>
      <c r="L30" s="11"/>
    </row>
    <row r="31" spans="2:12" s="12" customFormat="1" ht="6.95" customHeight="1" x14ac:dyDescent="0.25">
      <c r="B31" s="11"/>
      <c r="D31" s="21"/>
      <c r="E31" s="21"/>
      <c r="F31" s="21"/>
      <c r="G31" s="21"/>
      <c r="H31" s="21"/>
      <c r="I31" s="21"/>
      <c r="J31" s="21"/>
      <c r="K31" s="21"/>
      <c r="L31" s="11"/>
    </row>
    <row r="32" spans="2:12" s="12" customFormat="1" ht="14.45" customHeight="1" x14ac:dyDescent="0.25">
      <c r="B32" s="11"/>
      <c r="F32" s="24" t="s">
        <v>22</v>
      </c>
      <c r="I32" s="24" t="s">
        <v>23</v>
      </c>
      <c r="J32" s="24" t="s">
        <v>24</v>
      </c>
      <c r="L32" s="11"/>
    </row>
    <row r="33" spans="2:12" s="12" customFormat="1" ht="14.45" customHeight="1" x14ac:dyDescent="0.25">
      <c r="B33" s="11"/>
      <c r="D33" s="25" t="s">
        <v>25</v>
      </c>
      <c r="E33" s="8" t="s">
        <v>26</v>
      </c>
      <c r="F33" s="26">
        <f>ROUND((SUM(BE130:BE256)),  2)</f>
        <v>0</v>
      </c>
      <c r="I33" s="27">
        <v>0.21</v>
      </c>
      <c r="J33" s="26">
        <f>ROUND(((SUM(BE130:BE256))*I33),  2)</f>
        <v>0</v>
      </c>
      <c r="L33" s="11"/>
    </row>
    <row r="34" spans="2:12" s="12" customFormat="1" ht="14.45" customHeight="1" x14ac:dyDescent="0.25">
      <c r="B34" s="11"/>
      <c r="E34" s="8" t="s">
        <v>27</v>
      </c>
      <c r="F34" s="26">
        <f>ROUND((SUM(BF130:BF256)),  2)</f>
        <v>0</v>
      </c>
      <c r="I34" s="27">
        <v>0.15</v>
      </c>
      <c r="J34" s="26">
        <f>ROUND(((SUM(BF130:BF256))*I34),  2)</f>
        <v>0</v>
      </c>
      <c r="L34" s="11"/>
    </row>
    <row r="35" spans="2:12" s="12" customFormat="1" ht="14.45" hidden="1" customHeight="1" x14ac:dyDescent="0.25">
      <c r="B35" s="11"/>
      <c r="E35" s="8" t="s">
        <v>28</v>
      </c>
      <c r="F35" s="26">
        <f>ROUND((SUM(BG130:BG256)),  2)</f>
        <v>0</v>
      </c>
      <c r="I35" s="27">
        <v>0.21</v>
      </c>
      <c r="J35" s="26">
        <f>0</f>
        <v>0</v>
      </c>
      <c r="L35" s="11"/>
    </row>
    <row r="36" spans="2:12" s="12" customFormat="1" ht="14.45" hidden="1" customHeight="1" x14ac:dyDescent="0.25">
      <c r="B36" s="11"/>
      <c r="E36" s="8" t="s">
        <v>29</v>
      </c>
      <c r="F36" s="26">
        <f>ROUND((SUM(BH130:BH256)),  2)</f>
        <v>0</v>
      </c>
      <c r="I36" s="27">
        <v>0.15</v>
      </c>
      <c r="J36" s="26">
        <f>0</f>
        <v>0</v>
      </c>
      <c r="L36" s="11"/>
    </row>
    <row r="37" spans="2:12" s="12" customFormat="1" ht="14.45" hidden="1" customHeight="1" x14ac:dyDescent="0.25">
      <c r="B37" s="11"/>
      <c r="E37" s="8" t="s">
        <v>30</v>
      </c>
      <c r="F37" s="26">
        <f>ROUND((SUM(BI130:BI256)),  2)</f>
        <v>0</v>
      </c>
      <c r="I37" s="27">
        <v>0</v>
      </c>
      <c r="J37" s="26">
        <f>0</f>
        <v>0</v>
      </c>
      <c r="L37" s="11"/>
    </row>
    <row r="38" spans="2:12" s="12" customFormat="1" ht="6.95" customHeight="1" x14ac:dyDescent="0.25">
      <c r="B38" s="11"/>
      <c r="L38" s="11"/>
    </row>
    <row r="39" spans="2:12" s="12" customFormat="1" ht="25.35" customHeight="1" x14ac:dyDescent="0.25">
      <c r="B39" s="11"/>
      <c r="C39" s="28"/>
      <c r="D39" s="29" t="s">
        <v>31</v>
      </c>
      <c r="E39" s="30"/>
      <c r="F39" s="30"/>
      <c r="G39" s="31" t="s">
        <v>32</v>
      </c>
      <c r="H39" s="32" t="s">
        <v>33</v>
      </c>
      <c r="I39" s="30"/>
      <c r="J39" s="33">
        <f>SUM(J30:J37)</f>
        <v>0</v>
      </c>
      <c r="K39" s="34"/>
      <c r="L39" s="11"/>
    </row>
    <row r="40" spans="2:12" s="12" customFormat="1" ht="14.45" customHeight="1" x14ac:dyDescent="0.25">
      <c r="B40" s="11"/>
      <c r="L40" s="11"/>
    </row>
    <row r="41" spans="2:12" ht="14.45" customHeight="1" x14ac:dyDescent="0.25">
      <c r="B41" s="5"/>
      <c r="L41" s="5"/>
    </row>
    <row r="42" spans="2:12" ht="14.45" customHeight="1" x14ac:dyDescent="0.25">
      <c r="B42" s="5"/>
      <c r="L42" s="5"/>
    </row>
    <row r="43" spans="2:12" ht="14.45" customHeight="1" x14ac:dyDescent="0.25">
      <c r="B43" s="5"/>
      <c r="L43" s="5"/>
    </row>
    <row r="44" spans="2:12" ht="14.45" customHeight="1" x14ac:dyDescent="0.25">
      <c r="B44" s="5"/>
      <c r="L44" s="5"/>
    </row>
    <row r="45" spans="2:12" ht="14.45" customHeight="1" x14ac:dyDescent="0.25">
      <c r="B45" s="5"/>
      <c r="L45" s="5"/>
    </row>
    <row r="46" spans="2:12" ht="14.45" customHeight="1" x14ac:dyDescent="0.25">
      <c r="B46" s="5"/>
      <c r="L46" s="5"/>
    </row>
    <row r="47" spans="2:12" ht="14.45" customHeight="1" x14ac:dyDescent="0.25">
      <c r="B47" s="5"/>
      <c r="L47" s="5"/>
    </row>
    <row r="48" spans="2:12" ht="14.45" customHeight="1" x14ac:dyDescent="0.25">
      <c r="B48" s="5"/>
      <c r="L48" s="5"/>
    </row>
    <row r="49" spans="2:12" ht="14.45" customHeight="1" x14ac:dyDescent="0.25">
      <c r="B49" s="5"/>
      <c r="L49" s="5"/>
    </row>
    <row r="50" spans="2:12" s="12" customFormat="1" ht="14.45" customHeight="1" x14ac:dyDescent="0.25">
      <c r="B50" s="11"/>
      <c r="D50" s="35" t="s">
        <v>34</v>
      </c>
      <c r="E50" s="36"/>
      <c r="F50" s="36"/>
      <c r="G50" s="35" t="s">
        <v>35</v>
      </c>
      <c r="H50" s="36"/>
      <c r="I50" s="36"/>
      <c r="J50" s="36"/>
      <c r="K50" s="36"/>
      <c r="L50" s="11"/>
    </row>
    <row r="51" spans="2:12" x14ac:dyDescent="0.25">
      <c r="B51" s="5"/>
      <c r="L51" s="5"/>
    </row>
    <row r="52" spans="2:12" x14ac:dyDescent="0.25">
      <c r="B52" s="5"/>
      <c r="L52" s="5"/>
    </row>
    <row r="53" spans="2:12" x14ac:dyDescent="0.25">
      <c r="B53" s="5"/>
      <c r="L53" s="5"/>
    </row>
    <row r="54" spans="2:12" x14ac:dyDescent="0.25">
      <c r="B54" s="5"/>
      <c r="L54" s="5"/>
    </row>
    <row r="55" spans="2:12" x14ac:dyDescent="0.25">
      <c r="B55" s="5"/>
      <c r="L55" s="5"/>
    </row>
    <row r="56" spans="2:12" x14ac:dyDescent="0.25">
      <c r="B56" s="5"/>
      <c r="L56" s="5"/>
    </row>
    <row r="57" spans="2:12" x14ac:dyDescent="0.25">
      <c r="B57" s="5"/>
      <c r="L57" s="5"/>
    </row>
    <row r="58" spans="2:12" x14ac:dyDescent="0.25">
      <c r="B58" s="5"/>
      <c r="L58" s="5"/>
    </row>
    <row r="59" spans="2:12" x14ac:dyDescent="0.25">
      <c r="B59" s="5"/>
      <c r="L59" s="5"/>
    </row>
    <row r="60" spans="2:12" x14ac:dyDescent="0.25">
      <c r="B60" s="5"/>
      <c r="L60" s="5"/>
    </row>
    <row r="61" spans="2:12" s="12" customFormat="1" x14ac:dyDescent="0.25">
      <c r="B61" s="11"/>
      <c r="D61" s="37" t="s">
        <v>36</v>
      </c>
      <c r="E61" s="38"/>
      <c r="F61" s="39" t="s">
        <v>37</v>
      </c>
      <c r="G61" s="37" t="s">
        <v>36</v>
      </c>
      <c r="H61" s="38"/>
      <c r="I61" s="38"/>
      <c r="J61" s="40" t="s">
        <v>37</v>
      </c>
      <c r="K61" s="38"/>
      <c r="L61" s="11"/>
    </row>
    <row r="62" spans="2:12" x14ac:dyDescent="0.25">
      <c r="B62" s="5"/>
      <c r="L62" s="5"/>
    </row>
    <row r="63" spans="2:12" x14ac:dyDescent="0.25">
      <c r="B63" s="5"/>
      <c r="L63" s="5"/>
    </row>
    <row r="64" spans="2:12" x14ac:dyDescent="0.25">
      <c r="B64" s="5"/>
      <c r="L64" s="5"/>
    </row>
    <row r="65" spans="2:12" s="12" customFormat="1" x14ac:dyDescent="0.25">
      <c r="B65" s="11"/>
      <c r="D65" s="35" t="s">
        <v>38</v>
      </c>
      <c r="E65" s="36"/>
      <c r="F65" s="36"/>
      <c r="G65" s="35" t="s">
        <v>39</v>
      </c>
      <c r="H65" s="36"/>
      <c r="I65" s="36"/>
      <c r="J65" s="36"/>
      <c r="K65" s="36"/>
      <c r="L65" s="11"/>
    </row>
    <row r="66" spans="2:12" x14ac:dyDescent="0.25">
      <c r="B66" s="5"/>
      <c r="L66" s="5"/>
    </row>
    <row r="67" spans="2:12" x14ac:dyDescent="0.25">
      <c r="B67" s="5"/>
      <c r="L67" s="5"/>
    </row>
    <row r="68" spans="2:12" x14ac:dyDescent="0.25">
      <c r="B68" s="5"/>
      <c r="L68" s="5"/>
    </row>
    <row r="69" spans="2:12" x14ac:dyDescent="0.25">
      <c r="B69" s="5"/>
      <c r="L69" s="5"/>
    </row>
    <row r="70" spans="2:12" x14ac:dyDescent="0.25">
      <c r="B70" s="5"/>
      <c r="L70" s="5"/>
    </row>
    <row r="71" spans="2:12" x14ac:dyDescent="0.25">
      <c r="B71" s="5"/>
      <c r="L71" s="5"/>
    </row>
    <row r="72" spans="2:12" x14ac:dyDescent="0.25">
      <c r="B72" s="5"/>
      <c r="L72" s="5"/>
    </row>
    <row r="73" spans="2:12" x14ac:dyDescent="0.25">
      <c r="B73" s="5"/>
      <c r="L73" s="5"/>
    </row>
    <row r="74" spans="2:12" x14ac:dyDescent="0.25">
      <c r="B74" s="5"/>
      <c r="L74" s="5"/>
    </row>
    <row r="75" spans="2:12" x14ac:dyDescent="0.25">
      <c r="B75" s="5"/>
      <c r="L75" s="5"/>
    </row>
    <row r="76" spans="2:12" s="12" customFormat="1" x14ac:dyDescent="0.25">
      <c r="B76" s="11"/>
      <c r="D76" s="37" t="s">
        <v>36</v>
      </c>
      <c r="E76" s="38"/>
      <c r="F76" s="39" t="s">
        <v>37</v>
      </c>
      <c r="G76" s="37" t="s">
        <v>36</v>
      </c>
      <c r="H76" s="38"/>
      <c r="I76" s="38"/>
      <c r="J76" s="40" t="s">
        <v>37</v>
      </c>
      <c r="K76" s="38"/>
      <c r="L76" s="11"/>
    </row>
    <row r="77" spans="2:12" s="12" customFormat="1" ht="14.45" customHeight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1"/>
    </row>
    <row r="81" spans="2:47" s="12" customFormat="1" ht="6.95" hidden="1" customHeight="1" x14ac:dyDescent="0.2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1"/>
    </row>
    <row r="82" spans="2:47" s="12" customFormat="1" ht="24.95" hidden="1" customHeight="1" x14ac:dyDescent="0.25">
      <c r="B82" s="11"/>
      <c r="C82" s="6" t="s">
        <v>40</v>
      </c>
      <c r="L82" s="11"/>
    </row>
    <row r="83" spans="2:47" s="12" customFormat="1" ht="6.95" hidden="1" customHeight="1" x14ac:dyDescent="0.25">
      <c r="B83" s="11"/>
      <c r="L83" s="11"/>
    </row>
    <row r="84" spans="2:47" s="12" customFormat="1" ht="12" hidden="1" customHeight="1" x14ac:dyDescent="0.25">
      <c r="B84" s="11"/>
      <c r="C84" s="8" t="s">
        <v>5</v>
      </c>
      <c r="L84" s="11"/>
    </row>
    <row r="85" spans="2:47" s="12" customFormat="1" ht="26.25" hidden="1" customHeight="1" x14ac:dyDescent="0.25">
      <c r="B85" s="11"/>
      <c r="E85" s="9">
        <f>E7</f>
        <v>0</v>
      </c>
      <c r="F85" s="10"/>
      <c r="G85" s="10"/>
      <c r="H85" s="10"/>
      <c r="L85" s="11"/>
    </row>
    <row r="86" spans="2:47" s="12" customFormat="1" ht="12" hidden="1" customHeight="1" x14ac:dyDescent="0.25">
      <c r="B86" s="11"/>
      <c r="C86" s="8" t="s">
        <v>6</v>
      </c>
      <c r="L86" s="11"/>
    </row>
    <row r="87" spans="2:47" s="12" customFormat="1" ht="16.5" hidden="1" customHeight="1" x14ac:dyDescent="0.25">
      <c r="B87" s="11"/>
      <c r="E87" s="13" t="str">
        <f>E9</f>
        <v>07 - rekonstrukce A3 - 7.NP</v>
      </c>
      <c r="F87" s="14"/>
      <c r="G87" s="14"/>
      <c r="H87" s="14"/>
      <c r="L87" s="11"/>
    </row>
    <row r="88" spans="2:47" s="12" customFormat="1" ht="6.95" hidden="1" customHeight="1" x14ac:dyDescent="0.25">
      <c r="B88" s="11"/>
      <c r="L88" s="11"/>
    </row>
    <row r="89" spans="2:47" s="12" customFormat="1" ht="12" hidden="1" customHeight="1" x14ac:dyDescent="0.25">
      <c r="B89" s="11"/>
      <c r="C89" s="8" t="s">
        <v>11</v>
      </c>
      <c r="F89" s="15" t="str">
        <f>F12</f>
        <v xml:space="preserve"> </v>
      </c>
      <c r="I89" s="8" t="s">
        <v>13</v>
      </c>
      <c r="J89" s="16" t="str">
        <f>IF(J12="","",J12)</f>
        <v/>
      </c>
      <c r="L89" s="11"/>
    </row>
    <row r="90" spans="2:47" s="12" customFormat="1" ht="6.95" hidden="1" customHeight="1" x14ac:dyDescent="0.25">
      <c r="B90" s="11"/>
      <c r="L90" s="11"/>
    </row>
    <row r="91" spans="2:47" s="12" customFormat="1" ht="15.2" hidden="1" customHeight="1" x14ac:dyDescent="0.25">
      <c r="B91" s="11"/>
      <c r="C91" s="8" t="s">
        <v>14</v>
      </c>
      <c r="F91" s="15">
        <f>E15</f>
        <v>0</v>
      </c>
      <c r="I91" s="8" t="s">
        <v>18</v>
      </c>
      <c r="J91" s="45">
        <f>E21</f>
        <v>0</v>
      </c>
      <c r="L91" s="11"/>
    </row>
    <row r="92" spans="2:47" s="12" customFormat="1" ht="15.2" hidden="1" customHeight="1" x14ac:dyDescent="0.25">
      <c r="B92" s="11"/>
      <c r="C92" s="8" t="s">
        <v>17</v>
      </c>
      <c r="F92" s="15" t="str">
        <f>IF(E18="","",E18)</f>
        <v/>
      </c>
      <c r="I92" s="8" t="s">
        <v>19</v>
      </c>
      <c r="J92" s="45">
        <f>E24</f>
        <v>0</v>
      </c>
      <c r="L92" s="11"/>
    </row>
    <row r="93" spans="2:47" s="12" customFormat="1" ht="10.35" hidden="1" customHeight="1" x14ac:dyDescent="0.25">
      <c r="B93" s="11"/>
      <c r="L93" s="11"/>
    </row>
    <row r="94" spans="2:47" s="12" customFormat="1" ht="29.25" hidden="1" customHeight="1" x14ac:dyDescent="0.25">
      <c r="B94" s="11"/>
      <c r="C94" s="46" t="s">
        <v>41</v>
      </c>
      <c r="D94" s="28"/>
      <c r="E94" s="28"/>
      <c r="F94" s="28"/>
      <c r="G94" s="28"/>
      <c r="H94" s="28"/>
      <c r="I94" s="28"/>
      <c r="J94" s="47" t="s">
        <v>42</v>
      </c>
      <c r="K94" s="28"/>
      <c r="L94" s="11"/>
    </row>
    <row r="95" spans="2:47" s="12" customFormat="1" ht="10.35" hidden="1" customHeight="1" x14ac:dyDescent="0.25">
      <c r="B95" s="11"/>
      <c r="L95" s="11"/>
    </row>
    <row r="96" spans="2:47" s="12" customFormat="1" ht="22.9" hidden="1" customHeight="1" x14ac:dyDescent="0.25">
      <c r="B96" s="11"/>
      <c r="C96" s="48" t="s">
        <v>43</v>
      </c>
      <c r="J96" s="23">
        <f>J130</f>
        <v>0</v>
      </c>
      <c r="L96" s="11"/>
      <c r="AU96" s="2" t="s">
        <v>44</v>
      </c>
    </row>
    <row r="97" spans="2:12" s="50" customFormat="1" ht="24.95" hidden="1" customHeight="1" x14ac:dyDescent="0.25">
      <c r="B97" s="49"/>
      <c r="D97" s="51" t="s">
        <v>45</v>
      </c>
      <c r="E97" s="52"/>
      <c r="F97" s="52"/>
      <c r="G97" s="52"/>
      <c r="H97" s="52"/>
      <c r="I97" s="52"/>
      <c r="J97" s="53">
        <f>J131</f>
        <v>0</v>
      </c>
      <c r="L97" s="49"/>
    </row>
    <row r="98" spans="2:12" s="55" customFormat="1" ht="19.899999999999999" hidden="1" customHeight="1" x14ac:dyDescent="0.25">
      <c r="B98" s="54"/>
      <c r="D98" s="56" t="s">
        <v>46</v>
      </c>
      <c r="E98" s="57"/>
      <c r="F98" s="57"/>
      <c r="G98" s="57"/>
      <c r="H98" s="57"/>
      <c r="I98" s="57"/>
      <c r="J98" s="58">
        <f>J132</f>
        <v>0</v>
      </c>
      <c r="L98" s="54"/>
    </row>
    <row r="99" spans="2:12" s="50" customFormat="1" ht="24.95" hidden="1" customHeight="1" x14ac:dyDescent="0.25">
      <c r="B99" s="49"/>
      <c r="D99" s="51" t="s">
        <v>47</v>
      </c>
      <c r="E99" s="52"/>
      <c r="F99" s="52"/>
      <c r="G99" s="52"/>
      <c r="H99" s="52"/>
      <c r="I99" s="52"/>
      <c r="J99" s="53">
        <f>J141</f>
        <v>0</v>
      </c>
      <c r="L99" s="49"/>
    </row>
    <row r="100" spans="2:12" s="50" customFormat="1" ht="24.95" hidden="1" customHeight="1" x14ac:dyDescent="0.25">
      <c r="B100" s="49"/>
      <c r="D100" s="51" t="s">
        <v>48</v>
      </c>
      <c r="E100" s="52"/>
      <c r="F100" s="52"/>
      <c r="G100" s="52"/>
      <c r="H100" s="52"/>
      <c r="I100" s="52"/>
      <c r="J100" s="53">
        <f>J147</f>
        <v>0</v>
      </c>
      <c r="L100" s="49"/>
    </row>
    <row r="101" spans="2:12" s="55" customFormat="1" ht="19.899999999999999" hidden="1" customHeight="1" x14ac:dyDescent="0.25">
      <c r="B101" s="54"/>
      <c r="D101" s="56" t="s">
        <v>49</v>
      </c>
      <c r="E101" s="57"/>
      <c r="F101" s="57"/>
      <c r="G101" s="57"/>
      <c r="H101" s="57"/>
      <c r="I101" s="57"/>
      <c r="J101" s="58">
        <f>J148</f>
        <v>0</v>
      </c>
      <c r="L101" s="54"/>
    </row>
    <row r="102" spans="2:12" s="50" customFormat="1" ht="24.95" hidden="1" customHeight="1" x14ac:dyDescent="0.25">
      <c r="B102" s="49"/>
      <c r="D102" s="51" t="s">
        <v>50</v>
      </c>
      <c r="E102" s="52"/>
      <c r="F102" s="52"/>
      <c r="G102" s="52"/>
      <c r="H102" s="52"/>
      <c r="I102" s="52"/>
      <c r="J102" s="53">
        <f>J156</f>
        <v>0</v>
      </c>
      <c r="L102" s="49"/>
    </row>
    <row r="103" spans="2:12" s="55" customFormat="1" ht="19.899999999999999" hidden="1" customHeight="1" x14ac:dyDescent="0.25">
      <c r="B103" s="54"/>
      <c r="D103" s="56" t="s">
        <v>51</v>
      </c>
      <c r="E103" s="57"/>
      <c r="F103" s="57"/>
      <c r="G103" s="57"/>
      <c r="H103" s="57"/>
      <c r="I103" s="57"/>
      <c r="J103" s="58">
        <f>J157</f>
        <v>0</v>
      </c>
      <c r="L103" s="54"/>
    </row>
    <row r="104" spans="2:12" s="55" customFormat="1" ht="19.899999999999999" hidden="1" customHeight="1" x14ac:dyDescent="0.25">
      <c r="B104" s="54"/>
      <c r="D104" s="56" t="s">
        <v>52</v>
      </c>
      <c r="E104" s="57"/>
      <c r="F104" s="57"/>
      <c r="G104" s="57"/>
      <c r="H104" s="57"/>
      <c r="I104" s="57"/>
      <c r="J104" s="58">
        <f>J214</f>
        <v>0</v>
      </c>
      <c r="L104" s="54"/>
    </row>
    <row r="105" spans="2:12" s="55" customFormat="1" ht="19.899999999999999" hidden="1" customHeight="1" x14ac:dyDescent="0.25">
      <c r="B105" s="54"/>
      <c r="D105" s="56" t="s">
        <v>53</v>
      </c>
      <c r="E105" s="57"/>
      <c r="F105" s="57"/>
      <c r="G105" s="57"/>
      <c r="H105" s="57"/>
      <c r="I105" s="57"/>
      <c r="J105" s="58">
        <f>J224</f>
        <v>0</v>
      </c>
      <c r="L105" s="54"/>
    </row>
    <row r="106" spans="2:12" s="55" customFormat="1" ht="19.899999999999999" hidden="1" customHeight="1" x14ac:dyDescent="0.25">
      <c r="B106" s="54"/>
      <c r="D106" s="56" t="s">
        <v>54</v>
      </c>
      <c r="E106" s="57"/>
      <c r="F106" s="57"/>
      <c r="G106" s="57"/>
      <c r="H106" s="57"/>
      <c r="I106" s="57"/>
      <c r="J106" s="58">
        <f>J231</f>
        <v>0</v>
      </c>
      <c r="L106" s="54"/>
    </row>
    <row r="107" spans="2:12" s="55" customFormat="1" ht="19.899999999999999" hidden="1" customHeight="1" x14ac:dyDescent="0.25">
      <c r="B107" s="54"/>
      <c r="D107" s="56" t="s">
        <v>55</v>
      </c>
      <c r="E107" s="57"/>
      <c r="F107" s="57"/>
      <c r="G107" s="57"/>
      <c r="H107" s="57"/>
      <c r="I107" s="57"/>
      <c r="J107" s="58">
        <f>J240</f>
        <v>0</v>
      </c>
      <c r="L107" s="54"/>
    </row>
    <row r="108" spans="2:12" s="55" customFormat="1" ht="19.899999999999999" hidden="1" customHeight="1" x14ac:dyDescent="0.25">
      <c r="B108" s="54"/>
      <c r="D108" s="56" t="s">
        <v>56</v>
      </c>
      <c r="E108" s="57"/>
      <c r="F108" s="57"/>
      <c r="G108" s="57"/>
      <c r="H108" s="57"/>
      <c r="I108" s="57"/>
      <c r="J108" s="58">
        <f>J247</f>
        <v>0</v>
      </c>
      <c r="L108" s="54"/>
    </row>
    <row r="109" spans="2:12" s="50" customFormat="1" ht="24.95" hidden="1" customHeight="1" x14ac:dyDescent="0.25">
      <c r="B109" s="49"/>
      <c r="D109" s="51" t="s">
        <v>57</v>
      </c>
      <c r="E109" s="52"/>
      <c r="F109" s="52"/>
      <c r="G109" s="52"/>
      <c r="H109" s="52"/>
      <c r="I109" s="52"/>
      <c r="J109" s="53">
        <f>J249</f>
        <v>0</v>
      </c>
      <c r="L109" s="49"/>
    </row>
    <row r="110" spans="2:12" s="55" customFormat="1" ht="19.899999999999999" hidden="1" customHeight="1" x14ac:dyDescent="0.25">
      <c r="B110" s="54"/>
      <c r="D110" s="56" t="s">
        <v>58</v>
      </c>
      <c r="E110" s="57"/>
      <c r="F110" s="57"/>
      <c r="G110" s="57"/>
      <c r="H110" s="57"/>
      <c r="I110" s="57"/>
      <c r="J110" s="58">
        <f>J250</f>
        <v>0</v>
      </c>
      <c r="L110" s="54"/>
    </row>
    <row r="111" spans="2:12" s="12" customFormat="1" ht="21.75" hidden="1" customHeight="1" x14ac:dyDescent="0.25">
      <c r="B111" s="11"/>
      <c r="L111" s="11"/>
    </row>
    <row r="112" spans="2:12" s="12" customFormat="1" ht="6.95" hidden="1" customHeight="1" x14ac:dyDescent="0.25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1"/>
    </row>
    <row r="113" spans="2:12" hidden="1" x14ac:dyDescent="0.25"/>
    <row r="114" spans="2:12" hidden="1" x14ac:dyDescent="0.25"/>
    <row r="115" spans="2:12" hidden="1" x14ac:dyDescent="0.25"/>
    <row r="116" spans="2:12" s="12" customFormat="1" ht="6.95" customHeight="1" x14ac:dyDescent="0.25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1"/>
    </row>
    <row r="117" spans="2:12" s="12" customFormat="1" ht="24.95" customHeight="1" x14ac:dyDescent="0.25">
      <c r="B117" s="11"/>
      <c r="C117" s="6" t="s">
        <v>59</v>
      </c>
      <c r="L117" s="11"/>
    </row>
    <row r="118" spans="2:12" s="12" customFormat="1" ht="6.95" customHeight="1" x14ac:dyDescent="0.25">
      <c r="B118" s="11"/>
      <c r="L118" s="11"/>
    </row>
    <row r="119" spans="2:12" s="12" customFormat="1" ht="12" customHeight="1" x14ac:dyDescent="0.25">
      <c r="B119" s="11"/>
      <c r="C119" s="8" t="s">
        <v>5</v>
      </c>
      <c r="L119" s="11"/>
    </row>
    <row r="120" spans="2:12" s="12" customFormat="1" ht="26.25" customHeight="1" x14ac:dyDescent="0.25">
      <c r="B120" s="11"/>
      <c r="E120" s="9">
        <f>E7</f>
        <v>0</v>
      </c>
      <c r="F120" s="10"/>
      <c r="G120" s="10"/>
      <c r="H120" s="10"/>
      <c r="L120" s="11"/>
    </row>
    <row r="121" spans="2:12" s="12" customFormat="1" ht="12" customHeight="1" x14ac:dyDescent="0.25">
      <c r="B121" s="11"/>
      <c r="C121" s="8" t="s">
        <v>6</v>
      </c>
      <c r="L121" s="11"/>
    </row>
    <row r="122" spans="2:12" s="12" customFormat="1" ht="16.5" customHeight="1" x14ac:dyDescent="0.25">
      <c r="B122" s="11"/>
      <c r="E122" s="13" t="str">
        <f>E9</f>
        <v>07 - rekonstrukce A3 - 7.NP</v>
      </c>
      <c r="F122" s="14"/>
      <c r="G122" s="14"/>
      <c r="H122" s="14"/>
      <c r="L122" s="11"/>
    </row>
    <row r="123" spans="2:12" s="12" customFormat="1" ht="6.95" customHeight="1" x14ac:dyDescent="0.25">
      <c r="B123" s="11"/>
      <c r="L123" s="11"/>
    </row>
    <row r="124" spans="2:12" s="12" customFormat="1" ht="12" customHeight="1" x14ac:dyDescent="0.25">
      <c r="B124" s="11"/>
      <c r="C124" s="8" t="s">
        <v>11</v>
      </c>
      <c r="F124" s="15" t="str">
        <f>F12</f>
        <v xml:space="preserve"> </v>
      </c>
      <c r="I124" s="8" t="s">
        <v>13</v>
      </c>
      <c r="J124" s="16" t="str">
        <f>IF(J12="","",J12)</f>
        <v/>
      </c>
      <c r="L124" s="11"/>
    </row>
    <row r="125" spans="2:12" s="12" customFormat="1" ht="6.95" customHeight="1" x14ac:dyDescent="0.25">
      <c r="B125" s="11"/>
      <c r="L125" s="11"/>
    </row>
    <row r="126" spans="2:12" s="12" customFormat="1" ht="15.2" customHeight="1" x14ac:dyDescent="0.25">
      <c r="B126" s="11"/>
      <c r="C126" s="8" t="s">
        <v>14</v>
      </c>
      <c r="F126" s="15">
        <f>E15</f>
        <v>0</v>
      </c>
      <c r="I126" s="8" t="s">
        <v>18</v>
      </c>
      <c r="J126" s="45">
        <f>E21</f>
        <v>0</v>
      </c>
      <c r="L126" s="11"/>
    </row>
    <row r="127" spans="2:12" s="12" customFormat="1" ht="15.2" customHeight="1" x14ac:dyDescent="0.25">
      <c r="B127" s="11"/>
      <c r="C127" s="8" t="s">
        <v>17</v>
      </c>
      <c r="F127" s="15" t="str">
        <f>IF(E18="","",E18)</f>
        <v/>
      </c>
      <c r="I127" s="8" t="s">
        <v>19</v>
      </c>
      <c r="J127" s="45">
        <f>E24</f>
        <v>0</v>
      </c>
      <c r="L127" s="11"/>
    </row>
    <row r="128" spans="2:12" s="12" customFormat="1" ht="10.35" customHeight="1" x14ac:dyDescent="0.25">
      <c r="B128" s="11"/>
      <c r="L128" s="11"/>
    </row>
    <row r="129" spans="2:65" s="67" customFormat="1" ht="29.25" customHeight="1" x14ac:dyDescent="0.25">
      <c r="B129" s="59"/>
      <c r="C129" s="60" t="s">
        <v>60</v>
      </c>
      <c r="D129" s="61" t="s">
        <v>61</v>
      </c>
      <c r="E129" s="61" t="s">
        <v>62</v>
      </c>
      <c r="F129" s="61" t="s">
        <v>63</v>
      </c>
      <c r="G129" s="61" t="s">
        <v>64</v>
      </c>
      <c r="H129" s="61" t="s">
        <v>65</v>
      </c>
      <c r="I129" s="61" t="s">
        <v>66</v>
      </c>
      <c r="J129" s="62" t="s">
        <v>42</v>
      </c>
      <c r="K129" s="63" t="s">
        <v>67</v>
      </c>
      <c r="L129" s="59"/>
      <c r="M129" s="64" t="s">
        <v>9</v>
      </c>
      <c r="N129" s="65" t="s">
        <v>25</v>
      </c>
      <c r="O129" s="65" t="s">
        <v>68</v>
      </c>
      <c r="P129" s="65" t="s">
        <v>69</v>
      </c>
      <c r="Q129" s="65" t="s">
        <v>70</v>
      </c>
      <c r="R129" s="65" t="s">
        <v>71</v>
      </c>
      <c r="S129" s="65" t="s">
        <v>72</v>
      </c>
      <c r="T129" s="66" t="s">
        <v>73</v>
      </c>
    </row>
    <row r="130" spans="2:65" s="12" customFormat="1" ht="22.9" customHeight="1" x14ac:dyDescent="0.25">
      <c r="B130" s="11"/>
      <c r="C130" s="68" t="s">
        <v>74</v>
      </c>
      <c r="J130" s="69">
        <f>BK130</f>
        <v>0</v>
      </c>
      <c r="L130" s="11"/>
      <c r="M130" s="70"/>
      <c r="N130" s="21"/>
      <c r="O130" s="21"/>
      <c r="P130" s="71">
        <f>P131+P141+P147+P156+P249</f>
        <v>1897.4092000000003</v>
      </c>
      <c r="Q130" s="21"/>
      <c r="R130" s="71">
        <f>R131+R141+R147+R156+R249</f>
        <v>0.70657400000000004</v>
      </c>
      <c r="S130" s="21"/>
      <c r="T130" s="72">
        <f>T131+T141+T147+T156+T249</f>
        <v>0</v>
      </c>
      <c r="AT130" s="2" t="s">
        <v>75</v>
      </c>
      <c r="AU130" s="2" t="s">
        <v>44</v>
      </c>
      <c r="BK130" s="73">
        <f>BK131+BK141+BK147+BK156+BK249</f>
        <v>0</v>
      </c>
    </row>
    <row r="131" spans="2:65" s="75" customFormat="1" ht="25.9" customHeight="1" x14ac:dyDescent="0.2">
      <c r="B131" s="74"/>
      <c r="D131" s="76" t="s">
        <v>75</v>
      </c>
      <c r="E131" s="77" t="s">
        <v>76</v>
      </c>
      <c r="F131" s="77" t="s">
        <v>77</v>
      </c>
      <c r="J131" s="78">
        <f>BK131</f>
        <v>0</v>
      </c>
      <c r="L131" s="74"/>
      <c r="M131" s="79"/>
      <c r="P131" s="80">
        <f>P132</f>
        <v>5.8192000000000013</v>
      </c>
      <c r="R131" s="80">
        <f>R132</f>
        <v>0</v>
      </c>
      <c r="T131" s="81">
        <f>T132</f>
        <v>0</v>
      </c>
      <c r="AR131" s="76" t="s">
        <v>78</v>
      </c>
      <c r="AT131" s="82" t="s">
        <v>75</v>
      </c>
      <c r="AU131" s="82" t="s">
        <v>79</v>
      </c>
      <c r="AY131" s="76" t="s">
        <v>80</v>
      </c>
      <c r="BK131" s="83">
        <f>BK132</f>
        <v>0</v>
      </c>
    </row>
    <row r="132" spans="2:65" s="75" customFormat="1" ht="22.9" customHeight="1" x14ac:dyDescent="0.2">
      <c r="B132" s="74"/>
      <c r="D132" s="76" t="s">
        <v>75</v>
      </c>
      <c r="E132" s="84" t="s">
        <v>81</v>
      </c>
      <c r="F132" s="84" t="s">
        <v>82</v>
      </c>
      <c r="J132" s="85">
        <f>BK132</f>
        <v>0</v>
      </c>
      <c r="L132" s="74"/>
      <c r="M132" s="79"/>
      <c r="P132" s="80">
        <f>SUM(P133:P140)</f>
        <v>5.8192000000000013</v>
      </c>
      <c r="R132" s="80">
        <f>SUM(R133:R140)</f>
        <v>0</v>
      </c>
      <c r="T132" s="81">
        <f>SUM(T133:T140)</f>
        <v>0</v>
      </c>
      <c r="AR132" s="76" t="s">
        <v>78</v>
      </c>
      <c r="AT132" s="82" t="s">
        <v>75</v>
      </c>
      <c r="AU132" s="82" t="s">
        <v>78</v>
      </c>
      <c r="AY132" s="76" t="s">
        <v>80</v>
      </c>
      <c r="BK132" s="83">
        <f>SUM(BK133:BK140)</f>
        <v>0</v>
      </c>
    </row>
    <row r="133" spans="2:65" s="12" customFormat="1" ht="16.5" customHeight="1" x14ac:dyDescent="0.25">
      <c r="B133" s="11"/>
      <c r="C133" s="86" t="s">
        <v>78</v>
      </c>
      <c r="D133" s="86" t="s">
        <v>83</v>
      </c>
      <c r="E133" s="87" t="s">
        <v>84</v>
      </c>
      <c r="F133" s="88" t="s">
        <v>85</v>
      </c>
      <c r="G133" s="89" t="s">
        <v>86</v>
      </c>
      <c r="H133" s="90">
        <v>4</v>
      </c>
      <c r="I133" s="91"/>
      <c r="J133" s="91">
        <f t="shared" ref="J133:J140" si="0">ROUND(I133*H133,2)</f>
        <v>0</v>
      </c>
      <c r="K133" s="92"/>
      <c r="L133" s="11"/>
      <c r="M133" s="93" t="s">
        <v>9</v>
      </c>
      <c r="N133" s="94" t="s">
        <v>26</v>
      </c>
      <c r="O133" s="95">
        <v>0.77200000000000002</v>
      </c>
      <c r="P133" s="95">
        <f t="shared" ref="P133:P140" si="1">O133*H133</f>
        <v>3.0880000000000001</v>
      </c>
      <c r="Q133" s="95">
        <v>0</v>
      </c>
      <c r="R133" s="95">
        <f t="shared" ref="R133:R140" si="2">Q133*H133</f>
        <v>0</v>
      </c>
      <c r="S133" s="95">
        <v>0</v>
      </c>
      <c r="T133" s="96">
        <f t="shared" ref="T133:T140" si="3">S133*H133</f>
        <v>0</v>
      </c>
      <c r="AR133" s="97" t="s">
        <v>87</v>
      </c>
      <c r="AT133" s="97" t="s">
        <v>83</v>
      </c>
      <c r="AU133" s="97" t="s">
        <v>1</v>
      </c>
      <c r="AY133" s="2" t="s">
        <v>80</v>
      </c>
      <c r="BE133" s="98">
        <f t="shared" ref="BE133:BE140" si="4">IF(N133="základní",J133,0)</f>
        <v>0</v>
      </c>
      <c r="BF133" s="98">
        <f t="shared" ref="BF133:BF140" si="5">IF(N133="snížená",J133,0)</f>
        <v>0</v>
      </c>
      <c r="BG133" s="98">
        <f t="shared" ref="BG133:BG140" si="6">IF(N133="zákl. přenesená",J133,0)</f>
        <v>0</v>
      </c>
      <c r="BH133" s="98">
        <f t="shared" ref="BH133:BH140" si="7">IF(N133="sníž. přenesená",J133,0)</f>
        <v>0</v>
      </c>
      <c r="BI133" s="98">
        <f t="shared" ref="BI133:BI140" si="8">IF(N133="nulová",J133,0)</f>
        <v>0</v>
      </c>
      <c r="BJ133" s="2" t="s">
        <v>78</v>
      </c>
      <c r="BK133" s="98">
        <f t="shared" ref="BK133:BK140" si="9">ROUND(I133*H133,2)</f>
        <v>0</v>
      </c>
      <c r="BL133" s="2" t="s">
        <v>87</v>
      </c>
      <c r="BM133" s="97" t="s">
        <v>88</v>
      </c>
    </row>
    <row r="134" spans="2:65" s="12" customFormat="1" ht="24.2" customHeight="1" x14ac:dyDescent="0.25">
      <c r="B134" s="11"/>
      <c r="C134" s="86" t="s">
        <v>1</v>
      </c>
      <c r="D134" s="86" t="s">
        <v>83</v>
      </c>
      <c r="E134" s="87" t="s">
        <v>89</v>
      </c>
      <c r="F134" s="88" t="s">
        <v>90</v>
      </c>
      <c r="G134" s="89" t="s">
        <v>86</v>
      </c>
      <c r="H134" s="90">
        <v>24</v>
      </c>
      <c r="I134" s="91"/>
      <c r="J134" s="91">
        <f t="shared" si="0"/>
        <v>0</v>
      </c>
      <c r="K134" s="92"/>
      <c r="L134" s="11"/>
      <c r="M134" s="93" t="s">
        <v>9</v>
      </c>
      <c r="N134" s="94" t="s">
        <v>26</v>
      </c>
      <c r="O134" s="95">
        <v>8.0000000000000002E-3</v>
      </c>
      <c r="P134" s="95">
        <f t="shared" si="1"/>
        <v>0.192</v>
      </c>
      <c r="Q134" s="95">
        <v>0</v>
      </c>
      <c r="R134" s="95">
        <f t="shared" si="2"/>
        <v>0</v>
      </c>
      <c r="S134" s="95">
        <v>0</v>
      </c>
      <c r="T134" s="96">
        <f t="shared" si="3"/>
        <v>0</v>
      </c>
      <c r="AR134" s="97" t="s">
        <v>87</v>
      </c>
      <c r="AT134" s="97" t="s">
        <v>83</v>
      </c>
      <c r="AU134" s="97" t="s">
        <v>1</v>
      </c>
      <c r="AY134" s="2" t="s">
        <v>80</v>
      </c>
      <c r="BE134" s="98">
        <f t="shared" si="4"/>
        <v>0</v>
      </c>
      <c r="BF134" s="98">
        <f t="shared" si="5"/>
        <v>0</v>
      </c>
      <c r="BG134" s="98">
        <f t="shared" si="6"/>
        <v>0</v>
      </c>
      <c r="BH134" s="98">
        <f t="shared" si="7"/>
        <v>0</v>
      </c>
      <c r="BI134" s="98">
        <f t="shared" si="8"/>
        <v>0</v>
      </c>
      <c r="BJ134" s="2" t="s">
        <v>78</v>
      </c>
      <c r="BK134" s="98">
        <f t="shared" si="9"/>
        <v>0</v>
      </c>
      <c r="BL134" s="2" t="s">
        <v>87</v>
      </c>
      <c r="BM134" s="97" t="s">
        <v>91</v>
      </c>
    </row>
    <row r="135" spans="2:65" s="12" customFormat="1" ht="24.2" customHeight="1" x14ac:dyDescent="0.25">
      <c r="B135" s="11"/>
      <c r="C135" s="86" t="s">
        <v>92</v>
      </c>
      <c r="D135" s="86" t="s">
        <v>83</v>
      </c>
      <c r="E135" s="87" t="s">
        <v>93</v>
      </c>
      <c r="F135" s="88" t="s">
        <v>94</v>
      </c>
      <c r="G135" s="89" t="s">
        <v>86</v>
      </c>
      <c r="H135" s="90">
        <v>0.8</v>
      </c>
      <c r="I135" s="91"/>
      <c r="J135" s="91">
        <f t="shared" si="0"/>
        <v>0</v>
      </c>
      <c r="K135" s="92"/>
      <c r="L135" s="11"/>
      <c r="M135" s="93" t="s">
        <v>9</v>
      </c>
      <c r="N135" s="94" t="s">
        <v>26</v>
      </c>
      <c r="O135" s="95">
        <v>0.83699999999999997</v>
      </c>
      <c r="P135" s="95">
        <f t="shared" si="1"/>
        <v>0.66959999999999997</v>
      </c>
      <c r="Q135" s="95">
        <v>0</v>
      </c>
      <c r="R135" s="95">
        <f t="shared" si="2"/>
        <v>0</v>
      </c>
      <c r="S135" s="95">
        <v>0</v>
      </c>
      <c r="T135" s="96">
        <f t="shared" si="3"/>
        <v>0</v>
      </c>
      <c r="AR135" s="97" t="s">
        <v>87</v>
      </c>
      <c r="AT135" s="97" t="s">
        <v>83</v>
      </c>
      <c r="AU135" s="97" t="s">
        <v>1</v>
      </c>
      <c r="AY135" s="2" t="s">
        <v>80</v>
      </c>
      <c r="BE135" s="98">
        <f t="shared" si="4"/>
        <v>0</v>
      </c>
      <c r="BF135" s="98">
        <f t="shared" si="5"/>
        <v>0</v>
      </c>
      <c r="BG135" s="98">
        <f t="shared" si="6"/>
        <v>0</v>
      </c>
      <c r="BH135" s="98">
        <f t="shared" si="7"/>
        <v>0</v>
      </c>
      <c r="BI135" s="98">
        <f t="shared" si="8"/>
        <v>0</v>
      </c>
      <c r="BJ135" s="2" t="s">
        <v>78</v>
      </c>
      <c r="BK135" s="98">
        <f t="shared" si="9"/>
        <v>0</v>
      </c>
      <c r="BL135" s="2" t="s">
        <v>87</v>
      </c>
      <c r="BM135" s="97" t="s">
        <v>95</v>
      </c>
    </row>
    <row r="136" spans="2:65" s="12" customFormat="1" ht="24.2" customHeight="1" x14ac:dyDescent="0.25">
      <c r="B136" s="11"/>
      <c r="C136" s="86" t="s">
        <v>87</v>
      </c>
      <c r="D136" s="86" t="s">
        <v>83</v>
      </c>
      <c r="E136" s="87" t="s">
        <v>96</v>
      </c>
      <c r="F136" s="88" t="s">
        <v>97</v>
      </c>
      <c r="G136" s="89" t="s">
        <v>86</v>
      </c>
      <c r="H136" s="90">
        <v>4</v>
      </c>
      <c r="I136" s="91"/>
      <c r="J136" s="91">
        <f t="shared" si="0"/>
        <v>0</v>
      </c>
      <c r="K136" s="92"/>
      <c r="L136" s="11"/>
      <c r="M136" s="93" t="s">
        <v>9</v>
      </c>
      <c r="N136" s="94" t="s">
        <v>26</v>
      </c>
      <c r="O136" s="95">
        <v>0.14499999999999999</v>
      </c>
      <c r="P136" s="95">
        <f t="shared" si="1"/>
        <v>0.57999999999999996</v>
      </c>
      <c r="Q136" s="95">
        <v>0</v>
      </c>
      <c r="R136" s="95">
        <f t="shared" si="2"/>
        <v>0</v>
      </c>
      <c r="S136" s="95">
        <v>0</v>
      </c>
      <c r="T136" s="96">
        <f t="shared" si="3"/>
        <v>0</v>
      </c>
      <c r="AR136" s="97" t="s">
        <v>87</v>
      </c>
      <c r="AT136" s="97" t="s">
        <v>83</v>
      </c>
      <c r="AU136" s="97" t="s">
        <v>1</v>
      </c>
      <c r="AY136" s="2" t="s">
        <v>80</v>
      </c>
      <c r="BE136" s="98">
        <f t="shared" si="4"/>
        <v>0</v>
      </c>
      <c r="BF136" s="98">
        <f t="shared" si="5"/>
        <v>0</v>
      </c>
      <c r="BG136" s="98">
        <f t="shared" si="6"/>
        <v>0</v>
      </c>
      <c r="BH136" s="98">
        <f t="shared" si="7"/>
        <v>0</v>
      </c>
      <c r="BI136" s="98">
        <f t="shared" si="8"/>
        <v>0</v>
      </c>
      <c r="BJ136" s="2" t="s">
        <v>78</v>
      </c>
      <c r="BK136" s="98">
        <f t="shared" si="9"/>
        <v>0</v>
      </c>
      <c r="BL136" s="2" t="s">
        <v>87</v>
      </c>
      <c r="BM136" s="97" t="s">
        <v>98</v>
      </c>
    </row>
    <row r="137" spans="2:65" s="12" customFormat="1" ht="24.2" customHeight="1" x14ac:dyDescent="0.25">
      <c r="B137" s="11"/>
      <c r="C137" s="86" t="s">
        <v>99</v>
      </c>
      <c r="D137" s="86" t="s">
        <v>83</v>
      </c>
      <c r="E137" s="87" t="s">
        <v>100</v>
      </c>
      <c r="F137" s="88" t="s">
        <v>101</v>
      </c>
      <c r="G137" s="89" t="s">
        <v>86</v>
      </c>
      <c r="H137" s="90">
        <v>0.8</v>
      </c>
      <c r="I137" s="91"/>
      <c r="J137" s="91">
        <f t="shared" si="0"/>
        <v>0</v>
      </c>
      <c r="K137" s="92"/>
      <c r="L137" s="11"/>
      <c r="M137" s="93" t="s">
        <v>9</v>
      </c>
      <c r="N137" s="94" t="s">
        <v>26</v>
      </c>
      <c r="O137" s="95">
        <v>0.46</v>
      </c>
      <c r="P137" s="95">
        <f t="shared" si="1"/>
        <v>0.36800000000000005</v>
      </c>
      <c r="Q137" s="95">
        <v>0</v>
      </c>
      <c r="R137" s="95">
        <f t="shared" si="2"/>
        <v>0</v>
      </c>
      <c r="S137" s="95">
        <v>0</v>
      </c>
      <c r="T137" s="96">
        <f t="shared" si="3"/>
        <v>0</v>
      </c>
      <c r="AR137" s="97" t="s">
        <v>87</v>
      </c>
      <c r="AT137" s="97" t="s">
        <v>83</v>
      </c>
      <c r="AU137" s="97" t="s">
        <v>1</v>
      </c>
      <c r="AY137" s="2" t="s">
        <v>80</v>
      </c>
      <c r="BE137" s="98">
        <f t="shared" si="4"/>
        <v>0</v>
      </c>
      <c r="BF137" s="98">
        <f t="shared" si="5"/>
        <v>0</v>
      </c>
      <c r="BG137" s="98">
        <f t="shared" si="6"/>
        <v>0</v>
      </c>
      <c r="BH137" s="98">
        <f t="shared" si="7"/>
        <v>0</v>
      </c>
      <c r="BI137" s="98">
        <f t="shared" si="8"/>
        <v>0</v>
      </c>
      <c r="BJ137" s="2" t="s">
        <v>78</v>
      </c>
      <c r="BK137" s="98">
        <f t="shared" si="9"/>
        <v>0</v>
      </c>
      <c r="BL137" s="2" t="s">
        <v>87</v>
      </c>
      <c r="BM137" s="97" t="s">
        <v>102</v>
      </c>
    </row>
    <row r="138" spans="2:65" s="12" customFormat="1" ht="24.2" customHeight="1" x14ac:dyDescent="0.25">
      <c r="B138" s="11"/>
      <c r="C138" s="86" t="s">
        <v>103</v>
      </c>
      <c r="D138" s="86" t="s">
        <v>83</v>
      </c>
      <c r="E138" s="87" t="s">
        <v>104</v>
      </c>
      <c r="F138" s="88" t="s">
        <v>105</v>
      </c>
      <c r="G138" s="89" t="s">
        <v>86</v>
      </c>
      <c r="H138" s="90">
        <v>4</v>
      </c>
      <c r="I138" s="91"/>
      <c r="J138" s="91">
        <f t="shared" si="0"/>
        <v>0</v>
      </c>
      <c r="K138" s="92"/>
      <c r="L138" s="11"/>
      <c r="M138" s="93" t="s">
        <v>9</v>
      </c>
      <c r="N138" s="94" t="s">
        <v>26</v>
      </c>
      <c r="O138" s="95">
        <v>0.08</v>
      </c>
      <c r="P138" s="95">
        <f t="shared" si="1"/>
        <v>0.32</v>
      </c>
      <c r="Q138" s="95">
        <v>0</v>
      </c>
      <c r="R138" s="95">
        <f t="shared" si="2"/>
        <v>0</v>
      </c>
      <c r="S138" s="95">
        <v>0</v>
      </c>
      <c r="T138" s="96">
        <f t="shared" si="3"/>
        <v>0</v>
      </c>
      <c r="AR138" s="97" t="s">
        <v>87</v>
      </c>
      <c r="AT138" s="97" t="s">
        <v>83</v>
      </c>
      <c r="AU138" s="97" t="s">
        <v>1</v>
      </c>
      <c r="AY138" s="2" t="s">
        <v>80</v>
      </c>
      <c r="BE138" s="98">
        <f t="shared" si="4"/>
        <v>0</v>
      </c>
      <c r="BF138" s="98">
        <f t="shared" si="5"/>
        <v>0</v>
      </c>
      <c r="BG138" s="98">
        <f t="shared" si="6"/>
        <v>0</v>
      </c>
      <c r="BH138" s="98">
        <f t="shared" si="7"/>
        <v>0</v>
      </c>
      <c r="BI138" s="98">
        <f t="shared" si="8"/>
        <v>0</v>
      </c>
      <c r="BJ138" s="2" t="s">
        <v>78</v>
      </c>
      <c r="BK138" s="98">
        <f t="shared" si="9"/>
        <v>0</v>
      </c>
      <c r="BL138" s="2" t="s">
        <v>87</v>
      </c>
      <c r="BM138" s="97" t="s">
        <v>106</v>
      </c>
    </row>
    <row r="139" spans="2:65" s="12" customFormat="1" ht="24.2" customHeight="1" x14ac:dyDescent="0.25">
      <c r="B139" s="11"/>
      <c r="C139" s="86" t="s">
        <v>107</v>
      </c>
      <c r="D139" s="86" t="s">
        <v>83</v>
      </c>
      <c r="E139" s="87" t="s">
        <v>108</v>
      </c>
      <c r="F139" s="88" t="s">
        <v>109</v>
      </c>
      <c r="G139" s="89" t="s">
        <v>86</v>
      </c>
      <c r="H139" s="90">
        <v>1.6</v>
      </c>
      <c r="I139" s="91"/>
      <c r="J139" s="91">
        <f t="shared" si="0"/>
        <v>0</v>
      </c>
      <c r="K139" s="92"/>
      <c r="L139" s="11"/>
      <c r="M139" s="93" t="s">
        <v>9</v>
      </c>
      <c r="N139" s="94" t="s">
        <v>26</v>
      </c>
      <c r="O139" s="95">
        <v>0.376</v>
      </c>
      <c r="P139" s="95">
        <f t="shared" si="1"/>
        <v>0.60160000000000002</v>
      </c>
      <c r="Q139" s="95">
        <v>0</v>
      </c>
      <c r="R139" s="95">
        <f t="shared" si="2"/>
        <v>0</v>
      </c>
      <c r="S139" s="95">
        <v>0</v>
      </c>
      <c r="T139" s="96">
        <f t="shared" si="3"/>
        <v>0</v>
      </c>
      <c r="AR139" s="97" t="s">
        <v>87</v>
      </c>
      <c r="AT139" s="97" t="s">
        <v>83</v>
      </c>
      <c r="AU139" s="97" t="s">
        <v>1</v>
      </c>
      <c r="AY139" s="2" t="s">
        <v>80</v>
      </c>
      <c r="BE139" s="98">
        <f t="shared" si="4"/>
        <v>0</v>
      </c>
      <c r="BF139" s="98">
        <f t="shared" si="5"/>
        <v>0</v>
      </c>
      <c r="BG139" s="98">
        <f t="shared" si="6"/>
        <v>0</v>
      </c>
      <c r="BH139" s="98">
        <f t="shared" si="7"/>
        <v>0</v>
      </c>
      <c r="BI139" s="98">
        <f t="shared" si="8"/>
        <v>0</v>
      </c>
      <c r="BJ139" s="2" t="s">
        <v>78</v>
      </c>
      <c r="BK139" s="98">
        <f t="shared" si="9"/>
        <v>0</v>
      </c>
      <c r="BL139" s="2" t="s">
        <v>87</v>
      </c>
      <c r="BM139" s="97" t="s">
        <v>110</v>
      </c>
    </row>
    <row r="140" spans="2:65" s="12" customFormat="1" ht="24.2" customHeight="1" x14ac:dyDescent="0.25">
      <c r="B140" s="11"/>
      <c r="C140" s="86" t="s">
        <v>111</v>
      </c>
      <c r="D140" s="86" t="s">
        <v>83</v>
      </c>
      <c r="E140" s="87" t="s">
        <v>112</v>
      </c>
      <c r="F140" s="88" t="s">
        <v>113</v>
      </c>
      <c r="G140" s="89" t="s">
        <v>86</v>
      </c>
      <c r="H140" s="90">
        <v>1.6</v>
      </c>
      <c r="I140" s="91"/>
      <c r="J140" s="91">
        <f t="shared" si="0"/>
        <v>0</v>
      </c>
      <c r="K140" s="92"/>
      <c r="L140" s="11"/>
      <c r="M140" s="93" t="s">
        <v>9</v>
      </c>
      <c r="N140" s="94" t="s">
        <v>26</v>
      </c>
      <c r="O140" s="95">
        <v>0</v>
      </c>
      <c r="P140" s="95">
        <f t="shared" si="1"/>
        <v>0</v>
      </c>
      <c r="Q140" s="95">
        <v>0</v>
      </c>
      <c r="R140" s="95">
        <f t="shared" si="2"/>
        <v>0</v>
      </c>
      <c r="S140" s="95">
        <v>0</v>
      </c>
      <c r="T140" s="96">
        <f t="shared" si="3"/>
        <v>0</v>
      </c>
      <c r="AR140" s="97" t="s">
        <v>87</v>
      </c>
      <c r="AT140" s="97" t="s">
        <v>83</v>
      </c>
      <c r="AU140" s="97" t="s">
        <v>1</v>
      </c>
      <c r="AY140" s="2" t="s">
        <v>80</v>
      </c>
      <c r="BE140" s="98">
        <f t="shared" si="4"/>
        <v>0</v>
      </c>
      <c r="BF140" s="98">
        <f t="shared" si="5"/>
        <v>0</v>
      </c>
      <c r="BG140" s="98">
        <f t="shared" si="6"/>
        <v>0</v>
      </c>
      <c r="BH140" s="98">
        <f t="shared" si="7"/>
        <v>0</v>
      </c>
      <c r="BI140" s="98">
        <f t="shared" si="8"/>
        <v>0</v>
      </c>
      <c r="BJ140" s="2" t="s">
        <v>78</v>
      </c>
      <c r="BK140" s="98">
        <f t="shared" si="9"/>
        <v>0</v>
      </c>
      <c r="BL140" s="2" t="s">
        <v>87</v>
      </c>
      <c r="BM140" s="97" t="s">
        <v>114</v>
      </c>
    </row>
    <row r="141" spans="2:65" s="75" customFormat="1" ht="25.9" customHeight="1" x14ac:dyDescent="0.2">
      <c r="B141" s="74"/>
      <c r="D141" s="76" t="s">
        <v>75</v>
      </c>
      <c r="E141" s="77" t="s">
        <v>115</v>
      </c>
      <c r="F141" s="77" t="s">
        <v>116</v>
      </c>
      <c r="J141" s="78">
        <f>BK141</f>
        <v>0</v>
      </c>
      <c r="L141" s="74"/>
      <c r="M141" s="79"/>
      <c r="P141" s="80">
        <f>SUM(P142:P146)</f>
        <v>44.935000000000002</v>
      </c>
      <c r="R141" s="80">
        <f>SUM(R142:R146)</f>
        <v>0.16874999999999998</v>
      </c>
      <c r="T141" s="81">
        <f>SUM(T142:T146)</f>
        <v>0</v>
      </c>
      <c r="AR141" s="76" t="s">
        <v>1</v>
      </c>
      <c r="AT141" s="82" t="s">
        <v>75</v>
      </c>
      <c r="AU141" s="82" t="s">
        <v>79</v>
      </c>
      <c r="AY141" s="76" t="s">
        <v>80</v>
      </c>
      <c r="BK141" s="83">
        <f>SUM(BK142:BK146)</f>
        <v>0</v>
      </c>
    </row>
    <row r="142" spans="2:65" s="12" customFormat="1" ht="21.75" customHeight="1" x14ac:dyDescent="0.25">
      <c r="B142" s="11"/>
      <c r="C142" s="86" t="s">
        <v>117</v>
      </c>
      <c r="D142" s="86" t="s">
        <v>83</v>
      </c>
      <c r="E142" s="87" t="s">
        <v>118</v>
      </c>
      <c r="F142" s="88" t="s">
        <v>119</v>
      </c>
      <c r="G142" s="89" t="s">
        <v>120</v>
      </c>
      <c r="H142" s="90">
        <v>15</v>
      </c>
      <c r="I142" s="91"/>
      <c r="J142" s="91">
        <f>ROUND(I142*H142,2)</f>
        <v>0</v>
      </c>
      <c r="K142" s="92"/>
      <c r="L142" s="11"/>
      <c r="M142" s="93" t="s">
        <v>9</v>
      </c>
      <c r="N142" s="94" t="s">
        <v>26</v>
      </c>
      <c r="O142" s="95">
        <v>0.313</v>
      </c>
      <c r="P142" s="95">
        <f>O142*H142</f>
        <v>4.6950000000000003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121</v>
      </c>
      <c r="AT142" s="97" t="s">
        <v>83</v>
      </c>
      <c r="AU142" s="97" t="s">
        <v>78</v>
      </c>
      <c r="AY142" s="2" t="s">
        <v>80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2" t="s">
        <v>78</v>
      </c>
      <c r="BK142" s="98">
        <f>ROUND(I142*H142,2)</f>
        <v>0</v>
      </c>
      <c r="BL142" s="2" t="s">
        <v>121</v>
      </c>
      <c r="BM142" s="97" t="s">
        <v>122</v>
      </c>
    </row>
    <row r="143" spans="2:65" s="12" customFormat="1" ht="37.9" customHeight="1" x14ac:dyDescent="0.25">
      <c r="B143" s="11"/>
      <c r="C143" s="99" t="s">
        <v>123</v>
      </c>
      <c r="D143" s="99" t="s">
        <v>124</v>
      </c>
      <c r="E143" s="100" t="s">
        <v>125</v>
      </c>
      <c r="F143" s="101" t="s">
        <v>126</v>
      </c>
      <c r="G143" s="102" t="s">
        <v>120</v>
      </c>
      <c r="H143" s="103">
        <v>15</v>
      </c>
      <c r="I143" s="104"/>
      <c r="J143" s="104">
        <f>ROUND(I143*H143,2)</f>
        <v>0</v>
      </c>
      <c r="K143" s="105"/>
      <c r="L143" s="106"/>
      <c r="M143" s="107" t="s">
        <v>9</v>
      </c>
      <c r="N143" s="108" t="s">
        <v>26</v>
      </c>
      <c r="O143" s="95">
        <v>0</v>
      </c>
      <c r="P143" s="95">
        <f>O143*H143</f>
        <v>0</v>
      </c>
      <c r="Q143" s="95">
        <v>2.2499999999999998E-3</v>
      </c>
      <c r="R143" s="95">
        <f>Q143*H143</f>
        <v>3.3749999999999995E-2</v>
      </c>
      <c r="S143" s="95">
        <v>0</v>
      </c>
      <c r="T143" s="96">
        <f>S143*H143</f>
        <v>0</v>
      </c>
      <c r="AR143" s="97" t="s">
        <v>127</v>
      </c>
      <c r="AT143" s="97" t="s">
        <v>124</v>
      </c>
      <c r="AU143" s="97" t="s">
        <v>78</v>
      </c>
      <c r="AY143" s="2" t="s">
        <v>80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2" t="s">
        <v>78</v>
      </c>
      <c r="BK143" s="98">
        <f>ROUND(I143*H143,2)</f>
        <v>0</v>
      </c>
      <c r="BL143" s="2" t="s">
        <v>127</v>
      </c>
      <c r="BM143" s="97" t="s">
        <v>128</v>
      </c>
    </row>
    <row r="144" spans="2:65" s="12" customFormat="1" ht="21.75" customHeight="1" x14ac:dyDescent="0.25">
      <c r="B144" s="11"/>
      <c r="C144" s="86" t="s">
        <v>129</v>
      </c>
      <c r="D144" s="86" t="s">
        <v>83</v>
      </c>
      <c r="E144" s="87" t="s">
        <v>130</v>
      </c>
      <c r="F144" s="88" t="s">
        <v>131</v>
      </c>
      <c r="G144" s="89" t="s">
        <v>120</v>
      </c>
      <c r="H144" s="90">
        <v>30</v>
      </c>
      <c r="I144" s="91"/>
      <c r="J144" s="91">
        <f>ROUND(I144*H144,2)</f>
        <v>0</v>
      </c>
      <c r="K144" s="92"/>
      <c r="L144" s="11"/>
      <c r="M144" s="93" t="s">
        <v>9</v>
      </c>
      <c r="N144" s="94" t="s">
        <v>26</v>
      </c>
      <c r="O144" s="95">
        <v>0.54700000000000004</v>
      </c>
      <c r="P144" s="95">
        <f>O144*H144</f>
        <v>16.41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AR144" s="97" t="s">
        <v>121</v>
      </c>
      <c r="AT144" s="97" t="s">
        <v>83</v>
      </c>
      <c r="AU144" s="97" t="s">
        <v>78</v>
      </c>
      <c r="AY144" s="2" t="s">
        <v>80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2" t="s">
        <v>78</v>
      </c>
      <c r="BK144" s="98">
        <f>ROUND(I144*H144,2)</f>
        <v>0</v>
      </c>
      <c r="BL144" s="2" t="s">
        <v>121</v>
      </c>
      <c r="BM144" s="97" t="s">
        <v>132</v>
      </c>
    </row>
    <row r="145" spans="2:65" s="12" customFormat="1" ht="37.9" customHeight="1" x14ac:dyDescent="0.25">
      <c r="B145" s="11"/>
      <c r="C145" s="99" t="s">
        <v>133</v>
      </c>
      <c r="D145" s="99" t="s">
        <v>124</v>
      </c>
      <c r="E145" s="100" t="s">
        <v>134</v>
      </c>
      <c r="F145" s="101" t="s">
        <v>135</v>
      </c>
      <c r="G145" s="102" t="s">
        <v>120</v>
      </c>
      <c r="H145" s="103">
        <v>30</v>
      </c>
      <c r="I145" s="104"/>
      <c r="J145" s="104">
        <f>ROUND(I145*H145,2)</f>
        <v>0</v>
      </c>
      <c r="K145" s="105"/>
      <c r="L145" s="106"/>
      <c r="M145" s="107" t="s">
        <v>9</v>
      </c>
      <c r="N145" s="108" t="s">
        <v>26</v>
      </c>
      <c r="O145" s="95">
        <v>0</v>
      </c>
      <c r="P145" s="95">
        <f>O145*H145</f>
        <v>0</v>
      </c>
      <c r="Q145" s="95">
        <v>4.4999999999999997E-3</v>
      </c>
      <c r="R145" s="95">
        <f>Q145*H145</f>
        <v>0.13499999999999998</v>
      </c>
      <c r="S145" s="95">
        <v>0</v>
      </c>
      <c r="T145" s="96">
        <f>S145*H145</f>
        <v>0</v>
      </c>
      <c r="AR145" s="97" t="s">
        <v>127</v>
      </c>
      <c r="AT145" s="97" t="s">
        <v>124</v>
      </c>
      <c r="AU145" s="97" t="s">
        <v>78</v>
      </c>
      <c r="AY145" s="2" t="s">
        <v>80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78</v>
      </c>
      <c r="BK145" s="98">
        <f>ROUND(I145*H145,2)</f>
        <v>0</v>
      </c>
      <c r="BL145" s="2" t="s">
        <v>127</v>
      </c>
      <c r="BM145" s="97" t="s">
        <v>136</v>
      </c>
    </row>
    <row r="146" spans="2:65" s="12" customFormat="1" ht="24.2" customHeight="1" x14ac:dyDescent="0.25">
      <c r="B146" s="11"/>
      <c r="C146" s="86" t="s">
        <v>137</v>
      </c>
      <c r="D146" s="86" t="s">
        <v>83</v>
      </c>
      <c r="E146" s="87" t="s">
        <v>138</v>
      </c>
      <c r="F146" s="88" t="s">
        <v>139</v>
      </c>
      <c r="G146" s="89" t="s">
        <v>140</v>
      </c>
      <c r="H146" s="90">
        <v>10</v>
      </c>
      <c r="I146" s="91"/>
      <c r="J146" s="91">
        <f>ROUND(I146*H146,2)</f>
        <v>0</v>
      </c>
      <c r="K146" s="92"/>
      <c r="L146" s="11"/>
      <c r="M146" s="93" t="s">
        <v>9</v>
      </c>
      <c r="N146" s="94" t="s">
        <v>26</v>
      </c>
      <c r="O146" s="95">
        <v>2.383</v>
      </c>
      <c r="P146" s="95">
        <f>O146*H146</f>
        <v>23.83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AR146" s="97" t="s">
        <v>87</v>
      </c>
      <c r="AT146" s="97" t="s">
        <v>83</v>
      </c>
      <c r="AU146" s="97" t="s">
        <v>78</v>
      </c>
      <c r="AY146" s="2" t="s">
        <v>80</v>
      </c>
      <c r="BE146" s="98">
        <f>IF(N146="základní",J146,0)</f>
        <v>0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2" t="s">
        <v>78</v>
      </c>
      <c r="BK146" s="98">
        <f>ROUND(I146*H146,2)</f>
        <v>0</v>
      </c>
      <c r="BL146" s="2" t="s">
        <v>87</v>
      </c>
      <c r="BM146" s="97" t="s">
        <v>141</v>
      </c>
    </row>
    <row r="147" spans="2:65" s="75" customFormat="1" ht="25.9" customHeight="1" x14ac:dyDescent="0.2">
      <c r="B147" s="74"/>
      <c r="D147" s="76" t="s">
        <v>75</v>
      </c>
      <c r="E147" s="77" t="s">
        <v>142</v>
      </c>
      <c r="F147" s="77" t="s">
        <v>143</v>
      </c>
      <c r="J147" s="78">
        <f>BK147</f>
        <v>0</v>
      </c>
      <c r="L147" s="74"/>
      <c r="M147" s="79"/>
      <c r="P147" s="80">
        <f>P148</f>
        <v>63.936</v>
      </c>
      <c r="R147" s="80">
        <f>R148</f>
        <v>0</v>
      </c>
      <c r="T147" s="81">
        <f>T148</f>
        <v>0</v>
      </c>
      <c r="AR147" s="76" t="s">
        <v>1</v>
      </c>
      <c r="AT147" s="82" t="s">
        <v>75</v>
      </c>
      <c r="AU147" s="82" t="s">
        <v>79</v>
      </c>
      <c r="AY147" s="76" t="s">
        <v>80</v>
      </c>
      <c r="BK147" s="83">
        <f>BK148</f>
        <v>0</v>
      </c>
    </row>
    <row r="148" spans="2:65" s="75" customFormat="1" ht="22.9" customHeight="1" x14ac:dyDescent="0.2">
      <c r="B148" s="74"/>
      <c r="D148" s="76" t="s">
        <v>75</v>
      </c>
      <c r="E148" s="84" t="s">
        <v>144</v>
      </c>
      <c r="F148" s="84" t="s">
        <v>145</v>
      </c>
      <c r="J148" s="85">
        <f>BK148</f>
        <v>0</v>
      </c>
      <c r="L148" s="74"/>
      <c r="M148" s="79"/>
      <c r="P148" s="80">
        <f>SUM(P149:P155)</f>
        <v>63.936</v>
      </c>
      <c r="R148" s="80">
        <f>SUM(R149:R155)</f>
        <v>0</v>
      </c>
      <c r="T148" s="81">
        <f>SUM(T149:T155)</f>
        <v>0</v>
      </c>
      <c r="AR148" s="76" t="s">
        <v>1</v>
      </c>
      <c r="AT148" s="82" t="s">
        <v>75</v>
      </c>
      <c r="AU148" s="82" t="s">
        <v>78</v>
      </c>
      <c r="AY148" s="76" t="s">
        <v>80</v>
      </c>
      <c r="BK148" s="83">
        <f>SUM(BK149:BK155)</f>
        <v>0</v>
      </c>
    </row>
    <row r="149" spans="2:65" s="12" customFormat="1" ht="24.2" customHeight="1" x14ac:dyDescent="0.25">
      <c r="B149" s="11"/>
      <c r="C149" s="86" t="s">
        <v>146</v>
      </c>
      <c r="D149" s="86" t="s">
        <v>83</v>
      </c>
      <c r="E149" s="87" t="s">
        <v>147</v>
      </c>
      <c r="F149" s="88" t="s">
        <v>148</v>
      </c>
      <c r="G149" s="89" t="s">
        <v>149</v>
      </c>
      <c r="H149" s="90">
        <v>74</v>
      </c>
      <c r="I149" s="91"/>
      <c r="J149" s="91">
        <f t="shared" ref="J149:J155" si="10">ROUND(I149*H149,2)</f>
        <v>0</v>
      </c>
      <c r="K149" s="92"/>
      <c r="L149" s="11"/>
      <c r="M149" s="93" t="s">
        <v>9</v>
      </c>
      <c r="N149" s="94" t="s">
        <v>26</v>
      </c>
      <c r="O149" s="95">
        <v>0.86399999999999999</v>
      </c>
      <c r="P149" s="95">
        <f t="shared" ref="P149:P155" si="11">O149*H149</f>
        <v>63.936</v>
      </c>
      <c r="Q149" s="95">
        <v>0</v>
      </c>
      <c r="R149" s="95">
        <f t="shared" ref="R149:R155" si="12">Q149*H149</f>
        <v>0</v>
      </c>
      <c r="S149" s="95">
        <v>0</v>
      </c>
      <c r="T149" s="96">
        <f t="shared" ref="T149:T155" si="13">S149*H149</f>
        <v>0</v>
      </c>
      <c r="AR149" s="97" t="s">
        <v>87</v>
      </c>
      <c r="AT149" s="97" t="s">
        <v>83</v>
      </c>
      <c r="AU149" s="97" t="s">
        <v>1</v>
      </c>
      <c r="AY149" s="2" t="s">
        <v>80</v>
      </c>
      <c r="BE149" s="98">
        <f t="shared" ref="BE149:BE155" si="14">IF(N149="základní",J149,0)</f>
        <v>0</v>
      </c>
      <c r="BF149" s="98">
        <f t="shared" ref="BF149:BF155" si="15">IF(N149="snížená",J149,0)</f>
        <v>0</v>
      </c>
      <c r="BG149" s="98">
        <f t="shared" ref="BG149:BG155" si="16">IF(N149="zákl. přenesená",J149,0)</f>
        <v>0</v>
      </c>
      <c r="BH149" s="98">
        <f t="shared" ref="BH149:BH155" si="17">IF(N149="sníž. přenesená",J149,0)</f>
        <v>0</v>
      </c>
      <c r="BI149" s="98">
        <f t="shared" ref="BI149:BI155" si="18">IF(N149="nulová",J149,0)</f>
        <v>0</v>
      </c>
      <c r="BJ149" s="2" t="s">
        <v>78</v>
      </c>
      <c r="BK149" s="98">
        <f t="shared" ref="BK149:BK155" si="19">ROUND(I149*H149,2)</f>
        <v>0</v>
      </c>
      <c r="BL149" s="2" t="s">
        <v>87</v>
      </c>
      <c r="BM149" s="97" t="s">
        <v>150</v>
      </c>
    </row>
    <row r="150" spans="2:65" s="12" customFormat="1" ht="24.2" customHeight="1" x14ac:dyDescent="0.25">
      <c r="B150" s="11"/>
      <c r="C150" s="99" t="s">
        <v>151</v>
      </c>
      <c r="D150" s="99" t="s">
        <v>124</v>
      </c>
      <c r="E150" s="100" t="s">
        <v>576</v>
      </c>
      <c r="F150" s="101" t="s">
        <v>577</v>
      </c>
      <c r="G150" s="102" t="s">
        <v>149</v>
      </c>
      <c r="H150" s="103">
        <v>30</v>
      </c>
      <c r="I150" s="104"/>
      <c r="J150" s="104">
        <f t="shared" si="10"/>
        <v>0</v>
      </c>
      <c r="K150" s="105"/>
      <c r="L150" s="106"/>
      <c r="M150" s="107" t="s">
        <v>9</v>
      </c>
      <c r="N150" s="108" t="s">
        <v>26</v>
      </c>
      <c r="O150" s="95">
        <v>0</v>
      </c>
      <c r="P150" s="95">
        <f t="shared" si="11"/>
        <v>0</v>
      </c>
      <c r="Q150" s="95">
        <v>0</v>
      </c>
      <c r="R150" s="95">
        <f t="shared" si="12"/>
        <v>0</v>
      </c>
      <c r="S150" s="95">
        <v>0</v>
      </c>
      <c r="T150" s="96">
        <f t="shared" si="13"/>
        <v>0</v>
      </c>
      <c r="AR150" s="97" t="s">
        <v>111</v>
      </c>
      <c r="AT150" s="97" t="s">
        <v>124</v>
      </c>
      <c r="AU150" s="97" t="s">
        <v>1</v>
      </c>
      <c r="AY150" s="2" t="s">
        <v>80</v>
      </c>
      <c r="BE150" s="98">
        <f t="shared" si="14"/>
        <v>0</v>
      </c>
      <c r="BF150" s="98">
        <f t="shared" si="15"/>
        <v>0</v>
      </c>
      <c r="BG150" s="98">
        <f t="shared" si="16"/>
        <v>0</v>
      </c>
      <c r="BH150" s="98">
        <f t="shared" si="17"/>
        <v>0</v>
      </c>
      <c r="BI150" s="98">
        <f t="shared" si="18"/>
        <v>0</v>
      </c>
      <c r="BJ150" s="2" t="s">
        <v>78</v>
      </c>
      <c r="BK150" s="98">
        <f t="shared" si="19"/>
        <v>0</v>
      </c>
      <c r="BL150" s="2" t="s">
        <v>87</v>
      </c>
      <c r="BM150" s="97" t="s">
        <v>154</v>
      </c>
    </row>
    <row r="151" spans="2:65" s="12" customFormat="1" ht="24.2" customHeight="1" x14ac:dyDescent="0.25">
      <c r="B151" s="11"/>
      <c r="C151" s="99" t="s">
        <v>159</v>
      </c>
      <c r="D151" s="99" t="s">
        <v>124</v>
      </c>
      <c r="E151" s="100" t="s">
        <v>160</v>
      </c>
      <c r="F151" s="101" t="s">
        <v>161</v>
      </c>
      <c r="G151" s="102" t="s">
        <v>149</v>
      </c>
      <c r="H151" s="103">
        <v>5</v>
      </c>
      <c r="I151" s="104"/>
      <c r="J151" s="104">
        <f t="shared" si="10"/>
        <v>0</v>
      </c>
      <c r="K151" s="105"/>
      <c r="L151" s="106"/>
      <c r="M151" s="107" t="s">
        <v>9</v>
      </c>
      <c r="N151" s="108" t="s">
        <v>26</v>
      </c>
      <c r="O151" s="95">
        <v>0</v>
      </c>
      <c r="P151" s="95">
        <f t="shared" si="11"/>
        <v>0</v>
      </c>
      <c r="Q151" s="95">
        <v>0</v>
      </c>
      <c r="R151" s="95">
        <f t="shared" si="12"/>
        <v>0</v>
      </c>
      <c r="S151" s="95">
        <v>0</v>
      </c>
      <c r="T151" s="96">
        <f t="shared" si="13"/>
        <v>0</v>
      </c>
      <c r="AR151" s="97" t="s">
        <v>111</v>
      </c>
      <c r="AT151" s="97" t="s">
        <v>124</v>
      </c>
      <c r="AU151" s="97" t="s">
        <v>1</v>
      </c>
      <c r="AY151" s="2" t="s">
        <v>80</v>
      </c>
      <c r="BE151" s="98">
        <f t="shared" si="14"/>
        <v>0</v>
      </c>
      <c r="BF151" s="98">
        <f t="shared" si="15"/>
        <v>0</v>
      </c>
      <c r="BG151" s="98">
        <f t="shared" si="16"/>
        <v>0</v>
      </c>
      <c r="BH151" s="98">
        <f t="shared" si="17"/>
        <v>0</v>
      </c>
      <c r="BI151" s="98">
        <f t="shared" si="18"/>
        <v>0</v>
      </c>
      <c r="BJ151" s="2" t="s">
        <v>78</v>
      </c>
      <c r="BK151" s="98">
        <f t="shared" si="19"/>
        <v>0</v>
      </c>
      <c r="BL151" s="2" t="s">
        <v>87</v>
      </c>
      <c r="BM151" s="97" t="s">
        <v>162</v>
      </c>
    </row>
    <row r="152" spans="2:65" s="12" customFormat="1" ht="24.2" customHeight="1" x14ac:dyDescent="0.25">
      <c r="B152" s="11"/>
      <c r="C152" s="99" t="s">
        <v>163</v>
      </c>
      <c r="D152" s="99" t="s">
        <v>124</v>
      </c>
      <c r="E152" s="100" t="s">
        <v>164</v>
      </c>
      <c r="F152" s="101" t="s">
        <v>165</v>
      </c>
      <c r="G152" s="102" t="s">
        <v>149</v>
      </c>
      <c r="H152" s="103">
        <v>29</v>
      </c>
      <c r="I152" s="104"/>
      <c r="J152" s="104">
        <f t="shared" si="10"/>
        <v>0</v>
      </c>
      <c r="K152" s="105"/>
      <c r="L152" s="106"/>
      <c r="M152" s="107" t="s">
        <v>9</v>
      </c>
      <c r="N152" s="108" t="s">
        <v>26</v>
      </c>
      <c r="O152" s="95">
        <v>0</v>
      </c>
      <c r="P152" s="95">
        <f t="shared" si="11"/>
        <v>0</v>
      </c>
      <c r="Q152" s="95">
        <v>0</v>
      </c>
      <c r="R152" s="95">
        <f t="shared" si="12"/>
        <v>0</v>
      </c>
      <c r="S152" s="95">
        <v>0</v>
      </c>
      <c r="T152" s="96">
        <f t="shared" si="13"/>
        <v>0</v>
      </c>
      <c r="AR152" s="97" t="s">
        <v>111</v>
      </c>
      <c r="AT152" s="97" t="s">
        <v>124</v>
      </c>
      <c r="AU152" s="97" t="s">
        <v>1</v>
      </c>
      <c r="AY152" s="2" t="s">
        <v>80</v>
      </c>
      <c r="BE152" s="98">
        <f t="shared" si="14"/>
        <v>0</v>
      </c>
      <c r="BF152" s="98">
        <f t="shared" si="15"/>
        <v>0</v>
      </c>
      <c r="BG152" s="98">
        <f t="shared" si="16"/>
        <v>0</v>
      </c>
      <c r="BH152" s="98">
        <f t="shared" si="17"/>
        <v>0</v>
      </c>
      <c r="BI152" s="98">
        <f t="shared" si="18"/>
        <v>0</v>
      </c>
      <c r="BJ152" s="2" t="s">
        <v>78</v>
      </c>
      <c r="BK152" s="98">
        <f t="shared" si="19"/>
        <v>0</v>
      </c>
      <c r="BL152" s="2" t="s">
        <v>87</v>
      </c>
      <c r="BM152" s="97" t="s">
        <v>166</v>
      </c>
    </row>
    <row r="153" spans="2:65" s="12" customFormat="1" ht="24.2" customHeight="1" x14ac:dyDescent="0.25">
      <c r="B153" s="11"/>
      <c r="C153" s="99" t="s">
        <v>167</v>
      </c>
      <c r="D153" s="99" t="s">
        <v>124</v>
      </c>
      <c r="E153" s="100" t="s">
        <v>168</v>
      </c>
      <c r="F153" s="101" t="s">
        <v>169</v>
      </c>
      <c r="G153" s="102" t="s">
        <v>149</v>
      </c>
      <c r="H153" s="103">
        <v>3</v>
      </c>
      <c r="I153" s="104"/>
      <c r="J153" s="104">
        <f t="shared" si="10"/>
        <v>0</v>
      </c>
      <c r="K153" s="105"/>
      <c r="L153" s="106"/>
      <c r="M153" s="107" t="s">
        <v>9</v>
      </c>
      <c r="N153" s="108" t="s">
        <v>26</v>
      </c>
      <c r="O153" s="95">
        <v>0</v>
      </c>
      <c r="P153" s="95">
        <f t="shared" si="11"/>
        <v>0</v>
      </c>
      <c r="Q153" s="95">
        <v>0</v>
      </c>
      <c r="R153" s="95">
        <f t="shared" si="12"/>
        <v>0</v>
      </c>
      <c r="S153" s="95">
        <v>0</v>
      </c>
      <c r="T153" s="96">
        <f t="shared" si="13"/>
        <v>0</v>
      </c>
      <c r="AR153" s="97" t="s">
        <v>111</v>
      </c>
      <c r="AT153" s="97" t="s">
        <v>124</v>
      </c>
      <c r="AU153" s="97" t="s">
        <v>1</v>
      </c>
      <c r="AY153" s="2" t="s">
        <v>80</v>
      </c>
      <c r="BE153" s="98">
        <f t="shared" si="14"/>
        <v>0</v>
      </c>
      <c r="BF153" s="98">
        <f t="shared" si="15"/>
        <v>0</v>
      </c>
      <c r="BG153" s="98">
        <f t="shared" si="16"/>
        <v>0</v>
      </c>
      <c r="BH153" s="98">
        <f t="shared" si="17"/>
        <v>0</v>
      </c>
      <c r="BI153" s="98">
        <f t="shared" si="18"/>
        <v>0</v>
      </c>
      <c r="BJ153" s="2" t="s">
        <v>78</v>
      </c>
      <c r="BK153" s="98">
        <f t="shared" si="19"/>
        <v>0</v>
      </c>
      <c r="BL153" s="2" t="s">
        <v>87</v>
      </c>
      <c r="BM153" s="97" t="s">
        <v>170</v>
      </c>
    </row>
    <row r="154" spans="2:65" s="12" customFormat="1" ht="33" customHeight="1" x14ac:dyDescent="0.25">
      <c r="B154" s="11"/>
      <c r="C154" s="99" t="s">
        <v>171</v>
      </c>
      <c r="D154" s="99" t="s">
        <v>124</v>
      </c>
      <c r="E154" s="100" t="s">
        <v>172</v>
      </c>
      <c r="F154" s="101" t="s">
        <v>173</v>
      </c>
      <c r="G154" s="102" t="s">
        <v>149</v>
      </c>
      <c r="H154" s="103">
        <v>4</v>
      </c>
      <c r="I154" s="104"/>
      <c r="J154" s="104">
        <f t="shared" si="10"/>
        <v>0</v>
      </c>
      <c r="K154" s="105"/>
      <c r="L154" s="106"/>
      <c r="M154" s="107" t="s">
        <v>9</v>
      </c>
      <c r="N154" s="108" t="s">
        <v>26</v>
      </c>
      <c r="O154" s="95">
        <v>0</v>
      </c>
      <c r="P154" s="95">
        <f t="shared" si="11"/>
        <v>0</v>
      </c>
      <c r="Q154" s="95">
        <v>0</v>
      </c>
      <c r="R154" s="95">
        <f t="shared" si="12"/>
        <v>0</v>
      </c>
      <c r="S154" s="95">
        <v>0</v>
      </c>
      <c r="T154" s="96">
        <f t="shared" si="13"/>
        <v>0</v>
      </c>
      <c r="AR154" s="97" t="s">
        <v>111</v>
      </c>
      <c r="AT154" s="97" t="s">
        <v>124</v>
      </c>
      <c r="AU154" s="97" t="s">
        <v>1</v>
      </c>
      <c r="AY154" s="2" t="s">
        <v>80</v>
      </c>
      <c r="BE154" s="98">
        <f t="shared" si="14"/>
        <v>0</v>
      </c>
      <c r="BF154" s="98">
        <f t="shared" si="15"/>
        <v>0</v>
      </c>
      <c r="BG154" s="98">
        <f t="shared" si="16"/>
        <v>0</v>
      </c>
      <c r="BH154" s="98">
        <f t="shared" si="17"/>
        <v>0</v>
      </c>
      <c r="BI154" s="98">
        <f t="shared" si="18"/>
        <v>0</v>
      </c>
      <c r="BJ154" s="2" t="s">
        <v>78</v>
      </c>
      <c r="BK154" s="98">
        <f t="shared" si="19"/>
        <v>0</v>
      </c>
      <c r="BL154" s="2" t="s">
        <v>87</v>
      </c>
      <c r="BM154" s="97" t="s">
        <v>174</v>
      </c>
    </row>
    <row r="155" spans="2:65" s="12" customFormat="1" ht="24.2" customHeight="1" x14ac:dyDescent="0.25">
      <c r="B155" s="11"/>
      <c r="C155" s="99" t="s">
        <v>175</v>
      </c>
      <c r="D155" s="99" t="s">
        <v>124</v>
      </c>
      <c r="E155" s="100" t="s">
        <v>176</v>
      </c>
      <c r="F155" s="101" t="s">
        <v>177</v>
      </c>
      <c r="G155" s="102" t="s">
        <v>149</v>
      </c>
      <c r="H155" s="103">
        <v>3</v>
      </c>
      <c r="I155" s="104"/>
      <c r="J155" s="104">
        <f t="shared" si="10"/>
        <v>0</v>
      </c>
      <c r="K155" s="105"/>
      <c r="L155" s="106"/>
      <c r="M155" s="107" t="s">
        <v>9</v>
      </c>
      <c r="N155" s="108" t="s">
        <v>26</v>
      </c>
      <c r="O155" s="95">
        <v>0</v>
      </c>
      <c r="P155" s="95">
        <f t="shared" si="11"/>
        <v>0</v>
      </c>
      <c r="Q155" s="95">
        <v>0</v>
      </c>
      <c r="R155" s="95">
        <f t="shared" si="12"/>
        <v>0</v>
      </c>
      <c r="S155" s="95">
        <v>0</v>
      </c>
      <c r="T155" s="96">
        <f t="shared" si="13"/>
        <v>0</v>
      </c>
      <c r="AR155" s="97" t="s">
        <v>111</v>
      </c>
      <c r="AT155" s="97" t="s">
        <v>124</v>
      </c>
      <c r="AU155" s="97" t="s">
        <v>1</v>
      </c>
      <c r="AY155" s="2" t="s">
        <v>80</v>
      </c>
      <c r="BE155" s="98">
        <f t="shared" si="14"/>
        <v>0</v>
      </c>
      <c r="BF155" s="98">
        <f t="shared" si="15"/>
        <v>0</v>
      </c>
      <c r="BG155" s="98">
        <f t="shared" si="16"/>
        <v>0</v>
      </c>
      <c r="BH155" s="98">
        <f t="shared" si="17"/>
        <v>0</v>
      </c>
      <c r="BI155" s="98">
        <f t="shared" si="18"/>
        <v>0</v>
      </c>
      <c r="BJ155" s="2" t="s">
        <v>78</v>
      </c>
      <c r="BK155" s="98">
        <f t="shared" si="19"/>
        <v>0</v>
      </c>
      <c r="BL155" s="2" t="s">
        <v>87</v>
      </c>
      <c r="BM155" s="97" t="s">
        <v>178</v>
      </c>
    </row>
    <row r="156" spans="2:65" s="75" customFormat="1" ht="25.9" customHeight="1" x14ac:dyDescent="0.2">
      <c r="B156" s="74"/>
      <c r="D156" s="76" t="s">
        <v>75</v>
      </c>
      <c r="E156" s="77" t="s">
        <v>124</v>
      </c>
      <c r="F156" s="77" t="s">
        <v>179</v>
      </c>
      <c r="J156" s="78">
        <f>BK156</f>
        <v>0</v>
      </c>
      <c r="L156" s="74"/>
      <c r="M156" s="79"/>
      <c r="P156" s="80">
        <f>P157+P214+P224+P231+P240+P247</f>
        <v>1782.7190000000003</v>
      </c>
      <c r="R156" s="80">
        <f>R157+R214+R224+R231+R240+R247</f>
        <v>0.53782400000000008</v>
      </c>
      <c r="T156" s="81">
        <f>T157+T214+T224+T231+T240+T247</f>
        <v>0</v>
      </c>
      <c r="AR156" s="76" t="s">
        <v>92</v>
      </c>
      <c r="AT156" s="82" t="s">
        <v>75</v>
      </c>
      <c r="AU156" s="82" t="s">
        <v>79</v>
      </c>
      <c r="AY156" s="76" t="s">
        <v>80</v>
      </c>
      <c r="BK156" s="83">
        <f>BK157+BK214+BK224+BK231+BK240+BK247</f>
        <v>0</v>
      </c>
    </row>
    <row r="157" spans="2:65" s="75" customFormat="1" ht="22.9" customHeight="1" x14ac:dyDescent="0.2">
      <c r="B157" s="74"/>
      <c r="D157" s="76" t="s">
        <v>75</v>
      </c>
      <c r="E157" s="84" t="s">
        <v>180</v>
      </c>
      <c r="F157" s="84" t="s">
        <v>181</v>
      </c>
      <c r="J157" s="85">
        <f>BK157</f>
        <v>0</v>
      </c>
      <c r="L157" s="74"/>
      <c r="M157" s="79"/>
      <c r="P157" s="80">
        <f>SUM(P158:P213)</f>
        <v>799.6640000000001</v>
      </c>
      <c r="R157" s="80">
        <f>SUM(R158:R213)</f>
        <v>0.52182400000000007</v>
      </c>
      <c r="T157" s="81">
        <f>SUM(T158:T213)</f>
        <v>0</v>
      </c>
      <c r="AR157" s="76" t="s">
        <v>92</v>
      </c>
      <c r="AT157" s="82" t="s">
        <v>75</v>
      </c>
      <c r="AU157" s="82" t="s">
        <v>78</v>
      </c>
      <c r="AY157" s="76" t="s">
        <v>80</v>
      </c>
      <c r="BK157" s="83">
        <f>SUM(BK158:BK213)</f>
        <v>0</v>
      </c>
    </row>
    <row r="158" spans="2:65" s="12" customFormat="1" ht="24.2" customHeight="1" x14ac:dyDescent="0.25">
      <c r="B158" s="11"/>
      <c r="C158" s="86" t="s">
        <v>195</v>
      </c>
      <c r="D158" s="86" t="s">
        <v>83</v>
      </c>
      <c r="E158" s="87" t="s">
        <v>196</v>
      </c>
      <c r="F158" s="88" t="s">
        <v>197</v>
      </c>
      <c r="G158" s="89" t="s">
        <v>140</v>
      </c>
      <c r="H158" s="90">
        <v>11</v>
      </c>
      <c r="I158" s="91"/>
      <c r="J158" s="91">
        <f t="shared" ref="J158:J213" si="20">ROUND(I158*H158,2)</f>
        <v>0</v>
      </c>
      <c r="K158" s="92"/>
      <c r="L158" s="11"/>
      <c r="M158" s="93" t="s">
        <v>9</v>
      </c>
      <c r="N158" s="94" t="s">
        <v>26</v>
      </c>
      <c r="O158" s="95">
        <v>0.50600000000000001</v>
      </c>
      <c r="P158" s="95">
        <f t="shared" ref="P158:P213" si="21">O158*H158</f>
        <v>5.5659999999999998</v>
      </c>
      <c r="Q158" s="95">
        <v>0</v>
      </c>
      <c r="R158" s="95">
        <f t="shared" ref="R158:R213" si="22">Q158*H158</f>
        <v>0</v>
      </c>
      <c r="S158" s="95">
        <v>0</v>
      </c>
      <c r="T158" s="96">
        <f t="shared" ref="T158:T213" si="23">S158*H158</f>
        <v>0</v>
      </c>
      <c r="AR158" s="97" t="s">
        <v>121</v>
      </c>
      <c r="AT158" s="97" t="s">
        <v>83</v>
      </c>
      <c r="AU158" s="97" t="s">
        <v>1</v>
      </c>
      <c r="AY158" s="2" t="s">
        <v>80</v>
      </c>
      <c r="BE158" s="98">
        <f t="shared" ref="BE158:BE213" si="24">IF(N158="základní",J158,0)</f>
        <v>0</v>
      </c>
      <c r="BF158" s="98">
        <f t="shared" ref="BF158:BF213" si="25">IF(N158="snížená",J158,0)</f>
        <v>0</v>
      </c>
      <c r="BG158" s="98">
        <f t="shared" ref="BG158:BG213" si="26">IF(N158="zákl. přenesená",J158,0)</f>
        <v>0</v>
      </c>
      <c r="BH158" s="98">
        <f t="shared" ref="BH158:BH213" si="27">IF(N158="sníž. přenesená",J158,0)</f>
        <v>0</v>
      </c>
      <c r="BI158" s="98">
        <f t="shared" ref="BI158:BI213" si="28">IF(N158="nulová",J158,0)</f>
        <v>0</v>
      </c>
      <c r="BJ158" s="2" t="s">
        <v>78</v>
      </c>
      <c r="BK158" s="98">
        <f t="shared" ref="BK158:BK213" si="29">ROUND(I158*H158,2)</f>
        <v>0</v>
      </c>
      <c r="BL158" s="2" t="s">
        <v>121</v>
      </c>
      <c r="BM158" s="97" t="s">
        <v>198</v>
      </c>
    </row>
    <row r="159" spans="2:65" s="12" customFormat="1" ht="24.2" customHeight="1" x14ac:dyDescent="0.25">
      <c r="B159" s="11"/>
      <c r="C159" s="99" t="s">
        <v>199</v>
      </c>
      <c r="D159" s="99" t="s">
        <v>124</v>
      </c>
      <c r="E159" s="100" t="s">
        <v>200</v>
      </c>
      <c r="F159" s="101" t="s">
        <v>578</v>
      </c>
      <c r="G159" s="102" t="s">
        <v>140</v>
      </c>
      <c r="H159" s="103">
        <v>8</v>
      </c>
      <c r="I159" s="104"/>
      <c r="J159" s="104">
        <f t="shared" si="20"/>
        <v>0</v>
      </c>
      <c r="K159" s="105"/>
      <c r="L159" s="106"/>
      <c r="M159" s="107" t="s">
        <v>9</v>
      </c>
      <c r="N159" s="108" t="s">
        <v>26</v>
      </c>
      <c r="O159" s="95">
        <v>0</v>
      </c>
      <c r="P159" s="95">
        <f t="shared" si="21"/>
        <v>0</v>
      </c>
      <c r="Q159" s="95">
        <v>3.0100000000000001E-3</v>
      </c>
      <c r="R159" s="95">
        <f t="shared" si="22"/>
        <v>2.4080000000000001E-2</v>
      </c>
      <c r="S159" s="95">
        <v>0</v>
      </c>
      <c r="T159" s="96">
        <f t="shared" si="23"/>
        <v>0</v>
      </c>
      <c r="AR159" s="97" t="s">
        <v>189</v>
      </c>
      <c r="AT159" s="97" t="s">
        <v>124</v>
      </c>
      <c r="AU159" s="97" t="s">
        <v>1</v>
      </c>
      <c r="AY159" s="2" t="s">
        <v>80</v>
      </c>
      <c r="BE159" s="98">
        <f t="shared" si="24"/>
        <v>0</v>
      </c>
      <c r="BF159" s="98">
        <f t="shared" si="25"/>
        <v>0</v>
      </c>
      <c r="BG159" s="98">
        <f t="shared" si="26"/>
        <v>0</v>
      </c>
      <c r="BH159" s="98">
        <f t="shared" si="27"/>
        <v>0</v>
      </c>
      <c r="BI159" s="98">
        <f t="shared" si="28"/>
        <v>0</v>
      </c>
      <c r="BJ159" s="2" t="s">
        <v>78</v>
      </c>
      <c r="BK159" s="98">
        <f t="shared" si="29"/>
        <v>0</v>
      </c>
      <c r="BL159" s="2" t="s">
        <v>121</v>
      </c>
      <c r="BM159" s="97" t="s">
        <v>202</v>
      </c>
    </row>
    <row r="160" spans="2:65" s="12" customFormat="1" ht="24.2" customHeight="1" x14ac:dyDescent="0.25">
      <c r="B160" s="11"/>
      <c r="C160" s="99" t="s">
        <v>423</v>
      </c>
      <c r="D160" s="99" t="s">
        <v>124</v>
      </c>
      <c r="E160" s="100" t="s">
        <v>579</v>
      </c>
      <c r="F160" s="101" t="s">
        <v>580</v>
      </c>
      <c r="G160" s="102" t="s">
        <v>140</v>
      </c>
      <c r="H160" s="103">
        <v>1</v>
      </c>
      <c r="I160" s="104"/>
      <c r="J160" s="104">
        <f t="shared" si="20"/>
        <v>0</v>
      </c>
      <c r="K160" s="105"/>
      <c r="L160" s="106"/>
      <c r="M160" s="107" t="s">
        <v>9</v>
      </c>
      <c r="N160" s="108" t="s">
        <v>26</v>
      </c>
      <c r="O160" s="95">
        <v>0</v>
      </c>
      <c r="P160" s="95">
        <f t="shared" si="21"/>
        <v>0</v>
      </c>
      <c r="Q160" s="95">
        <v>3.0100000000000001E-3</v>
      </c>
      <c r="R160" s="95">
        <f t="shared" si="22"/>
        <v>3.0100000000000001E-3</v>
      </c>
      <c r="S160" s="95">
        <v>0</v>
      </c>
      <c r="T160" s="96">
        <f t="shared" si="23"/>
        <v>0</v>
      </c>
      <c r="AR160" s="97" t="s">
        <v>189</v>
      </c>
      <c r="AT160" s="97" t="s">
        <v>124</v>
      </c>
      <c r="AU160" s="97" t="s">
        <v>1</v>
      </c>
      <c r="AY160" s="2" t="s">
        <v>80</v>
      </c>
      <c r="BE160" s="98">
        <f t="shared" si="24"/>
        <v>0</v>
      </c>
      <c r="BF160" s="98">
        <f t="shared" si="25"/>
        <v>0</v>
      </c>
      <c r="BG160" s="98">
        <f t="shared" si="26"/>
        <v>0</v>
      </c>
      <c r="BH160" s="98">
        <f t="shared" si="27"/>
        <v>0</v>
      </c>
      <c r="BI160" s="98">
        <f t="shared" si="28"/>
        <v>0</v>
      </c>
      <c r="BJ160" s="2" t="s">
        <v>78</v>
      </c>
      <c r="BK160" s="98">
        <f t="shared" si="29"/>
        <v>0</v>
      </c>
      <c r="BL160" s="2" t="s">
        <v>121</v>
      </c>
      <c r="BM160" s="97" t="s">
        <v>712</v>
      </c>
    </row>
    <row r="161" spans="2:65" s="12" customFormat="1" ht="24.2" customHeight="1" x14ac:dyDescent="0.25">
      <c r="B161" s="11"/>
      <c r="C161" s="99" t="s">
        <v>203</v>
      </c>
      <c r="D161" s="99" t="s">
        <v>124</v>
      </c>
      <c r="E161" s="100" t="s">
        <v>204</v>
      </c>
      <c r="F161" s="101" t="s">
        <v>582</v>
      </c>
      <c r="G161" s="102" t="s">
        <v>140</v>
      </c>
      <c r="H161" s="103">
        <v>2</v>
      </c>
      <c r="I161" s="104"/>
      <c r="J161" s="104">
        <f t="shared" si="20"/>
        <v>0</v>
      </c>
      <c r="K161" s="105"/>
      <c r="L161" s="106"/>
      <c r="M161" s="107" t="s">
        <v>9</v>
      </c>
      <c r="N161" s="108" t="s">
        <v>26</v>
      </c>
      <c r="O161" s="95">
        <v>0</v>
      </c>
      <c r="P161" s="95">
        <f t="shared" si="21"/>
        <v>0</v>
      </c>
      <c r="Q161" s="95">
        <v>3.0100000000000001E-3</v>
      </c>
      <c r="R161" s="95">
        <f t="shared" si="22"/>
        <v>6.0200000000000002E-3</v>
      </c>
      <c r="S161" s="95">
        <v>0</v>
      </c>
      <c r="T161" s="96">
        <f t="shared" si="23"/>
        <v>0</v>
      </c>
      <c r="AR161" s="97" t="s">
        <v>189</v>
      </c>
      <c r="AT161" s="97" t="s">
        <v>124</v>
      </c>
      <c r="AU161" s="97" t="s">
        <v>1</v>
      </c>
      <c r="AY161" s="2" t="s">
        <v>80</v>
      </c>
      <c r="BE161" s="98">
        <f t="shared" si="24"/>
        <v>0</v>
      </c>
      <c r="BF161" s="98">
        <f t="shared" si="25"/>
        <v>0</v>
      </c>
      <c r="BG161" s="98">
        <f t="shared" si="26"/>
        <v>0</v>
      </c>
      <c r="BH161" s="98">
        <f t="shared" si="27"/>
        <v>0</v>
      </c>
      <c r="BI161" s="98">
        <f t="shared" si="28"/>
        <v>0</v>
      </c>
      <c r="BJ161" s="2" t="s">
        <v>78</v>
      </c>
      <c r="BK161" s="98">
        <f t="shared" si="29"/>
        <v>0</v>
      </c>
      <c r="BL161" s="2" t="s">
        <v>121</v>
      </c>
      <c r="BM161" s="97" t="s">
        <v>206</v>
      </c>
    </row>
    <row r="162" spans="2:65" s="12" customFormat="1" ht="24.2" customHeight="1" x14ac:dyDescent="0.25">
      <c r="B162" s="11"/>
      <c r="C162" s="86" t="s">
        <v>207</v>
      </c>
      <c r="D162" s="86" t="s">
        <v>83</v>
      </c>
      <c r="E162" s="87" t="s">
        <v>208</v>
      </c>
      <c r="F162" s="88" t="s">
        <v>209</v>
      </c>
      <c r="G162" s="89" t="s">
        <v>120</v>
      </c>
      <c r="H162" s="90">
        <v>200</v>
      </c>
      <c r="I162" s="91"/>
      <c r="J162" s="91">
        <f t="shared" si="20"/>
        <v>0</v>
      </c>
      <c r="K162" s="92"/>
      <c r="L162" s="11"/>
      <c r="M162" s="93" t="s">
        <v>9</v>
      </c>
      <c r="N162" s="94" t="s">
        <v>26</v>
      </c>
      <c r="O162" s="95">
        <v>8.2000000000000003E-2</v>
      </c>
      <c r="P162" s="95">
        <f t="shared" si="21"/>
        <v>16.400000000000002</v>
      </c>
      <c r="Q162" s="95">
        <v>0</v>
      </c>
      <c r="R162" s="95">
        <f t="shared" si="22"/>
        <v>0</v>
      </c>
      <c r="S162" s="95">
        <v>0</v>
      </c>
      <c r="T162" s="96">
        <f t="shared" si="23"/>
        <v>0</v>
      </c>
      <c r="AR162" s="97" t="s">
        <v>121</v>
      </c>
      <c r="AT162" s="97" t="s">
        <v>83</v>
      </c>
      <c r="AU162" s="97" t="s">
        <v>1</v>
      </c>
      <c r="AY162" s="2" t="s">
        <v>80</v>
      </c>
      <c r="BE162" s="98">
        <f t="shared" si="24"/>
        <v>0</v>
      </c>
      <c r="BF162" s="98">
        <f t="shared" si="25"/>
        <v>0</v>
      </c>
      <c r="BG162" s="98">
        <f t="shared" si="26"/>
        <v>0</v>
      </c>
      <c r="BH162" s="98">
        <f t="shared" si="27"/>
        <v>0</v>
      </c>
      <c r="BI162" s="98">
        <f t="shared" si="28"/>
        <v>0</v>
      </c>
      <c r="BJ162" s="2" t="s">
        <v>78</v>
      </c>
      <c r="BK162" s="98">
        <f t="shared" si="29"/>
        <v>0</v>
      </c>
      <c r="BL162" s="2" t="s">
        <v>121</v>
      </c>
      <c r="BM162" s="97" t="s">
        <v>210</v>
      </c>
    </row>
    <row r="163" spans="2:65" s="12" customFormat="1" ht="24.2" customHeight="1" x14ac:dyDescent="0.25">
      <c r="B163" s="11"/>
      <c r="C163" s="99" t="s">
        <v>211</v>
      </c>
      <c r="D163" s="99" t="s">
        <v>124</v>
      </c>
      <c r="E163" s="100" t="s">
        <v>212</v>
      </c>
      <c r="F163" s="101" t="s">
        <v>213</v>
      </c>
      <c r="G163" s="102" t="s">
        <v>120</v>
      </c>
      <c r="H163" s="103">
        <v>200</v>
      </c>
      <c r="I163" s="104"/>
      <c r="J163" s="104">
        <f t="shared" si="20"/>
        <v>0</v>
      </c>
      <c r="K163" s="105"/>
      <c r="L163" s="106"/>
      <c r="M163" s="107" t="s">
        <v>9</v>
      </c>
      <c r="N163" s="108" t="s">
        <v>26</v>
      </c>
      <c r="O163" s="95">
        <v>0</v>
      </c>
      <c r="P163" s="95">
        <f t="shared" si="21"/>
        <v>0</v>
      </c>
      <c r="Q163" s="95">
        <v>6.6000000000000005E-5</v>
      </c>
      <c r="R163" s="95">
        <f t="shared" si="22"/>
        <v>1.3200000000000002E-2</v>
      </c>
      <c r="S163" s="95">
        <v>0</v>
      </c>
      <c r="T163" s="96">
        <f t="shared" si="23"/>
        <v>0</v>
      </c>
      <c r="AR163" s="97" t="s">
        <v>127</v>
      </c>
      <c r="AT163" s="97" t="s">
        <v>124</v>
      </c>
      <c r="AU163" s="97" t="s">
        <v>1</v>
      </c>
      <c r="AY163" s="2" t="s">
        <v>80</v>
      </c>
      <c r="BE163" s="98">
        <f t="shared" si="24"/>
        <v>0</v>
      </c>
      <c r="BF163" s="98">
        <f t="shared" si="25"/>
        <v>0</v>
      </c>
      <c r="BG163" s="98">
        <f t="shared" si="26"/>
        <v>0</v>
      </c>
      <c r="BH163" s="98">
        <f t="shared" si="27"/>
        <v>0</v>
      </c>
      <c r="BI163" s="98">
        <f t="shared" si="28"/>
        <v>0</v>
      </c>
      <c r="BJ163" s="2" t="s">
        <v>78</v>
      </c>
      <c r="BK163" s="98">
        <f t="shared" si="29"/>
        <v>0</v>
      </c>
      <c r="BL163" s="2" t="s">
        <v>127</v>
      </c>
      <c r="BM163" s="97" t="s">
        <v>214</v>
      </c>
    </row>
    <row r="164" spans="2:65" s="12" customFormat="1" ht="24.2" customHeight="1" x14ac:dyDescent="0.25">
      <c r="B164" s="11"/>
      <c r="C164" s="86" t="s">
        <v>215</v>
      </c>
      <c r="D164" s="86" t="s">
        <v>83</v>
      </c>
      <c r="E164" s="87" t="s">
        <v>216</v>
      </c>
      <c r="F164" s="88" t="s">
        <v>217</v>
      </c>
      <c r="G164" s="89" t="s">
        <v>140</v>
      </c>
      <c r="H164" s="90">
        <v>265</v>
      </c>
      <c r="I164" s="91"/>
      <c r="J164" s="91">
        <f t="shared" si="20"/>
        <v>0</v>
      </c>
      <c r="K164" s="92"/>
      <c r="L164" s="11"/>
      <c r="M164" s="93" t="s">
        <v>9</v>
      </c>
      <c r="N164" s="94" t="s">
        <v>26</v>
      </c>
      <c r="O164" s="95">
        <v>9.0999999999999998E-2</v>
      </c>
      <c r="P164" s="95">
        <f t="shared" si="21"/>
        <v>24.114999999999998</v>
      </c>
      <c r="Q164" s="95">
        <v>0</v>
      </c>
      <c r="R164" s="95">
        <f t="shared" si="22"/>
        <v>0</v>
      </c>
      <c r="S164" s="95">
        <v>0</v>
      </c>
      <c r="T164" s="96">
        <f t="shared" si="23"/>
        <v>0</v>
      </c>
      <c r="AR164" s="97" t="s">
        <v>121</v>
      </c>
      <c r="AT164" s="97" t="s">
        <v>83</v>
      </c>
      <c r="AU164" s="97" t="s">
        <v>1</v>
      </c>
      <c r="AY164" s="2" t="s">
        <v>80</v>
      </c>
      <c r="BE164" s="98">
        <f t="shared" si="24"/>
        <v>0</v>
      </c>
      <c r="BF164" s="98">
        <f t="shared" si="25"/>
        <v>0</v>
      </c>
      <c r="BG164" s="98">
        <f t="shared" si="26"/>
        <v>0</v>
      </c>
      <c r="BH164" s="98">
        <f t="shared" si="27"/>
        <v>0</v>
      </c>
      <c r="BI164" s="98">
        <f t="shared" si="28"/>
        <v>0</v>
      </c>
      <c r="BJ164" s="2" t="s">
        <v>78</v>
      </c>
      <c r="BK164" s="98">
        <f t="shared" si="29"/>
        <v>0</v>
      </c>
      <c r="BL164" s="2" t="s">
        <v>121</v>
      </c>
      <c r="BM164" s="97" t="s">
        <v>218</v>
      </c>
    </row>
    <row r="165" spans="2:65" s="12" customFormat="1" ht="24.2" customHeight="1" x14ac:dyDescent="0.25">
      <c r="B165" s="11"/>
      <c r="C165" s="99" t="s">
        <v>219</v>
      </c>
      <c r="D165" s="99" t="s">
        <v>124</v>
      </c>
      <c r="E165" s="100" t="s">
        <v>220</v>
      </c>
      <c r="F165" s="101" t="s">
        <v>221</v>
      </c>
      <c r="G165" s="102" t="s">
        <v>140</v>
      </c>
      <c r="H165" s="103">
        <v>44</v>
      </c>
      <c r="I165" s="104"/>
      <c r="J165" s="104">
        <f t="shared" si="20"/>
        <v>0</v>
      </c>
      <c r="K165" s="105"/>
      <c r="L165" s="106"/>
      <c r="M165" s="107" t="s">
        <v>9</v>
      </c>
      <c r="N165" s="108" t="s">
        <v>26</v>
      </c>
      <c r="O165" s="95">
        <v>0</v>
      </c>
      <c r="P165" s="95">
        <f t="shared" si="21"/>
        <v>0</v>
      </c>
      <c r="Q165" s="95">
        <v>4.0000000000000003E-5</v>
      </c>
      <c r="R165" s="95">
        <f t="shared" si="22"/>
        <v>1.7600000000000001E-3</v>
      </c>
      <c r="S165" s="95">
        <v>0</v>
      </c>
      <c r="T165" s="96">
        <f t="shared" si="23"/>
        <v>0</v>
      </c>
      <c r="AR165" s="97" t="s">
        <v>189</v>
      </c>
      <c r="AT165" s="97" t="s">
        <v>124</v>
      </c>
      <c r="AU165" s="97" t="s">
        <v>1</v>
      </c>
      <c r="AY165" s="2" t="s">
        <v>80</v>
      </c>
      <c r="BE165" s="98">
        <f t="shared" si="24"/>
        <v>0</v>
      </c>
      <c r="BF165" s="98">
        <f t="shared" si="25"/>
        <v>0</v>
      </c>
      <c r="BG165" s="98">
        <f t="shared" si="26"/>
        <v>0</v>
      </c>
      <c r="BH165" s="98">
        <f t="shared" si="27"/>
        <v>0</v>
      </c>
      <c r="BI165" s="98">
        <f t="shared" si="28"/>
        <v>0</v>
      </c>
      <c r="BJ165" s="2" t="s">
        <v>78</v>
      </c>
      <c r="BK165" s="98">
        <f t="shared" si="29"/>
        <v>0</v>
      </c>
      <c r="BL165" s="2" t="s">
        <v>121</v>
      </c>
      <c r="BM165" s="97" t="s">
        <v>222</v>
      </c>
    </row>
    <row r="166" spans="2:65" s="12" customFormat="1" ht="16.5" customHeight="1" x14ac:dyDescent="0.25">
      <c r="B166" s="11"/>
      <c r="C166" s="99" t="s">
        <v>223</v>
      </c>
      <c r="D166" s="99" t="s">
        <v>124</v>
      </c>
      <c r="E166" s="100" t="s">
        <v>224</v>
      </c>
      <c r="F166" s="101" t="s">
        <v>225</v>
      </c>
      <c r="G166" s="102" t="s">
        <v>140</v>
      </c>
      <c r="H166" s="103">
        <v>221</v>
      </c>
      <c r="I166" s="104"/>
      <c r="J166" s="104">
        <f t="shared" si="20"/>
        <v>0</v>
      </c>
      <c r="K166" s="105"/>
      <c r="L166" s="106"/>
      <c r="M166" s="107" t="s">
        <v>9</v>
      </c>
      <c r="N166" s="108" t="s">
        <v>26</v>
      </c>
      <c r="O166" s="95">
        <v>0</v>
      </c>
      <c r="P166" s="95">
        <f t="shared" si="21"/>
        <v>0</v>
      </c>
      <c r="Q166" s="95">
        <v>2.8E-5</v>
      </c>
      <c r="R166" s="95">
        <f t="shared" si="22"/>
        <v>6.1879999999999999E-3</v>
      </c>
      <c r="S166" s="95">
        <v>0</v>
      </c>
      <c r="T166" s="96">
        <f t="shared" si="23"/>
        <v>0</v>
      </c>
      <c r="AR166" s="97" t="s">
        <v>127</v>
      </c>
      <c r="AT166" s="97" t="s">
        <v>124</v>
      </c>
      <c r="AU166" s="97" t="s">
        <v>1</v>
      </c>
      <c r="AY166" s="2" t="s">
        <v>80</v>
      </c>
      <c r="BE166" s="98">
        <f t="shared" si="24"/>
        <v>0</v>
      </c>
      <c r="BF166" s="98">
        <f t="shared" si="25"/>
        <v>0</v>
      </c>
      <c r="BG166" s="98">
        <f t="shared" si="26"/>
        <v>0</v>
      </c>
      <c r="BH166" s="98">
        <f t="shared" si="27"/>
        <v>0</v>
      </c>
      <c r="BI166" s="98">
        <f t="shared" si="28"/>
        <v>0</v>
      </c>
      <c r="BJ166" s="2" t="s">
        <v>78</v>
      </c>
      <c r="BK166" s="98">
        <f t="shared" si="29"/>
        <v>0</v>
      </c>
      <c r="BL166" s="2" t="s">
        <v>127</v>
      </c>
      <c r="BM166" s="97" t="s">
        <v>226</v>
      </c>
    </row>
    <row r="167" spans="2:65" s="12" customFormat="1" ht="16.5" customHeight="1" x14ac:dyDescent="0.25">
      <c r="B167" s="11"/>
      <c r="C167" s="86" t="s">
        <v>227</v>
      </c>
      <c r="D167" s="86" t="s">
        <v>83</v>
      </c>
      <c r="E167" s="87" t="s">
        <v>228</v>
      </c>
      <c r="F167" s="88" t="s">
        <v>583</v>
      </c>
      <c r="G167" s="89" t="s">
        <v>140</v>
      </c>
      <c r="H167" s="90">
        <v>95</v>
      </c>
      <c r="I167" s="91"/>
      <c r="J167" s="91">
        <f t="shared" si="20"/>
        <v>0</v>
      </c>
      <c r="K167" s="92"/>
      <c r="L167" s="11"/>
      <c r="M167" s="93" t="s">
        <v>9</v>
      </c>
      <c r="N167" s="94" t="s">
        <v>26</v>
      </c>
      <c r="O167" s="95">
        <v>0.42</v>
      </c>
      <c r="P167" s="95">
        <f t="shared" si="21"/>
        <v>39.9</v>
      </c>
      <c r="Q167" s="95">
        <v>0</v>
      </c>
      <c r="R167" s="95">
        <f t="shared" si="22"/>
        <v>0</v>
      </c>
      <c r="S167" s="95">
        <v>0</v>
      </c>
      <c r="T167" s="96">
        <f t="shared" si="23"/>
        <v>0</v>
      </c>
      <c r="AR167" s="97" t="s">
        <v>121</v>
      </c>
      <c r="AT167" s="97" t="s">
        <v>83</v>
      </c>
      <c r="AU167" s="97" t="s">
        <v>1</v>
      </c>
      <c r="AY167" s="2" t="s">
        <v>80</v>
      </c>
      <c r="BE167" s="98">
        <f t="shared" si="24"/>
        <v>0</v>
      </c>
      <c r="BF167" s="98">
        <f t="shared" si="25"/>
        <v>0</v>
      </c>
      <c r="BG167" s="98">
        <f t="shared" si="26"/>
        <v>0</v>
      </c>
      <c r="BH167" s="98">
        <f t="shared" si="27"/>
        <v>0</v>
      </c>
      <c r="BI167" s="98">
        <f t="shared" si="28"/>
        <v>0</v>
      </c>
      <c r="BJ167" s="2" t="s">
        <v>78</v>
      </c>
      <c r="BK167" s="98">
        <f t="shared" si="29"/>
        <v>0</v>
      </c>
      <c r="BL167" s="2" t="s">
        <v>121</v>
      </c>
      <c r="BM167" s="97" t="s">
        <v>230</v>
      </c>
    </row>
    <row r="168" spans="2:65" s="12" customFormat="1" ht="24.2" customHeight="1" x14ac:dyDescent="0.25">
      <c r="B168" s="11"/>
      <c r="C168" s="99" t="s">
        <v>235</v>
      </c>
      <c r="D168" s="99" t="s">
        <v>124</v>
      </c>
      <c r="E168" s="100" t="s">
        <v>236</v>
      </c>
      <c r="F168" s="101" t="s">
        <v>237</v>
      </c>
      <c r="G168" s="102" t="s">
        <v>140</v>
      </c>
      <c r="H168" s="103">
        <v>53</v>
      </c>
      <c r="I168" s="104"/>
      <c r="J168" s="104">
        <f t="shared" si="20"/>
        <v>0</v>
      </c>
      <c r="K168" s="105"/>
      <c r="L168" s="106"/>
      <c r="M168" s="107" t="s">
        <v>9</v>
      </c>
      <c r="N168" s="108" t="s">
        <v>26</v>
      </c>
      <c r="O168" s="95">
        <v>0</v>
      </c>
      <c r="P168" s="95">
        <f t="shared" si="21"/>
        <v>0</v>
      </c>
      <c r="Q168" s="95">
        <v>6.0000000000000002E-5</v>
      </c>
      <c r="R168" s="95">
        <f t="shared" si="22"/>
        <v>3.1800000000000001E-3</v>
      </c>
      <c r="S168" s="95">
        <v>0</v>
      </c>
      <c r="T168" s="96">
        <f t="shared" si="23"/>
        <v>0</v>
      </c>
      <c r="AR168" s="97" t="s">
        <v>127</v>
      </c>
      <c r="AT168" s="97" t="s">
        <v>124</v>
      </c>
      <c r="AU168" s="97" t="s">
        <v>1</v>
      </c>
      <c r="AY168" s="2" t="s">
        <v>80</v>
      </c>
      <c r="BE168" s="98">
        <f t="shared" si="24"/>
        <v>0</v>
      </c>
      <c r="BF168" s="98">
        <f t="shared" si="25"/>
        <v>0</v>
      </c>
      <c r="BG168" s="98">
        <f t="shared" si="26"/>
        <v>0</v>
      </c>
      <c r="BH168" s="98">
        <f t="shared" si="27"/>
        <v>0</v>
      </c>
      <c r="BI168" s="98">
        <f t="shared" si="28"/>
        <v>0</v>
      </c>
      <c r="BJ168" s="2" t="s">
        <v>78</v>
      </c>
      <c r="BK168" s="98">
        <f t="shared" si="29"/>
        <v>0</v>
      </c>
      <c r="BL168" s="2" t="s">
        <v>127</v>
      </c>
      <c r="BM168" s="97" t="s">
        <v>238</v>
      </c>
    </row>
    <row r="169" spans="2:65" s="12" customFormat="1" ht="24.2" customHeight="1" x14ac:dyDescent="0.25">
      <c r="B169" s="11"/>
      <c r="C169" s="99" t="s">
        <v>427</v>
      </c>
      <c r="D169" s="99" t="s">
        <v>124</v>
      </c>
      <c r="E169" s="100" t="s">
        <v>649</v>
      </c>
      <c r="F169" s="101" t="s">
        <v>241</v>
      </c>
      <c r="G169" s="102" t="s">
        <v>140</v>
      </c>
      <c r="H169" s="103">
        <v>8</v>
      </c>
      <c r="I169" s="104"/>
      <c r="J169" s="104">
        <f t="shared" si="20"/>
        <v>0</v>
      </c>
      <c r="K169" s="105"/>
      <c r="L169" s="106"/>
      <c r="M169" s="107" t="s">
        <v>9</v>
      </c>
      <c r="N169" s="108" t="s">
        <v>26</v>
      </c>
      <c r="O169" s="95">
        <v>0</v>
      </c>
      <c r="P169" s="95">
        <f t="shared" si="21"/>
        <v>0</v>
      </c>
      <c r="Q169" s="95">
        <v>6.0000000000000002E-5</v>
      </c>
      <c r="R169" s="95">
        <f t="shared" si="22"/>
        <v>4.8000000000000001E-4</v>
      </c>
      <c r="S169" s="95">
        <v>0</v>
      </c>
      <c r="T169" s="96">
        <f t="shared" si="23"/>
        <v>0</v>
      </c>
      <c r="AR169" s="97" t="s">
        <v>127</v>
      </c>
      <c r="AT169" s="97" t="s">
        <v>124</v>
      </c>
      <c r="AU169" s="97" t="s">
        <v>1</v>
      </c>
      <c r="AY169" s="2" t="s">
        <v>80</v>
      </c>
      <c r="BE169" s="98">
        <f t="shared" si="24"/>
        <v>0</v>
      </c>
      <c r="BF169" s="98">
        <f t="shared" si="25"/>
        <v>0</v>
      </c>
      <c r="BG169" s="98">
        <f t="shared" si="26"/>
        <v>0</v>
      </c>
      <c r="BH169" s="98">
        <f t="shared" si="27"/>
        <v>0</v>
      </c>
      <c r="BI169" s="98">
        <f t="shared" si="28"/>
        <v>0</v>
      </c>
      <c r="BJ169" s="2" t="s">
        <v>78</v>
      </c>
      <c r="BK169" s="98">
        <f t="shared" si="29"/>
        <v>0</v>
      </c>
      <c r="BL169" s="2" t="s">
        <v>127</v>
      </c>
      <c r="BM169" s="97" t="s">
        <v>713</v>
      </c>
    </row>
    <row r="170" spans="2:65" s="12" customFormat="1" ht="24.2" customHeight="1" x14ac:dyDescent="0.25">
      <c r="B170" s="11"/>
      <c r="C170" s="99" t="s">
        <v>182</v>
      </c>
      <c r="D170" s="99" t="s">
        <v>124</v>
      </c>
      <c r="E170" s="100" t="s">
        <v>651</v>
      </c>
      <c r="F170" s="101" t="s">
        <v>587</v>
      </c>
      <c r="G170" s="102" t="s">
        <v>140</v>
      </c>
      <c r="H170" s="103">
        <v>2</v>
      </c>
      <c r="I170" s="104"/>
      <c r="J170" s="104">
        <f t="shared" si="20"/>
        <v>0</v>
      </c>
      <c r="K170" s="105"/>
      <c r="L170" s="106"/>
      <c r="M170" s="107" t="s">
        <v>9</v>
      </c>
      <c r="N170" s="108" t="s">
        <v>26</v>
      </c>
      <c r="O170" s="95">
        <v>0</v>
      </c>
      <c r="P170" s="95">
        <f t="shared" si="21"/>
        <v>0</v>
      </c>
      <c r="Q170" s="95">
        <v>6.0000000000000002E-5</v>
      </c>
      <c r="R170" s="95">
        <f t="shared" si="22"/>
        <v>1.2E-4</v>
      </c>
      <c r="S170" s="95">
        <v>0</v>
      </c>
      <c r="T170" s="96">
        <f t="shared" si="23"/>
        <v>0</v>
      </c>
      <c r="AR170" s="97" t="s">
        <v>127</v>
      </c>
      <c r="AT170" s="97" t="s">
        <v>124</v>
      </c>
      <c r="AU170" s="97" t="s">
        <v>1</v>
      </c>
      <c r="AY170" s="2" t="s">
        <v>80</v>
      </c>
      <c r="BE170" s="98">
        <f t="shared" si="24"/>
        <v>0</v>
      </c>
      <c r="BF170" s="98">
        <f t="shared" si="25"/>
        <v>0</v>
      </c>
      <c r="BG170" s="98">
        <f t="shared" si="26"/>
        <v>0</v>
      </c>
      <c r="BH170" s="98">
        <f t="shared" si="27"/>
        <v>0</v>
      </c>
      <c r="BI170" s="98">
        <f t="shared" si="28"/>
        <v>0</v>
      </c>
      <c r="BJ170" s="2" t="s">
        <v>78</v>
      </c>
      <c r="BK170" s="98">
        <f t="shared" si="29"/>
        <v>0</v>
      </c>
      <c r="BL170" s="2" t="s">
        <v>127</v>
      </c>
      <c r="BM170" s="97" t="s">
        <v>714</v>
      </c>
    </row>
    <row r="171" spans="2:65" s="12" customFormat="1" ht="24.2" customHeight="1" x14ac:dyDescent="0.25">
      <c r="B171" s="11"/>
      <c r="C171" s="99" t="s">
        <v>239</v>
      </c>
      <c r="D171" s="99" t="s">
        <v>124</v>
      </c>
      <c r="E171" s="100" t="s">
        <v>240</v>
      </c>
      <c r="F171" s="101" t="s">
        <v>589</v>
      </c>
      <c r="G171" s="102" t="s">
        <v>140</v>
      </c>
      <c r="H171" s="103">
        <v>32</v>
      </c>
      <c r="I171" s="104"/>
      <c r="J171" s="104">
        <f t="shared" si="20"/>
        <v>0</v>
      </c>
      <c r="K171" s="105"/>
      <c r="L171" s="106"/>
      <c r="M171" s="107" t="s">
        <v>9</v>
      </c>
      <c r="N171" s="108" t="s">
        <v>26</v>
      </c>
      <c r="O171" s="95">
        <v>0</v>
      </c>
      <c r="P171" s="95">
        <f t="shared" si="21"/>
        <v>0</v>
      </c>
      <c r="Q171" s="95">
        <v>6.0000000000000002E-5</v>
      </c>
      <c r="R171" s="95">
        <f t="shared" si="22"/>
        <v>1.92E-3</v>
      </c>
      <c r="S171" s="95">
        <v>0</v>
      </c>
      <c r="T171" s="96">
        <f t="shared" si="23"/>
        <v>0</v>
      </c>
      <c r="AR171" s="97" t="s">
        <v>127</v>
      </c>
      <c r="AT171" s="97" t="s">
        <v>124</v>
      </c>
      <c r="AU171" s="97" t="s">
        <v>1</v>
      </c>
      <c r="AY171" s="2" t="s">
        <v>80</v>
      </c>
      <c r="BE171" s="98">
        <f t="shared" si="24"/>
        <v>0</v>
      </c>
      <c r="BF171" s="98">
        <f t="shared" si="25"/>
        <v>0</v>
      </c>
      <c r="BG171" s="98">
        <f t="shared" si="26"/>
        <v>0</v>
      </c>
      <c r="BH171" s="98">
        <f t="shared" si="27"/>
        <v>0</v>
      </c>
      <c r="BI171" s="98">
        <f t="shared" si="28"/>
        <v>0</v>
      </c>
      <c r="BJ171" s="2" t="s">
        <v>78</v>
      </c>
      <c r="BK171" s="98">
        <f t="shared" si="29"/>
        <v>0</v>
      </c>
      <c r="BL171" s="2" t="s">
        <v>127</v>
      </c>
      <c r="BM171" s="97" t="s">
        <v>242</v>
      </c>
    </row>
    <row r="172" spans="2:65" s="12" customFormat="1" ht="16.5" customHeight="1" x14ac:dyDescent="0.25">
      <c r="B172" s="11"/>
      <c r="C172" s="86" t="s">
        <v>267</v>
      </c>
      <c r="D172" s="86" t="s">
        <v>83</v>
      </c>
      <c r="E172" s="87" t="s">
        <v>268</v>
      </c>
      <c r="F172" s="88" t="s">
        <v>269</v>
      </c>
      <c r="G172" s="89" t="s">
        <v>140</v>
      </c>
      <c r="H172" s="90">
        <v>210</v>
      </c>
      <c r="I172" s="91"/>
      <c r="J172" s="91">
        <f t="shared" si="20"/>
        <v>0</v>
      </c>
      <c r="K172" s="92"/>
      <c r="L172" s="11"/>
      <c r="M172" s="93" t="s">
        <v>9</v>
      </c>
      <c r="N172" s="94" t="s">
        <v>26</v>
      </c>
      <c r="O172" s="95">
        <v>5.3999999999999999E-2</v>
      </c>
      <c r="P172" s="95">
        <f t="shared" si="21"/>
        <v>11.34</v>
      </c>
      <c r="Q172" s="95">
        <v>0</v>
      </c>
      <c r="R172" s="95">
        <f t="shared" si="22"/>
        <v>0</v>
      </c>
      <c r="S172" s="95">
        <v>0</v>
      </c>
      <c r="T172" s="96">
        <f t="shared" si="23"/>
        <v>0</v>
      </c>
      <c r="AR172" s="97" t="s">
        <v>121</v>
      </c>
      <c r="AT172" s="97" t="s">
        <v>83</v>
      </c>
      <c r="AU172" s="97" t="s">
        <v>1</v>
      </c>
      <c r="AY172" s="2" t="s">
        <v>80</v>
      </c>
      <c r="BE172" s="98">
        <f t="shared" si="24"/>
        <v>0</v>
      </c>
      <c r="BF172" s="98">
        <f t="shared" si="25"/>
        <v>0</v>
      </c>
      <c r="BG172" s="98">
        <f t="shared" si="26"/>
        <v>0</v>
      </c>
      <c r="BH172" s="98">
        <f t="shared" si="27"/>
        <v>0</v>
      </c>
      <c r="BI172" s="98">
        <f t="shared" si="28"/>
        <v>0</v>
      </c>
      <c r="BJ172" s="2" t="s">
        <v>78</v>
      </c>
      <c r="BK172" s="98">
        <f t="shared" si="29"/>
        <v>0</v>
      </c>
      <c r="BL172" s="2" t="s">
        <v>121</v>
      </c>
      <c r="BM172" s="97" t="s">
        <v>270</v>
      </c>
    </row>
    <row r="173" spans="2:65" s="12" customFormat="1" ht="16.5" customHeight="1" x14ac:dyDescent="0.25">
      <c r="B173" s="11"/>
      <c r="C173" s="99" t="s">
        <v>271</v>
      </c>
      <c r="D173" s="99" t="s">
        <v>124</v>
      </c>
      <c r="E173" s="100" t="s">
        <v>272</v>
      </c>
      <c r="F173" s="101" t="s">
        <v>273</v>
      </c>
      <c r="G173" s="102" t="s">
        <v>140</v>
      </c>
      <c r="H173" s="103">
        <v>210</v>
      </c>
      <c r="I173" s="104"/>
      <c r="J173" s="104">
        <f t="shared" si="20"/>
        <v>0</v>
      </c>
      <c r="K173" s="105"/>
      <c r="L173" s="106"/>
      <c r="M173" s="107" t="s">
        <v>9</v>
      </c>
      <c r="N173" s="108" t="s">
        <v>26</v>
      </c>
      <c r="O173" s="95">
        <v>0</v>
      </c>
      <c r="P173" s="95">
        <f t="shared" si="21"/>
        <v>0</v>
      </c>
      <c r="Q173" s="95">
        <v>0</v>
      </c>
      <c r="R173" s="95">
        <f t="shared" si="22"/>
        <v>0</v>
      </c>
      <c r="S173" s="95">
        <v>0</v>
      </c>
      <c r="T173" s="96">
        <f t="shared" si="23"/>
        <v>0</v>
      </c>
      <c r="AR173" s="97" t="s">
        <v>127</v>
      </c>
      <c r="AT173" s="97" t="s">
        <v>124</v>
      </c>
      <c r="AU173" s="97" t="s">
        <v>1</v>
      </c>
      <c r="AY173" s="2" t="s">
        <v>80</v>
      </c>
      <c r="BE173" s="98">
        <f t="shared" si="24"/>
        <v>0</v>
      </c>
      <c r="BF173" s="98">
        <f t="shared" si="25"/>
        <v>0</v>
      </c>
      <c r="BG173" s="98">
        <f t="shared" si="26"/>
        <v>0</v>
      </c>
      <c r="BH173" s="98">
        <f t="shared" si="27"/>
        <v>0</v>
      </c>
      <c r="BI173" s="98">
        <f t="shared" si="28"/>
        <v>0</v>
      </c>
      <c r="BJ173" s="2" t="s">
        <v>78</v>
      </c>
      <c r="BK173" s="98">
        <f t="shared" si="29"/>
        <v>0</v>
      </c>
      <c r="BL173" s="2" t="s">
        <v>127</v>
      </c>
      <c r="BM173" s="97" t="s">
        <v>274</v>
      </c>
    </row>
    <row r="174" spans="2:65" s="12" customFormat="1" ht="21.75" customHeight="1" x14ac:dyDescent="0.25">
      <c r="B174" s="11"/>
      <c r="C174" s="86" t="s">
        <v>275</v>
      </c>
      <c r="D174" s="86" t="s">
        <v>83</v>
      </c>
      <c r="E174" s="87" t="s">
        <v>276</v>
      </c>
      <c r="F174" s="88" t="s">
        <v>277</v>
      </c>
      <c r="G174" s="89" t="s">
        <v>120</v>
      </c>
      <c r="H174" s="90">
        <v>650</v>
      </c>
      <c r="I174" s="91"/>
      <c r="J174" s="91">
        <f t="shared" si="20"/>
        <v>0</v>
      </c>
      <c r="K174" s="92"/>
      <c r="L174" s="11"/>
      <c r="M174" s="93" t="s">
        <v>9</v>
      </c>
      <c r="N174" s="94" t="s">
        <v>26</v>
      </c>
      <c r="O174" s="95">
        <v>0.13100000000000001</v>
      </c>
      <c r="P174" s="95">
        <f t="shared" si="21"/>
        <v>85.15</v>
      </c>
      <c r="Q174" s="95">
        <v>0</v>
      </c>
      <c r="R174" s="95">
        <f t="shared" si="22"/>
        <v>0</v>
      </c>
      <c r="S174" s="95">
        <v>0</v>
      </c>
      <c r="T174" s="96">
        <f t="shared" si="23"/>
        <v>0</v>
      </c>
      <c r="AR174" s="97" t="s">
        <v>121</v>
      </c>
      <c r="AT174" s="97" t="s">
        <v>83</v>
      </c>
      <c r="AU174" s="97" t="s">
        <v>1</v>
      </c>
      <c r="AY174" s="2" t="s">
        <v>80</v>
      </c>
      <c r="BE174" s="98">
        <f t="shared" si="24"/>
        <v>0</v>
      </c>
      <c r="BF174" s="98">
        <f t="shared" si="25"/>
        <v>0</v>
      </c>
      <c r="BG174" s="98">
        <f t="shared" si="26"/>
        <v>0</v>
      </c>
      <c r="BH174" s="98">
        <f t="shared" si="27"/>
        <v>0</v>
      </c>
      <c r="BI174" s="98">
        <f t="shared" si="28"/>
        <v>0</v>
      </c>
      <c r="BJ174" s="2" t="s">
        <v>78</v>
      </c>
      <c r="BK174" s="98">
        <f t="shared" si="29"/>
        <v>0</v>
      </c>
      <c r="BL174" s="2" t="s">
        <v>121</v>
      </c>
      <c r="BM174" s="97" t="s">
        <v>278</v>
      </c>
    </row>
    <row r="175" spans="2:65" s="12" customFormat="1" ht="16.5" customHeight="1" x14ac:dyDescent="0.25">
      <c r="B175" s="11"/>
      <c r="C175" s="99" t="s">
        <v>279</v>
      </c>
      <c r="D175" s="99" t="s">
        <v>124</v>
      </c>
      <c r="E175" s="100" t="s">
        <v>280</v>
      </c>
      <c r="F175" s="101" t="s">
        <v>281</v>
      </c>
      <c r="G175" s="102" t="s">
        <v>120</v>
      </c>
      <c r="H175" s="103">
        <v>500</v>
      </c>
      <c r="I175" s="104"/>
      <c r="J175" s="104">
        <f t="shared" si="20"/>
        <v>0</v>
      </c>
      <c r="K175" s="105"/>
      <c r="L175" s="106"/>
      <c r="M175" s="107" t="s">
        <v>9</v>
      </c>
      <c r="N175" s="108" t="s">
        <v>26</v>
      </c>
      <c r="O175" s="95">
        <v>0</v>
      </c>
      <c r="P175" s="95">
        <f t="shared" si="21"/>
        <v>0</v>
      </c>
      <c r="Q175" s="95">
        <v>3.1E-4</v>
      </c>
      <c r="R175" s="95">
        <f t="shared" si="22"/>
        <v>0.155</v>
      </c>
      <c r="S175" s="95">
        <v>0</v>
      </c>
      <c r="T175" s="96">
        <f t="shared" si="23"/>
        <v>0</v>
      </c>
      <c r="AR175" s="97" t="s">
        <v>127</v>
      </c>
      <c r="AT175" s="97" t="s">
        <v>124</v>
      </c>
      <c r="AU175" s="97" t="s">
        <v>1</v>
      </c>
      <c r="AY175" s="2" t="s">
        <v>80</v>
      </c>
      <c r="BE175" s="98">
        <f t="shared" si="24"/>
        <v>0</v>
      </c>
      <c r="BF175" s="98">
        <f t="shared" si="25"/>
        <v>0</v>
      </c>
      <c r="BG175" s="98">
        <f t="shared" si="26"/>
        <v>0</v>
      </c>
      <c r="BH175" s="98">
        <f t="shared" si="27"/>
        <v>0</v>
      </c>
      <c r="BI175" s="98">
        <f t="shared" si="28"/>
        <v>0</v>
      </c>
      <c r="BJ175" s="2" t="s">
        <v>78</v>
      </c>
      <c r="BK175" s="98">
        <f t="shared" si="29"/>
        <v>0</v>
      </c>
      <c r="BL175" s="2" t="s">
        <v>127</v>
      </c>
      <c r="BM175" s="97" t="s">
        <v>282</v>
      </c>
    </row>
    <row r="176" spans="2:65" s="12" customFormat="1" ht="24.2" customHeight="1" x14ac:dyDescent="0.25">
      <c r="B176" s="11"/>
      <c r="C176" s="99" t="s">
        <v>283</v>
      </c>
      <c r="D176" s="99" t="s">
        <v>124</v>
      </c>
      <c r="E176" s="100" t="s">
        <v>284</v>
      </c>
      <c r="F176" s="101" t="s">
        <v>285</v>
      </c>
      <c r="G176" s="102" t="s">
        <v>120</v>
      </c>
      <c r="H176" s="103">
        <v>150</v>
      </c>
      <c r="I176" s="104"/>
      <c r="J176" s="104">
        <f t="shared" si="20"/>
        <v>0</v>
      </c>
      <c r="K176" s="105"/>
      <c r="L176" s="106"/>
      <c r="M176" s="107" t="s">
        <v>9</v>
      </c>
      <c r="N176" s="108" t="s">
        <v>26</v>
      </c>
      <c r="O176" s="95">
        <v>0</v>
      </c>
      <c r="P176" s="95">
        <f t="shared" si="21"/>
        <v>0</v>
      </c>
      <c r="Q176" s="95">
        <v>3.1E-4</v>
      </c>
      <c r="R176" s="95">
        <f t="shared" si="22"/>
        <v>4.65E-2</v>
      </c>
      <c r="S176" s="95">
        <v>0</v>
      </c>
      <c r="T176" s="96">
        <f t="shared" si="23"/>
        <v>0</v>
      </c>
      <c r="AR176" s="97" t="s">
        <v>127</v>
      </c>
      <c r="AT176" s="97" t="s">
        <v>124</v>
      </c>
      <c r="AU176" s="97" t="s">
        <v>1</v>
      </c>
      <c r="AY176" s="2" t="s">
        <v>80</v>
      </c>
      <c r="BE176" s="98">
        <f t="shared" si="24"/>
        <v>0</v>
      </c>
      <c r="BF176" s="98">
        <f t="shared" si="25"/>
        <v>0</v>
      </c>
      <c r="BG176" s="98">
        <f t="shared" si="26"/>
        <v>0</v>
      </c>
      <c r="BH176" s="98">
        <f t="shared" si="27"/>
        <v>0</v>
      </c>
      <c r="BI176" s="98">
        <f t="shared" si="28"/>
        <v>0</v>
      </c>
      <c r="BJ176" s="2" t="s">
        <v>78</v>
      </c>
      <c r="BK176" s="98">
        <f t="shared" si="29"/>
        <v>0</v>
      </c>
      <c r="BL176" s="2" t="s">
        <v>127</v>
      </c>
      <c r="BM176" s="97" t="s">
        <v>286</v>
      </c>
    </row>
    <row r="177" spans="2:65" s="12" customFormat="1" ht="24.2" customHeight="1" x14ac:dyDescent="0.25">
      <c r="B177" s="11"/>
      <c r="C177" s="86" t="s">
        <v>287</v>
      </c>
      <c r="D177" s="86" t="s">
        <v>83</v>
      </c>
      <c r="E177" s="87" t="s">
        <v>288</v>
      </c>
      <c r="F177" s="88" t="s">
        <v>289</v>
      </c>
      <c r="G177" s="89" t="s">
        <v>140</v>
      </c>
      <c r="H177" s="90">
        <v>2385</v>
      </c>
      <c r="I177" s="91"/>
      <c r="J177" s="91">
        <f t="shared" si="20"/>
        <v>0</v>
      </c>
      <c r="K177" s="92"/>
      <c r="L177" s="11"/>
      <c r="M177" s="93" t="s">
        <v>9</v>
      </c>
      <c r="N177" s="94" t="s">
        <v>26</v>
      </c>
      <c r="O177" s="95">
        <v>5.0999999999999997E-2</v>
      </c>
      <c r="P177" s="95">
        <f t="shared" si="21"/>
        <v>121.63499999999999</v>
      </c>
      <c r="Q177" s="95">
        <v>0</v>
      </c>
      <c r="R177" s="95">
        <f t="shared" si="22"/>
        <v>0</v>
      </c>
      <c r="S177" s="95">
        <v>0</v>
      </c>
      <c r="T177" s="96">
        <f t="shared" si="23"/>
        <v>0</v>
      </c>
      <c r="AR177" s="97" t="s">
        <v>121</v>
      </c>
      <c r="AT177" s="97" t="s">
        <v>83</v>
      </c>
      <c r="AU177" s="97" t="s">
        <v>1</v>
      </c>
      <c r="AY177" s="2" t="s">
        <v>80</v>
      </c>
      <c r="BE177" s="98">
        <f t="shared" si="24"/>
        <v>0</v>
      </c>
      <c r="BF177" s="98">
        <f t="shared" si="25"/>
        <v>0</v>
      </c>
      <c r="BG177" s="98">
        <f t="shared" si="26"/>
        <v>0</v>
      </c>
      <c r="BH177" s="98">
        <f t="shared" si="27"/>
        <v>0</v>
      </c>
      <c r="BI177" s="98">
        <f t="shared" si="28"/>
        <v>0</v>
      </c>
      <c r="BJ177" s="2" t="s">
        <v>78</v>
      </c>
      <c r="BK177" s="98">
        <f t="shared" si="29"/>
        <v>0</v>
      </c>
      <c r="BL177" s="2" t="s">
        <v>121</v>
      </c>
      <c r="BM177" s="97" t="s">
        <v>290</v>
      </c>
    </row>
    <row r="178" spans="2:65" s="12" customFormat="1" ht="24.2" customHeight="1" x14ac:dyDescent="0.25">
      <c r="B178" s="11"/>
      <c r="C178" s="86" t="s">
        <v>291</v>
      </c>
      <c r="D178" s="86" t="s">
        <v>83</v>
      </c>
      <c r="E178" s="87" t="s">
        <v>292</v>
      </c>
      <c r="F178" s="88" t="s">
        <v>293</v>
      </c>
      <c r="G178" s="89" t="s">
        <v>140</v>
      </c>
      <c r="H178" s="90">
        <v>54</v>
      </c>
      <c r="I178" s="91"/>
      <c r="J178" s="91">
        <f t="shared" si="20"/>
        <v>0</v>
      </c>
      <c r="K178" s="92"/>
      <c r="L178" s="11"/>
      <c r="M178" s="93" t="s">
        <v>9</v>
      </c>
      <c r="N178" s="94" t="s">
        <v>26</v>
      </c>
      <c r="O178" s="95">
        <v>6.8000000000000005E-2</v>
      </c>
      <c r="P178" s="95">
        <f t="shared" si="21"/>
        <v>3.6720000000000002</v>
      </c>
      <c r="Q178" s="95">
        <v>0</v>
      </c>
      <c r="R178" s="95">
        <f t="shared" si="22"/>
        <v>0</v>
      </c>
      <c r="S178" s="95">
        <v>0</v>
      </c>
      <c r="T178" s="96">
        <f t="shared" si="23"/>
        <v>0</v>
      </c>
      <c r="AR178" s="97" t="s">
        <v>121</v>
      </c>
      <c r="AT178" s="97" t="s">
        <v>83</v>
      </c>
      <c r="AU178" s="97" t="s">
        <v>1</v>
      </c>
      <c r="AY178" s="2" t="s">
        <v>80</v>
      </c>
      <c r="BE178" s="98">
        <f t="shared" si="24"/>
        <v>0</v>
      </c>
      <c r="BF178" s="98">
        <f t="shared" si="25"/>
        <v>0</v>
      </c>
      <c r="BG178" s="98">
        <f t="shared" si="26"/>
        <v>0</v>
      </c>
      <c r="BH178" s="98">
        <f t="shared" si="27"/>
        <v>0</v>
      </c>
      <c r="BI178" s="98">
        <f t="shared" si="28"/>
        <v>0</v>
      </c>
      <c r="BJ178" s="2" t="s">
        <v>78</v>
      </c>
      <c r="BK178" s="98">
        <f t="shared" si="29"/>
        <v>0</v>
      </c>
      <c r="BL178" s="2" t="s">
        <v>121</v>
      </c>
      <c r="BM178" s="97" t="s">
        <v>294</v>
      </c>
    </row>
    <row r="179" spans="2:65" s="12" customFormat="1" ht="24.2" customHeight="1" x14ac:dyDescent="0.25">
      <c r="B179" s="11"/>
      <c r="C179" s="86" t="s">
        <v>295</v>
      </c>
      <c r="D179" s="86" t="s">
        <v>83</v>
      </c>
      <c r="E179" s="87" t="s">
        <v>296</v>
      </c>
      <c r="F179" s="88" t="s">
        <v>297</v>
      </c>
      <c r="G179" s="89" t="s">
        <v>140</v>
      </c>
      <c r="H179" s="90">
        <v>63</v>
      </c>
      <c r="I179" s="91"/>
      <c r="J179" s="91">
        <f t="shared" si="20"/>
        <v>0</v>
      </c>
      <c r="K179" s="92"/>
      <c r="L179" s="11"/>
      <c r="M179" s="93" t="s">
        <v>9</v>
      </c>
      <c r="N179" s="94" t="s">
        <v>26</v>
      </c>
      <c r="O179" s="95">
        <v>0.30599999999999999</v>
      </c>
      <c r="P179" s="95">
        <f t="shared" si="21"/>
        <v>19.277999999999999</v>
      </c>
      <c r="Q179" s="95">
        <v>0</v>
      </c>
      <c r="R179" s="95">
        <f t="shared" si="22"/>
        <v>0</v>
      </c>
      <c r="S179" s="95">
        <v>0</v>
      </c>
      <c r="T179" s="96">
        <f t="shared" si="23"/>
        <v>0</v>
      </c>
      <c r="AR179" s="97" t="s">
        <v>121</v>
      </c>
      <c r="AT179" s="97" t="s">
        <v>83</v>
      </c>
      <c r="AU179" s="97" t="s">
        <v>1</v>
      </c>
      <c r="AY179" s="2" t="s">
        <v>80</v>
      </c>
      <c r="BE179" s="98">
        <f t="shared" si="24"/>
        <v>0</v>
      </c>
      <c r="BF179" s="98">
        <f t="shared" si="25"/>
        <v>0</v>
      </c>
      <c r="BG179" s="98">
        <f t="shared" si="26"/>
        <v>0</v>
      </c>
      <c r="BH179" s="98">
        <f t="shared" si="27"/>
        <v>0</v>
      </c>
      <c r="BI179" s="98">
        <f t="shared" si="28"/>
        <v>0</v>
      </c>
      <c r="BJ179" s="2" t="s">
        <v>78</v>
      </c>
      <c r="BK179" s="98">
        <f t="shared" si="29"/>
        <v>0</v>
      </c>
      <c r="BL179" s="2" t="s">
        <v>121</v>
      </c>
      <c r="BM179" s="97" t="s">
        <v>298</v>
      </c>
    </row>
    <row r="180" spans="2:65" s="12" customFormat="1" ht="16.5" customHeight="1" x14ac:dyDescent="0.25">
      <c r="B180" s="11"/>
      <c r="C180" s="99" t="s">
        <v>299</v>
      </c>
      <c r="D180" s="99" t="s">
        <v>124</v>
      </c>
      <c r="E180" s="100" t="s">
        <v>300</v>
      </c>
      <c r="F180" s="101" t="s">
        <v>301</v>
      </c>
      <c r="G180" s="102" t="s">
        <v>140</v>
      </c>
      <c r="H180" s="103">
        <v>23</v>
      </c>
      <c r="I180" s="104"/>
      <c r="J180" s="104">
        <f t="shared" si="20"/>
        <v>0</v>
      </c>
      <c r="K180" s="105"/>
      <c r="L180" s="106"/>
      <c r="M180" s="107" t="s">
        <v>9</v>
      </c>
      <c r="N180" s="108" t="s">
        <v>26</v>
      </c>
      <c r="O180" s="95">
        <v>0</v>
      </c>
      <c r="P180" s="95">
        <f t="shared" si="21"/>
        <v>0</v>
      </c>
      <c r="Q180" s="95">
        <v>5.0000000000000002E-5</v>
      </c>
      <c r="R180" s="95">
        <f t="shared" si="22"/>
        <v>1.15E-3</v>
      </c>
      <c r="S180" s="95">
        <v>0</v>
      </c>
      <c r="T180" s="96">
        <f t="shared" si="23"/>
        <v>0</v>
      </c>
      <c r="AR180" s="97" t="s">
        <v>127</v>
      </c>
      <c r="AT180" s="97" t="s">
        <v>124</v>
      </c>
      <c r="AU180" s="97" t="s">
        <v>1</v>
      </c>
      <c r="AY180" s="2" t="s">
        <v>80</v>
      </c>
      <c r="BE180" s="98">
        <f t="shared" si="24"/>
        <v>0</v>
      </c>
      <c r="BF180" s="98">
        <f t="shared" si="25"/>
        <v>0</v>
      </c>
      <c r="BG180" s="98">
        <f t="shared" si="26"/>
        <v>0</v>
      </c>
      <c r="BH180" s="98">
        <f t="shared" si="27"/>
        <v>0</v>
      </c>
      <c r="BI180" s="98">
        <f t="shared" si="28"/>
        <v>0</v>
      </c>
      <c r="BJ180" s="2" t="s">
        <v>78</v>
      </c>
      <c r="BK180" s="98">
        <f t="shared" si="29"/>
        <v>0</v>
      </c>
      <c r="BL180" s="2" t="s">
        <v>127</v>
      </c>
      <c r="BM180" s="97" t="s">
        <v>302</v>
      </c>
    </row>
    <row r="181" spans="2:65" s="12" customFormat="1" ht="21.75" customHeight="1" x14ac:dyDescent="0.25">
      <c r="B181" s="11"/>
      <c r="C181" s="99" t="s">
        <v>186</v>
      </c>
      <c r="D181" s="99" t="s">
        <v>124</v>
      </c>
      <c r="E181" s="100" t="s">
        <v>653</v>
      </c>
      <c r="F181" s="101" t="s">
        <v>590</v>
      </c>
      <c r="G181" s="102" t="s">
        <v>140</v>
      </c>
      <c r="H181" s="103">
        <v>8</v>
      </c>
      <c r="I181" s="104"/>
      <c r="J181" s="104">
        <f t="shared" si="20"/>
        <v>0</v>
      </c>
      <c r="K181" s="105"/>
      <c r="L181" s="106"/>
      <c r="M181" s="107" t="s">
        <v>9</v>
      </c>
      <c r="N181" s="108" t="s">
        <v>26</v>
      </c>
      <c r="O181" s="95">
        <v>0</v>
      </c>
      <c r="P181" s="95">
        <f t="shared" si="21"/>
        <v>0</v>
      </c>
      <c r="Q181" s="95">
        <v>5.0000000000000002E-5</v>
      </c>
      <c r="R181" s="95">
        <f t="shared" si="22"/>
        <v>4.0000000000000002E-4</v>
      </c>
      <c r="S181" s="95">
        <v>0</v>
      </c>
      <c r="T181" s="96">
        <f t="shared" si="23"/>
        <v>0</v>
      </c>
      <c r="AR181" s="97" t="s">
        <v>127</v>
      </c>
      <c r="AT181" s="97" t="s">
        <v>124</v>
      </c>
      <c r="AU181" s="97" t="s">
        <v>1</v>
      </c>
      <c r="AY181" s="2" t="s">
        <v>80</v>
      </c>
      <c r="BE181" s="98">
        <f t="shared" si="24"/>
        <v>0</v>
      </c>
      <c r="BF181" s="98">
        <f t="shared" si="25"/>
        <v>0</v>
      </c>
      <c r="BG181" s="98">
        <f t="shared" si="26"/>
        <v>0</v>
      </c>
      <c r="BH181" s="98">
        <f t="shared" si="27"/>
        <v>0</v>
      </c>
      <c r="BI181" s="98">
        <f t="shared" si="28"/>
        <v>0</v>
      </c>
      <c r="BJ181" s="2" t="s">
        <v>78</v>
      </c>
      <c r="BK181" s="98">
        <f t="shared" si="29"/>
        <v>0</v>
      </c>
      <c r="BL181" s="2" t="s">
        <v>127</v>
      </c>
      <c r="BM181" s="97" t="s">
        <v>715</v>
      </c>
    </row>
    <row r="182" spans="2:65" s="12" customFormat="1" ht="16.5" customHeight="1" x14ac:dyDescent="0.25">
      <c r="B182" s="11"/>
      <c r="C182" s="99" t="s">
        <v>311</v>
      </c>
      <c r="D182" s="99" t="s">
        <v>124</v>
      </c>
      <c r="E182" s="100" t="s">
        <v>312</v>
      </c>
      <c r="F182" s="101" t="s">
        <v>313</v>
      </c>
      <c r="G182" s="102" t="s">
        <v>140</v>
      </c>
      <c r="H182" s="103">
        <v>8</v>
      </c>
      <c r="I182" s="104"/>
      <c r="J182" s="104">
        <f t="shared" si="20"/>
        <v>0</v>
      </c>
      <c r="K182" s="105"/>
      <c r="L182" s="106"/>
      <c r="M182" s="107" t="s">
        <v>9</v>
      </c>
      <c r="N182" s="108" t="s">
        <v>26</v>
      </c>
      <c r="O182" s="95">
        <v>0</v>
      </c>
      <c r="P182" s="95">
        <f t="shared" si="21"/>
        <v>0</v>
      </c>
      <c r="Q182" s="95">
        <v>5.0000000000000002E-5</v>
      </c>
      <c r="R182" s="95">
        <f t="shared" si="22"/>
        <v>4.0000000000000002E-4</v>
      </c>
      <c r="S182" s="95">
        <v>0</v>
      </c>
      <c r="T182" s="96">
        <f t="shared" si="23"/>
        <v>0</v>
      </c>
      <c r="AR182" s="97" t="s">
        <v>127</v>
      </c>
      <c r="AT182" s="97" t="s">
        <v>124</v>
      </c>
      <c r="AU182" s="97" t="s">
        <v>1</v>
      </c>
      <c r="AY182" s="2" t="s">
        <v>80</v>
      </c>
      <c r="BE182" s="98">
        <f t="shared" si="24"/>
        <v>0</v>
      </c>
      <c r="BF182" s="98">
        <f t="shared" si="25"/>
        <v>0</v>
      </c>
      <c r="BG182" s="98">
        <f t="shared" si="26"/>
        <v>0</v>
      </c>
      <c r="BH182" s="98">
        <f t="shared" si="27"/>
        <v>0</v>
      </c>
      <c r="BI182" s="98">
        <f t="shared" si="28"/>
        <v>0</v>
      </c>
      <c r="BJ182" s="2" t="s">
        <v>78</v>
      </c>
      <c r="BK182" s="98">
        <f t="shared" si="29"/>
        <v>0</v>
      </c>
      <c r="BL182" s="2" t="s">
        <v>127</v>
      </c>
      <c r="BM182" s="97" t="s">
        <v>314</v>
      </c>
    </row>
    <row r="183" spans="2:65" s="12" customFormat="1" ht="16.5" customHeight="1" x14ac:dyDescent="0.25">
      <c r="B183" s="11"/>
      <c r="C183" s="99" t="s">
        <v>319</v>
      </c>
      <c r="D183" s="99" t="s">
        <v>124</v>
      </c>
      <c r="E183" s="100" t="s">
        <v>320</v>
      </c>
      <c r="F183" s="101" t="s">
        <v>321</v>
      </c>
      <c r="G183" s="102" t="s">
        <v>140</v>
      </c>
      <c r="H183" s="103">
        <v>18</v>
      </c>
      <c r="I183" s="104"/>
      <c r="J183" s="104">
        <f t="shared" si="20"/>
        <v>0</v>
      </c>
      <c r="K183" s="105"/>
      <c r="L183" s="106"/>
      <c r="M183" s="107" t="s">
        <v>9</v>
      </c>
      <c r="N183" s="108" t="s">
        <v>26</v>
      </c>
      <c r="O183" s="95">
        <v>0</v>
      </c>
      <c r="P183" s="95">
        <f t="shared" si="21"/>
        <v>0</v>
      </c>
      <c r="Q183" s="95">
        <v>5.0000000000000002E-5</v>
      </c>
      <c r="R183" s="95">
        <f t="shared" si="22"/>
        <v>9.0000000000000008E-4</v>
      </c>
      <c r="S183" s="95">
        <v>0</v>
      </c>
      <c r="T183" s="96">
        <f t="shared" si="23"/>
        <v>0</v>
      </c>
      <c r="AR183" s="97" t="s">
        <v>127</v>
      </c>
      <c r="AT183" s="97" t="s">
        <v>124</v>
      </c>
      <c r="AU183" s="97" t="s">
        <v>1</v>
      </c>
      <c r="AY183" s="2" t="s">
        <v>80</v>
      </c>
      <c r="BE183" s="98">
        <f t="shared" si="24"/>
        <v>0</v>
      </c>
      <c r="BF183" s="98">
        <f t="shared" si="25"/>
        <v>0</v>
      </c>
      <c r="BG183" s="98">
        <f t="shared" si="26"/>
        <v>0</v>
      </c>
      <c r="BH183" s="98">
        <f t="shared" si="27"/>
        <v>0</v>
      </c>
      <c r="BI183" s="98">
        <f t="shared" si="28"/>
        <v>0</v>
      </c>
      <c r="BJ183" s="2" t="s">
        <v>78</v>
      </c>
      <c r="BK183" s="98">
        <f t="shared" si="29"/>
        <v>0</v>
      </c>
      <c r="BL183" s="2" t="s">
        <v>127</v>
      </c>
      <c r="BM183" s="97" t="s">
        <v>322</v>
      </c>
    </row>
    <row r="184" spans="2:65" s="12" customFormat="1" ht="16.5" customHeight="1" x14ac:dyDescent="0.25">
      <c r="B184" s="11"/>
      <c r="C184" s="99" t="s">
        <v>592</v>
      </c>
      <c r="D184" s="99" t="s">
        <v>124</v>
      </c>
      <c r="E184" s="100" t="s">
        <v>593</v>
      </c>
      <c r="F184" s="101" t="s">
        <v>594</v>
      </c>
      <c r="G184" s="102" t="s">
        <v>140</v>
      </c>
      <c r="H184" s="103">
        <v>2</v>
      </c>
      <c r="I184" s="104"/>
      <c r="J184" s="104">
        <f t="shared" si="20"/>
        <v>0</v>
      </c>
      <c r="K184" s="105"/>
      <c r="L184" s="106"/>
      <c r="M184" s="107" t="s">
        <v>9</v>
      </c>
      <c r="N184" s="108" t="s">
        <v>26</v>
      </c>
      <c r="O184" s="95">
        <v>0</v>
      </c>
      <c r="P184" s="95">
        <f t="shared" si="21"/>
        <v>0</v>
      </c>
      <c r="Q184" s="95">
        <v>5.0000000000000002E-5</v>
      </c>
      <c r="R184" s="95">
        <f t="shared" si="22"/>
        <v>1E-4</v>
      </c>
      <c r="S184" s="95">
        <v>0</v>
      </c>
      <c r="T184" s="96">
        <f t="shared" si="23"/>
        <v>0</v>
      </c>
      <c r="AR184" s="97" t="s">
        <v>127</v>
      </c>
      <c r="AT184" s="97" t="s">
        <v>124</v>
      </c>
      <c r="AU184" s="97" t="s">
        <v>1</v>
      </c>
      <c r="AY184" s="2" t="s">
        <v>80</v>
      </c>
      <c r="BE184" s="98">
        <f t="shared" si="24"/>
        <v>0</v>
      </c>
      <c r="BF184" s="98">
        <f t="shared" si="25"/>
        <v>0</v>
      </c>
      <c r="BG184" s="98">
        <f t="shared" si="26"/>
        <v>0</v>
      </c>
      <c r="BH184" s="98">
        <f t="shared" si="27"/>
        <v>0</v>
      </c>
      <c r="BI184" s="98">
        <f t="shared" si="28"/>
        <v>0</v>
      </c>
      <c r="BJ184" s="2" t="s">
        <v>78</v>
      </c>
      <c r="BK184" s="98">
        <f t="shared" si="29"/>
        <v>0</v>
      </c>
      <c r="BL184" s="2" t="s">
        <v>127</v>
      </c>
      <c r="BM184" s="97" t="s">
        <v>595</v>
      </c>
    </row>
    <row r="185" spans="2:65" s="12" customFormat="1" ht="16.5" customHeight="1" x14ac:dyDescent="0.25">
      <c r="B185" s="11"/>
      <c r="C185" s="99" t="s">
        <v>323</v>
      </c>
      <c r="D185" s="99" t="s">
        <v>124</v>
      </c>
      <c r="E185" s="100" t="s">
        <v>324</v>
      </c>
      <c r="F185" s="101" t="s">
        <v>325</v>
      </c>
      <c r="G185" s="102" t="s">
        <v>140</v>
      </c>
      <c r="H185" s="103">
        <v>4</v>
      </c>
      <c r="I185" s="104"/>
      <c r="J185" s="104">
        <f t="shared" si="20"/>
        <v>0</v>
      </c>
      <c r="K185" s="105"/>
      <c r="L185" s="106"/>
      <c r="M185" s="107" t="s">
        <v>9</v>
      </c>
      <c r="N185" s="108" t="s">
        <v>26</v>
      </c>
      <c r="O185" s="95">
        <v>0</v>
      </c>
      <c r="P185" s="95">
        <f t="shared" si="21"/>
        <v>0</v>
      </c>
      <c r="Q185" s="95">
        <v>5.0000000000000002E-5</v>
      </c>
      <c r="R185" s="95">
        <f t="shared" si="22"/>
        <v>2.0000000000000001E-4</v>
      </c>
      <c r="S185" s="95">
        <v>0</v>
      </c>
      <c r="T185" s="96">
        <f t="shared" si="23"/>
        <v>0</v>
      </c>
      <c r="AR185" s="97" t="s">
        <v>127</v>
      </c>
      <c r="AT185" s="97" t="s">
        <v>124</v>
      </c>
      <c r="AU185" s="97" t="s">
        <v>1</v>
      </c>
      <c r="AY185" s="2" t="s">
        <v>80</v>
      </c>
      <c r="BE185" s="98">
        <f t="shared" si="24"/>
        <v>0</v>
      </c>
      <c r="BF185" s="98">
        <f t="shared" si="25"/>
        <v>0</v>
      </c>
      <c r="BG185" s="98">
        <f t="shared" si="26"/>
        <v>0</v>
      </c>
      <c r="BH185" s="98">
        <f t="shared" si="27"/>
        <v>0</v>
      </c>
      <c r="BI185" s="98">
        <f t="shared" si="28"/>
        <v>0</v>
      </c>
      <c r="BJ185" s="2" t="s">
        <v>78</v>
      </c>
      <c r="BK185" s="98">
        <f t="shared" si="29"/>
        <v>0</v>
      </c>
      <c r="BL185" s="2" t="s">
        <v>127</v>
      </c>
      <c r="BM185" s="97" t="s">
        <v>326</v>
      </c>
    </row>
    <row r="186" spans="2:65" s="12" customFormat="1" ht="16.5" customHeight="1" x14ac:dyDescent="0.25">
      <c r="B186" s="11"/>
      <c r="C186" s="86" t="s">
        <v>327</v>
      </c>
      <c r="D186" s="86" t="s">
        <v>83</v>
      </c>
      <c r="E186" s="87" t="s">
        <v>328</v>
      </c>
      <c r="F186" s="88" t="s">
        <v>329</v>
      </c>
      <c r="G186" s="89" t="s">
        <v>140</v>
      </c>
      <c r="H186" s="90">
        <v>1</v>
      </c>
      <c r="I186" s="91"/>
      <c r="J186" s="91">
        <f t="shared" si="20"/>
        <v>0</v>
      </c>
      <c r="K186" s="92"/>
      <c r="L186" s="11"/>
      <c r="M186" s="93" t="s">
        <v>9</v>
      </c>
      <c r="N186" s="94" t="s">
        <v>26</v>
      </c>
      <c r="O186" s="95">
        <v>12.398</v>
      </c>
      <c r="P186" s="95">
        <f t="shared" si="21"/>
        <v>12.398</v>
      </c>
      <c r="Q186" s="95">
        <v>0</v>
      </c>
      <c r="R186" s="95">
        <f t="shared" si="22"/>
        <v>0</v>
      </c>
      <c r="S186" s="95">
        <v>0</v>
      </c>
      <c r="T186" s="96">
        <f t="shared" si="23"/>
        <v>0</v>
      </c>
      <c r="AR186" s="97" t="s">
        <v>121</v>
      </c>
      <c r="AT186" s="97" t="s">
        <v>83</v>
      </c>
      <c r="AU186" s="97" t="s">
        <v>1</v>
      </c>
      <c r="AY186" s="2" t="s">
        <v>80</v>
      </c>
      <c r="BE186" s="98">
        <f t="shared" si="24"/>
        <v>0</v>
      </c>
      <c r="BF186" s="98">
        <f t="shared" si="25"/>
        <v>0</v>
      </c>
      <c r="BG186" s="98">
        <f t="shared" si="26"/>
        <v>0</v>
      </c>
      <c r="BH186" s="98">
        <f t="shared" si="27"/>
        <v>0</v>
      </c>
      <c r="BI186" s="98">
        <f t="shared" si="28"/>
        <v>0</v>
      </c>
      <c r="BJ186" s="2" t="s">
        <v>78</v>
      </c>
      <c r="BK186" s="98">
        <f t="shared" si="29"/>
        <v>0</v>
      </c>
      <c r="BL186" s="2" t="s">
        <v>121</v>
      </c>
      <c r="BM186" s="97" t="s">
        <v>330</v>
      </c>
    </row>
    <row r="187" spans="2:65" s="12" customFormat="1" ht="33" customHeight="1" x14ac:dyDescent="0.25">
      <c r="B187" s="11"/>
      <c r="C187" s="86" t="s">
        <v>331</v>
      </c>
      <c r="D187" s="86" t="s">
        <v>83</v>
      </c>
      <c r="E187" s="87" t="s">
        <v>332</v>
      </c>
      <c r="F187" s="88" t="s">
        <v>333</v>
      </c>
      <c r="G187" s="89" t="s">
        <v>140</v>
      </c>
      <c r="H187" s="90">
        <v>1</v>
      </c>
      <c r="I187" s="91"/>
      <c r="J187" s="91">
        <f t="shared" si="20"/>
        <v>0</v>
      </c>
      <c r="K187" s="92"/>
      <c r="L187" s="11"/>
      <c r="M187" s="93" t="s">
        <v>9</v>
      </c>
      <c r="N187" s="94" t="s">
        <v>26</v>
      </c>
      <c r="O187" s="95">
        <v>31.841999999999999</v>
      </c>
      <c r="P187" s="95">
        <f t="shared" si="21"/>
        <v>31.841999999999999</v>
      </c>
      <c r="Q187" s="95">
        <v>0</v>
      </c>
      <c r="R187" s="95">
        <f t="shared" si="22"/>
        <v>0</v>
      </c>
      <c r="S187" s="95">
        <v>0</v>
      </c>
      <c r="T187" s="96">
        <f t="shared" si="23"/>
        <v>0</v>
      </c>
      <c r="AR187" s="97" t="s">
        <v>121</v>
      </c>
      <c r="AT187" s="97" t="s">
        <v>83</v>
      </c>
      <c r="AU187" s="97" t="s">
        <v>1</v>
      </c>
      <c r="AY187" s="2" t="s">
        <v>80</v>
      </c>
      <c r="BE187" s="98">
        <f t="shared" si="24"/>
        <v>0</v>
      </c>
      <c r="BF187" s="98">
        <f t="shared" si="25"/>
        <v>0</v>
      </c>
      <c r="BG187" s="98">
        <f t="shared" si="26"/>
        <v>0</v>
      </c>
      <c r="BH187" s="98">
        <f t="shared" si="27"/>
        <v>0</v>
      </c>
      <c r="BI187" s="98">
        <f t="shared" si="28"/>
        <v>0</v>
      </c>
      <c r="BJ187" s="2" t="s">
        <v>78</v>
      </c>
      <c r="BK187" s="98">
        <f t="shared" si="29"/>
        <v>0</v>
      </c>
      <c r="BL187" s="2" t="s">
        <v>121</v>
      </c>
      <c r="BM187" s="97" t="s">
        <v>334</v>
      </c>
    </row>
    <row r="188" spans="2:65" s="12" customFormat="1" ht="21.75" customHeight="1" x14ac:dyDescent="0.25">
      <c r="B188" s="11"/>
      <c r="C188" s="86" t="s">
        <v>335</v>
      </c>
      <c r="D188" s="86" t="s">
        <v>83</v>
      </c>
      <c r="E188" s="87" t="s">
        <v>336</v>
      </c>
      <c r="F188" s="88" t="s">
        <v>337</v>
      </c>
      <c r="G188" s="89" t="s">
        <v>140</v>
      </c>
      <c r="H188" s="90">
        <v>11</v>
      </c>
      <c r="I188" s="91"/>
      <c r="J188" s="91">
        <f t="shared" si="20"/>
        <v>0</v>
      </c>
      <c r="K188" s="92"/>
      <c r="L188" s="11"/>
      <c r="M188" s="93" t="s">
        <v>9</v>
      </c>
      <c r="N188" s="94" t="s">
        <v>26</v>
      </c>
      <c r="O188" s="95">
        <v>12.32</v>
      </c>
      <c r="P188" s="95">
        <f t="shared" si="21"/>
        <v>135.52000000000001</v>
      </c>
      <c r="Q188" s="95">
        <v>0</v>
      </c>
      <c r="R188" s="95">
        <f t="shared" si="22"/>
        <v>0</v>
      </c>
      <c r="S188" s="95">
        <v>0</v>
      </c>
      <c r="T188" s="96">
        <f t="shared" si="23"/>
        <v>0</v>
      </c>
      <c r="AR188" s="97" t="s">
        <v>78</v>
      </c>
      <c r="AT188" s="97" t="s">
        <v>83</v>
      </c>
      <c r="AU188" s="97" t="s">
        <v>1</v>
      </c>
      <c r="AY188" s="2" t="s">
        <v>80</v>
      </c>
      <c r="BE188" s="98">
        <f t="shared" si="24"/>
        <v>0</v>
      </c>
      <c r="BF188" s="98">
        <f t="shared" si="25"/>
        <v>0</v>
      </c>
      <c r="BG188" s="98">
        <f t="shared" si="26"/>
        <v>0</v>
      </c>
      <c r="BH188" s="98">
        <f t="shared" si="27"/>
        <v>0</v>
      </c>
      <c r="BI188" s="98">
        <f t="shared" si="28"/>
        <v>0</v>
      </c>
      <c r="BJ188" s="2" t="s">
        <v>78</v>
      </c>
      <c r="BK188" s="98">
        <f t="shared" si="29"/>
        <v>0</v>
      </c>
      <c r="BL188" s="2" t="s">
        <v>78</v>
      </c>
      <c r="BM188" s="97" t="s">
        <v>338</v>
      </c>
    </row>
    <row r="189" spans="2:65" s="12" customFormat="1" ht="16.5" customHeight="1" x14ac:dyDescent="0.25">
      <c r="B189" s="11"/>
      <c r="C189" s="99" t="s">
        <v>339</v>
      </c>
      <c r="D189" s="99" t="s">
        <v>124</v>
      </c>
      <c r="E189" s="100" t="s">
        <v>340</v>
      </c>
      <c r="F189" s="101" t="s">
        <v>341</v>
      </c>
      <c r="G189" s="102" t="s">
        <v>342</v>
      </c>
      <c r="H189" s="103">
        <v>2</v>
      </c>
      <c r="I189" s="104"/>
      <c r="J189" s="104">
        <f t="shared" si="20"/>
        <v>0</v>
      </c>
      <c r="K189" s="105"/>
      <c r="L189" s="106"/>
      <c r="M189" s="107" t="s">
        <v>9</v>
      </c>
      <c r="N189" s="108" t="s">
        <v>26</v>
      </c>
      <c r="O189" s="95">
        <v>0</v>
      </c>
      <c r="P189" s="95">
        <f t="shared" si="21"/>
        <v>0</v>
      </c>
      <c r="Q189" s="95">
        <v>0</v>
      </c>
      <c r="R189" s="95">
        <f t="shared" si="22"/>
        <v>0</v>
      </c>
      <c r="S189" s="95">
        <v>0</v>
      </c>
      <c r="T189" s="96">
        <f t="shared" si="23"/>
        <v>0</v>
      </c>
      <c r="AR189" s="97" t="s">
        <v>189</v>
      </c>
      <c r="AT189" s="97" t="s">
        <v>124</v>
      </c>
      <c r="AU189" s="97" t="s">
        <v>1</v>
      </c>
      <c r="AY189" s="2" t="s">
        <v>80</v>
      </c>
      <c r="BE189" s="98">
        <f t="shared" si="24"/>
        <v>0</v>
      </c>
      <c r="BF189" s="98">
        <f t="shared" si="25"/>
        <v>0</v>
      </c>
      <c r="BG189" s="98">
        <f t="shared" si="26"/>
        <v>0</v>
      </c>
      <c r="BH189" s="98">
        <f t="shared" si="27"/>
        <v>0</v>
      </c>
      <c r="BI189" s="98">
        <f t="shared" si="28"/>
        <v>0</v>
      </c>
      <c r="BJ189" s="2" t="s">
        <v>78</v>
      </c>
      <c r="BK189" s="98">
        <f t="shared" si="29"/>
        <v>0</v>
      </c>
      <c r="BL189" s="2" t="s">
        <v>121</v>
      </c>
      <c r="BM189" s="97" t="s">
        <v>343</v>
      </c>
    </row>
    <row r="190" spans="2:65" s="12" customFormat="1" ht="16.5" customHeight="1" x14ac:dyDescent="0.25">
      <c r="B190" s="11"/>
      <c r="C190" s="86" t="s">
        <v>344</v>
      </c>
      <c r="D190" s="86" t="s">
        <v>83</v>
      </c>
      <c r="E190" s="87" t="s">
        <v>345</v>
      </c>
      <c r="F190" s="88" t="s">
        <v>346</v>
      </c>
      <c r="G190" s="89" t="s">
        <v>120</v>
      </c>
      <c r="H190" s="90">
        <v>111</v>
      </c>
      <c r="I190" s="91"/>
      <c r="J190" s="91">
        <f t="shared" si="20"/>
        <v>0</v>
      </c>
      <c r="K190" s="92"/>
      <c r="L190" s="11"/>
      <c r="M190" s="93" t="s">
        <v>9</v>
      </c>
      <c r="N190" s="94" t="s">
        <v>26</v>
      </c>
      <c r="O190" s="95">
        <v>6.8000000000000005E-2</v>
      </c>
      <c r="P190" s="95">
        <f t="shared" si="21"/>
        <v>7.5480000000000009</v>
      </c>
      <c r="Q190" s="95">
        <v>0</v>
      </c>
      <c r="R190" s="95">
        <f t="shared" si="22"/>
        <v>0</v>
      </c>
      <c r="S190" s="95">
        <v>0</v>
      </c>
      <c r="T190" s="96">
        <f t="shared" si="23"/>
        <v>0</v>
      </c>
      <c r="AR190" s="97" t="s">
        <v>121</v>
      </c>
      <c r="AT190" s="97" t="s">
        <v>83</v>
      </c>
      <c r="AU190" s="97" t="s">
        <v>1</v>
      </c>
      <c r="AY190" s="2" t="s">
        <v>80</v>
      </c>
      <c r="BE190" s="98">
        <f t="shared" si="24"/>
        <v>0</v>
      </c>
      <c r="BF190" s="98">
        <f t="shared" si="25"/>
        <v>0</v>
      </c>
      <c r="BG190" s="98">
        <f t="shared" si="26"/>
        <v>0</v>
      </c>
      <c r="BH190" s="98">
        <f t="shared" si="27"/>
        <v>0</v>
      </c>
      <c r="BI190" s="98">
        <f t="shared" si="28"/>
        <v>0</v>
      </c>
      <c r="BJ190" s="2" t="s">
        <v>78</v>
      </c>
      <c r="BK190" s="98">
        <f t="shared" si="29"/>
        <v>0</v>
      </c>
      <c r="BL190" s="2" t="s">
        <v>121</v>
      </c>
      <c r="BM190" s="97" t="s">
        <v>347</v>
      </c>
    </row>
    <row r="191" spans="2:65" s="12" customFormat="1" ht="21.75" customHeight="1" x14ac:dyDescent="0.25">
      <c r="B191" s="11"/>
      <c r="C191" s="99" t="s">
        <v>348</v>
      </c>
      <c r="D191" s="99" t="s">
        <v>124</v>
      </c>
      <c r="E191" s="100" t="s">
        <v>349</v>
      </c>
      <c r="F191" s="101" t="s">
        <v>350</v>
      </c>
      <c r="G191" s="102" t="s">
        <v>120</v>
      </c>
      <c r="H191" s="103">
        <v>111</v>
      </c>
      <c r="I191" s="104"/>
      <c r="J191" s="104">
        <f t="shared" si="20"/>
        <v>0</v>
      </c>
      <c r="K191" s="105"/>
      <c r="L191" s="106"/>
      <c r="M191" s="107" t="s">
        <v>9</v>
      </c>
      <c r="N191" s="108" t="s">
        <v>26</v>
      </c>
      <c r="O191" s="95">
        <v>0</v>
      </c>
      <c r="P191" s="95">
        <f t="shared" si="21"/>
        <v>0</v>
      </c>
      <c r="Q191" s="95">
        <v>6.0000000000000002E-5</v>
      </c>
      <c r="R191" s="95">
        <f t="shared" si="22"/>
        <v>6.6600000000000001E-3</v>
      </c>
      <c r="S191" s="95">
        <v>0</v>
      </c>
      <c r="T191" s="96">
        <f t="shared" si="23"/>
        <v>0</v>
      </c>
      <c r="AR191" s="97" t="s">
        <v>127</v>
      </c>
      <c r="AT191" s="97" t="s">
        <v>124</v>
      </c>
      <c r="AU191" s="97" t="s">
        <v>1</v>
      </c>
      <c r="AY191" s="2" t="s">
        <v>80</v>
      </c>
      <c r="BE191" s="98">
        <f t="shared" si="24"/>
        <v>0</v>
      </c>
      <c r="BF191" s="98">
        <f t="shared" si="25"/>
        <v>0</v>
      </c>
      <c r="BG191" s="98">
        <f t="shared" si="26"/>
        <v>0</v>
      </c>
      <c r="BH191" s="98">
        <f t="shared" si="27"/>
        <v>0</v>
      </c>
      <c r="BI191" s="98">
        <f t="shared" si="28"/>
        <v>0</v>
      </c>
      <c r="BJ191" s="2" t="s">
        <v>78</v>
      </c>
      <c r="BK191" s="98">
        <f t="shared" si="29"/>
        <v>0</v>
      </c>
      <c r="BL191" s="2" t="s">
        <v>127</v>
      </c>
      <c r="BM191" s="97" t="s">
        <v>351</v>
      </c>
    </row>
    <row r="192" spans="2:65" s="12" customFormat="1" ht="33" customHeight="1" x14ac:dyDescent="0.25">
      <c r="B192" s="11"/>
      <c r="C192" s="86" t="s">
        <v>352</v>
      </c>
      <c r="D192" s="86" t="s">
        <v>83</v>
      </c>
      <c r="E192" s="87" t="s">
        <v>353</v>
      </c>
      <c r="F192" s="88" t="s">
        <v>354</v>
      </c>
      <c r="G192" s="89" t="s">
        <v>120</v>
      </c>
      <c r="H192" s="90">
        <v>860</v>
      </c>
      <c r="I192" s="91"/>
      <c r="J192" s="91">
        <f t="shared" si="20"/>
        <v>0</v>
      </c>
      <c r="K192" s="92"/>
      <c r="L192" s="11"/>
      <c r="M192" s="93" t="s">
        <v>9</v>
      </c>
      <c r="N192" s="94" t="s">
        <v>26</v>
      </c>
      <c r="O192" s="95">
        <v>6.8000000000000005E-2</v>
      </c>
      <c r="P192" s="95">
        <f t="shared" si="21"/>
        <v>58.480000000000004</v>
      </c>
      <c r="Q192" s="95">
        <v>0</v>
      </c>
      <c r="R192" s="95">
        <f t="shared" si="22"/>
        <v>0</v>
      </c>
      <c r="S192" s="95">
        <v>0</v>
      </c>
      <c r="T192" s="96">
        <f t="shared" si="23"/>
        <v>0</v>
      </c>
      <c r="AR192" s="97" t="s">
        <v>121</v>
      </c>
      <c r="AT192" s="97" t="s">
        <v>83</v>
      </c>
      <c r="AU192" s="97" t="s">
        <v>1</v>
      </c>
      <c r="AY192" s="2" t="s">
        <v>80</v>
      </c>
      <c r="BE192" s="98">
        <f t="shared" si="24"/>
        <v>0</v>
      </c>
      <c r="BF192" s="98">
        <f t="shared" si="25"/>
        <v>0</v>
      </c>
      <c r="BG192" s="98">
        <f t="shared" si="26"/>
        <v>0</v>
      </c>
      <c r="BH192" s="98">
        <f t="shared" si="27"/>
        <v>0</v>
      </c>
      <c r="BI192" s="98">
        <f t="shared" si="28"/>
        <v>0</v>
      </c>
      <c r="BJ192" s="2" t="s">
        <v>78</v>
      </c>
      <c r="BK192" s="98">
        <f t="shared" si="29"/>
        <v>0</v>
      </c>
      <c r="BL192" s="2" t="s">
        <v>121</v>
      </c>
      <c r="BM192" s="97" t="s">
        <v>355</v>
      </c>
    </row>
    <row r="193" spans="2:65" s="12" customFormat="1" ht="16.5" customHeight="1" x14ac:dyDescent="0.25">
      <c r="B193" s="11"/>
      <c r="C193" s="99" t="s">
        <v>356</v>
      </c>
      <c r="D193" s="99" t="s">
        <v>124</v>
      </c>
      <c r="E193" s="100" t="s">
        <v>357</v>
      </c>
      <c r="F193" s="101" t="s">
        <v>358</v>
      </c>
      <c r="G193" s="102" t="s">
        <v>120</v>
      </c>
      <c r="H193" s="103">
        <v>860</v>
      </c>
      <c r="I193" s="104"/>
      <c r="J193" s="104">
        <f t="shared" si="20"/>
        <v>0</v>
      </c>
      <c r="K193" s="105"/>
      <c r="L193" s="106"/>
      <c r="M193" s="107" t="s">
        <v>9</v>
      </c>
      <c r="N193" s="108" t="s">
        <v>26</v>
      </c>
      <c r="O193" s="95">
        <v>0</v>
      </c>
      <c r="P193" s="95">
        <f t="shared" si="21"/>
        <v>0</v>
      </c>
      <c r="Q193" s="95">
        <v>1.17E-4</v>
      </c>
      <c r="R193" s="95">
        <f t="shared" si="22"/>
        <v>0.10062</v>
      </c>
      <c r="S193" s="95">
        <v>0</v>
      </c>
      <c r="T193" s="96">
        <f t="shared" si="23"/>
        <v>0</v>
      </c>
      <c r="AR193" s="97" t="s">
        <v>127</v>
      </c>
      <c r="AT193" s="97" t="s">
        <v>124</v>
      </c>
      <c r="AU193" s="97" t="s">
        <v>1</v>
      </c>
      <c r="AY193" s="2" t="s">
        <v>80</v>
      </c>
      <c r="BE193" s="98">
        <f t="shared" si="24"/>
        <v>0</v>
      </c>
      <c r="BF193" s="98">
        <f t="shared" si="25"/>
        <v>0</v>
      </c>
      <c r="BG193" s="98">
        <f t="shared" si="26"/>
        <v>0</v>
      </c>
      <c r="BH193" s="98">
        <f t="shared" si="27"/>
        <v>0</v>
      </c>
      <c r="BI193" s="98">
        <f t="shared" si="28"/>
        <v>0</v>
      </c>
      <c r="BJ193" s="2" t="s">
        <v>78</v>
      </c>
      <c r="BK193" s="98">
        <f t="shared" si="29"/>
        <v>0</v>
      </c>
      <c r="BL193" s="2" t="s">
        <v>127</v>
      </c>
      <c r="BM193" s="97" t="s">
        <v>359</v>
      </c>
    </row>
    <row r="194" spans="2:65" s="12" customFormat="1" ht="33" customHeight="1" x14ac:dyDescent="0.25">
      <c r="B194" s="11"/>
      <c r="C194" s="86" t="s">
        <v>360</v>
      </c>
      <c r="D194" s="86" t="s">
        <v>83</v>
      </c>
      <c r="E194" s="87" t="s">
        <v>361</v>
      </c>
      <c r="F194" s="88" t="s">
        <v>362</v>
      </c>
      <c r="G194" s="89" t="s">
        <v>120</v>
      </c>
      <c r="H194" s="90">
        <v>1135</v>
      </c>
      <c r="I194" s="91"/>
      <c r="J194" s="91">
        <f t="shared" si="20"/>
        <v>0</v>
      </c>
      <c r="K194" s="92"/>
      <c r="L194" s="11"/>
      <c r="M194" s="93" t="s">
        <v>9</v>
      </c>
      <c r="N194" s="94" t="s">
        <v>26</v>
      </c>
      <c r="O194" s="95">
        <v>6.8000000000000005E-2</v>
      </c>
      <c r="P194" s="95">
        <f t="shared" si="21"/>
        <v>77.180000000000007</v>
      </c>
      <c r="Q194" s="95">
        <v>0</v>
      </c>
      <c r="R194" s="95">
        <f t="shared" si="22"/>
        <v>0</v>
      </c>
      <c r="S194" s="95">
        <v>0</v>
      </c>
      <c r="T194" s="96">
        <f t="shared" si="23"/>
        <v>0</v>
      </c>
      <c r="AR194" s="97" t="s">
        <v>121</v>
      </c>
      <c r="AT194" s="97" t="s">
        <v>83</v>
      </c>
      <c r="AU194" s="97" t="s">
        <v>1</v>
      </c>
      <c r="AY194" s="2" t="s">
        <v>80</v>
      </c>
      <c r="BE194" s="98">
        <f t="shared" si="24"/>
        <v>0</v>
      </c>
      <c r="BF194" s="98">
        <f t="shared" si="25"/>
        <v>0</v>
      </c>
      <c r="BG194" s="98">
        <f t="shared" si="26"/>
        <v>0</v>
      </c>
      <c r="BH194" s="98">
        <f t="shared" si="27"/>
        <v>0</v>
      </c>
      <c r="BI194" s="98">
        <f t="shared" si="28"/>
        <v>0</v>
      </c>
      <c r="BJ194" s="2" t="s">
        <v>78</v>
      </c>
      <c r="BK194" s="98">
        <f t="shared" si="29"/>
        <v>0</v>
      </c>
      <c r="BL194" s="2" t="s">
        <v>121</v>
      </c>
      <c r="BM194" s="97" t="s">
        <v>363</v>
      </c>
    </row>
    <row r="195" spans="2:65" s="12" customFormat="1" ht="16.5" customHeight="1" x14ac:dyDescent="0.25">
      <c r="B195" s="11"/>
      <c r="C195" s="99" t="s">
        <v>364</v>
      </c>
      <c r="D195" s="99" t="s">
        <v>124</v>
      </c>
      <c r="E195" s="100" t="s">
        <v>365</v>
      </c>
      <c r="F195" s="101" t="s">
        <v>366</v>
      </c>
      <c r="G195" s="102" t="s">
        <v>120</v>
      </c>
      <c r="H195" s="103">
        <v>1135</v>
      </c>
      <c r="I195" s="104"/>
      <c r="J195" s="104">
        <f t="shared" si="20"/>
        <v>0</v>
      </c>
      <c r="K195" s="105"/>
      <c r="L195" s="106"/>
      <c r="M195" s="107" t="s">
        <v>9</v>
      </c>
      <c r="N195" s="108" t="s">
        <v>26</v>
      </c>
      <c r="O195" s="95">
        <v>0</v>
      </c>
      <c r="P195" s="95">
        <f t="shared" si="21"/>
        <v>0</v>
      </c>
      <c r="Q195" s="95">
        <v>1.1E-4</v>
      </c>
      <c r="R195" s="95">
        <f t="shared" si="22"/>
        <v>0.12485</v>
      </c>
      <c r="S195" s="95">
        <v>0</v>
      </c>
      <c r="T195" s="96">
        <f t="shared" si="23"/>
        <v>0</v>
      </c>
      <c r="AR195" s="97" t="s">
        <v>127</v>
      </c>
      <c r="AT195" s="97" t="s">
        <v>124</v>
      </c>
      <c r="AU195" s="97" t="s">
        <v>1</v>
      </c>
      <c r="AY195" s="2" t="s">
        <v>80</v>
      </c>
      <c r="BE195" s="98">
        <f t="shared" si="24"/>
        <v>0</v>
      </c>
      <c r="BF195" s="98">
        <f t="shared" si="25"/>
        <v>0</v>
      </c>
      <c r="BG195" s="98">
        <f t="shared" si="26"/>
        <v>0</v>
      </c>
      <c r="BH195" s="98">
        <f t="shared" si="27"/>
        <v>0</v>
      </c>
      <c r="BI195" s="98">
        <f t="shared" si="28"/>
        <v>0</v>
      </c>
      <c r="BJ195" s="2" t="s">
        <v>78</v>
      </c>
      <c r="BK195" s="98">
        <f t="shared" si="29"/>
        <v>0</v>
      </c>
      <c r="BL195" s="2" t="s">
        <v>127</v>
      </c>
      <c r="BM195" s="97" t="s">
        <v>367</v>
      </c>
    </row>
    <row r="196" spans="2:65" s="12" customFormat="1" ht="33" customHeight="1" x14ac:dyDescent="0.25">
      <c r="B196" s="11"/>
      <c r="C196" s="86" t="s">
        <v>596</v>
      </c>
      <c r="D196" s="86" t="s">
        <v>83</v>
      </c>
      <c r="E196" s="87" t="s">
        <v>597</v>
      </c>
      <c r="F196" s="88" t="s">
        <v>598</v>
      </c>
      <c r="G196" s="89" t="s">
        <v>120</v>
      </c>
      <c r="H196" s="90">
        <v>111</v>
      </c>
      <c r="I196" s="91"/>
      <c r="J196" s="91">
        <f t="shared" si="20"/>
        <v>0</v>
      </c>
      <c r="K196" s="92"/>
      <c r="L196" s="11"/>
      <c r="M196" s="93" t="s">
        <v>9</v>
      </c>
      <c r="N196" s="94" t="s">
        <v>26</v>
      </c>
      <c r="O196" s="95">
        <v>0.09</v>
      </c>
      <c r="P196" s="95">
        <f t="shared" si="21"/>
        <v>9.99</v>
      </c>
      <c r="Q196" s="95">
        <v>0</v>
      </c>
      <c r="R196" s="95">
        <f t="shared" si="22"/>
        <v>0</v>
      </c>
      <c r="S196" s="95">
        <v>0</v>
      </c>
      <c r="T196" s="96">
        <f t="shared" si="23"/>
        <v>0</v>
      </c>
      <c r="AR196" s="97" t="s">
        <v>121</v>
      </c>
      <c r="AT196" s="97" t="s">
        <v>83</v>
      </c>
      <c r="AU196" s="97" t="s">
        <v>1</v>
      </c>
      <c r="AY196" s="2" t="s">
        <v>80</v>
      </c>
      <c r="BE196" s="98">
        <f t="shared" si="24"/>
        <v>0</v>
      </c>
      <c r="BF196" s="98">
        <f t="shared" si="25"/>
        <v>0</v>
      </c>
      <c r="BG196" s="98">
        <f t="shared" si="26"/>
        <v>0</v>
      </c>
      <c r="BH196" s="98">
        <f t="shared" si="27"/>
        <v>0</v>
      </c>
      <c r="BI196" s="98">
        <f t="shared" si="28"/>
        <v>0</v>
      </c>
      <c r="BJ196" s="2" t="s">
        <v>78</v>
      </c>
      <c r="BK196" s="98">
        <f t="shared" si="29"/>
        <v>0</v>
      </c>
      <c r="BL196" s="2" t="s">
        <v>121</v>
      </c>
      <c r="BM196" s="97" t="s">
        <v>599</v>
      </c>
    </row>
    <row r="197" spans="2:65" s="12" customFormat="1" ht="16.5" customHeight="1" x14ac:dyDescent="0.25">
      <c r="B197" s="11"/>
      <c r="C197" s="99" t="s">
        <v>600</v>
      </c>
      <c r="D197" s="99" t="s">
        <v>124</v>
      </c>
      <c r="E197" s="100" t="s">
        <v>601</v>
      </c>
      <c r="F197" s="101" t="s">
        <v>602</v>
      </c>
      <c r="G197" s="102" t="s">
        <v>120</v>
      </c>
      <c r="H197" s="103">
        <v>111</v>
      </c>
      <c r="I197" s="104"/>
      <c r="J197" s="104">
        <f t="shared" si="20"/>
        <v>0</v>
      </c>
      <c r="K197" s="105"/>
      <c r="L197" s="106"/>
      <c r="M197" s="107" t="s">
        <v>9</v>
      </c>
      <c r="N197" s="108" t="s">
        <v>26</v>
      </c>
      <c r="O197" s="95">
        <v>0</v>
      </c>
      <c r="P197" s="95">
        <f t="shared" si="21"/>
        <v>0</v>
      </c>
      <c r="Q197" s="95">
        <v>2.2599999999999999E-4</v>
      </c>
      <c r="R197" s="95">
        <f t="shared" si="22"/>
        <v>2.5086000000000001E-2</v>
      </c>
      <c r="S197" s="95">
        <v>0</v>
      </c>
      <c r="T197" s="96">
        <f t="shared" si="23"/>
        <v>0</v>
      </c>
      <c r="AR197" s="97" t="s">
        <v>127</v>
      </c>
      <c r="AT197" s="97" t="s">
        <v>124</v>
      </c>
      <c r="AU197" s="97" t="s">
        <v>1</v>
      </c>
      <c r="AY197" s="2" t="s">
        <v>80</v>
      </c>
      <c r="BE197" s="98">
        <f t="shared" si="24"/>
        <v>0</v>
      </c>
      <c r="BF197" s="98">
        <f t="shared" si="25"/>
        <v>0</v>
      </c>
      <c r="BG197" s="98">
        <f t="shared" si="26"/>
        <v>0</v>
      </c>
      <c r="BH197" s="98">
        <f t="shared" si="27"/>
        <v>0</v>
      </c>
      <c r="BI197" s="98">
        <f t="shared" si="28"/>
        <v>0</v>
      </c>
      <c r="BJ197" s="2" t="s">
        <v>78</v>
      </c>
      <c r="BK197" s="98">
        <f t="shared" si="29"/>
        <v>0</v>
      </c>
      <c r="BL197" s="2" t="s">
        <v>127</v>
      </c>
      <c r="BM197" s="97" t="s">
        <v>603</v>
      </c>
    </row>
    <row r="198" spans="2:65" s="12" customFormat="1" ht="24.2" customHeight="1" x14ac:dyDescent="0.25">
      <c r="B198" s="11"/>
      <c r="C198" s="86" t="s">
        <v>383</v>
      </c>
      <c r="D198" s="86" t="s">
        <v>83</v>
      </c>
      <c r="E198" s="87" t="s">
        <v>384</v>
      </c>
      <c r="F198" s="88" t="s">
        <v>385</v>
      </c>
      <c r="G198" s="89" t="s">
        <v>120</v>
      </c>
      <c r="H198" s="90">
        <v>1995</v>
      </c>
      <c r="I198" s="91"/>
      <c r="J198" s="91">
        <f t="shared" si="20"/>
        <v>0</v>
      </c>
      <c r="K198" s="92"/>
      <c r="L198" s="11"/>
      <c r="M198" s="93" t="s">
        <v>9</v>
      </c>
      <c r="N198" s="94" t="s">
        <v>26</v>
      </c>
      <c r="O198" s="95">
        <v>7.0000000000000007E-2</v>
      </c>
      <c r="P198" s="95">
        <f t="shared" si="21"/>
        <v>139.65</v>
      </c>
      <c r="Q198" s="95">
        <v>0</v>
      </c>
      <c r="R198" s="95">
        <f t="shared" si="22"/>
        <v>0</v>
      </c>
      <c r="S198" s="95">
        <v>0</v>
      </c>
      <c r="T198" s="96">
        <f t="shared" si="23"/>
        <v>0</v>
      </c>
      <c r="AR198" s="97" t="s">
        <v>121</v>
      </c>
      <c r="AT198" s="97" t="s">
        <v>83</v>
      </c>
      <c r="AU198" s="97" t="s">
        <v>1</v>
      </c>
      <c r="AY198" s="2" t="s">
        <v>80</v>
      </c>
      <c r="BE198" s="98">
        <f t="shared" si="24"/>
        <v>0</v>
      </c>
      <c r="BF198" s="98">
        <f t="shared" si="25"/>
        <v>0</v>
      </c>
      <c r="BG198" s="98">
        <f t="shared" si="26"/>
        <v>0</v>
      </c>
      <c r="BH198" s="98">
        <f t="shared" si="27"/>
        <v>0</v>
      </c>
      <c r="BI198" s="98">
        <f t="shared" si="28"/>
        <v>0</v>
      </c>
      <c r="BJ198" s="2" t="s">
        <v>78</v>
      </c>
      <c r="BK198" s="98">
        <f t="shared" si="29"/>
        <v>0</v>
      </c>
      <c r="BL198" s="2" t="s">
        <v>121</v>
      </c>
      <c r="BM198" s="97" t="s">
        <v>386</v>
      </c>
    </row>
    <row r="199" spans="2:65" s="12" customFormat="1" ht="16.5" customHeight="1" x14ac:dyDescent="0.25">
      <c r="B199" s="11"/>
      <c r="C199" s="99" t="s">
        <v>387</v>
      </c>
      <c r="D199" s="99" t="s">
        <v>124</v>
      </c>
      <c r="E199" s="100" t="s">
        <v>388</v>
      </c>
      <c r="F199" s="101" t="s">
        <v>389</v>
      </c>
      <c r="G199" s="102" t="s">
        <v>140</v>
      </c>
      <c r="H199" s="103">
        <v>22</v>
      </c>
      <c r="I199" s="104"/>
      <c r="J199" s="104">
        <f t="shared" si="20"/>
        <v>0</v>
      </c>
      <c r="K199" s="105"/>
      <c r="L199" s="106"/>
      <c r="M199" s="107" t="s">
        <v>9</v>
      </c>
      <c r="N199" s="108" t="s">
        <v>26</v>
      </c>
      <c r="O199" s="95">
        <v>0</v>
      </c>
      <c r="P199" s="95">
        <f t="shared" si="21"/>
        <v>0</v>
      </c>
      <c r="Q199" s="95">
        <v>0</v>
      </c>
      <c r="R199" s="95">
        <f t="shared" si="22"/>
        <v>0</v>
      </c>
      <c r="S199" s="95">
        <v>0</v>
      </c>
      <c r="T199" s="96">
        <f t="shared" si="23"/>
        <v>0</v>
      </c>
      <c r="AR199" s="97" t="s">
        <v>1</v>
      </c>
      <c r="AT199" s="97" t="s">
        <v>124</v>
      </c>
      <c r="AU199" s="97" t="s">
        <v>1</v>
      </c>
      <c r="AY199" s="2" t="s">
        <v>80</v>
      </c>
      <c r="BE199" s="98">
        <f t="shared" si="24"/>
        <v>0</v>
      </c>
      <c r="BF199" s="98">
        <f t="shared" si="25"/>
        <v>0</v>
      </c>
      <c r="BG199" s="98">
        <f t="shared" si="26"/>
        <v>0</v>
      </c>
      <c r="BH199" s="98">
        <f t="shared" si="27"/>
        <v>0</v>
      </c>
      <c r="BI199" s="98">
        <f t="shared" si="28"/>
        <v>0</v>
      </c>
      <c r="BJ199" s="2" t="s">
        <v>78</v>
      </c>
      <c r="BK199" s="98">
        <f t="shared" si="29"/>
        <v>0</v>
      </c>
      <c r="BL199" s="2" t="s">
        <v>78</v>
      </c>
      <c r="BM199" s="97" t="s">
        <v>390</v>
      </c>
    </row>
    <row r="200" spans="2:65" s="12" customFormat="1" ht="24.2" customHeight="1" x14ac:dyDescent="0.25">
      <c r="B200" s="11"/>
      <c r="C200" s="86" t="s">
        <v>231</v>
      </c>
      <c r="D200" s="86" t="s">
        <v>83</v>
      </c>
      <c r="E200" s="87" t="s">
        <v>611</v>
      </c>
      <c r="F200" s="88" t="s">
        <v>612</v>
      </c>
      <c r="G200" s="89" t="s">
        <v>140</v>
      </c>
      <c r="H200" s="90">
        <v>16</v>
      </c>
      <c r="I200" s="91"/>
      <c r="J200" s="91">
        <f t="shared" si="20"/>
        <v>0</v>
      </c>
      <c r="K200" s="92"/>
      <c r="L200" s="11"/>
      <c r="M200" s="93" t="s">
        <v>9</v>
      </c>
      <c r="N200" s="94" t="s">
        <v>26</v>
      </c>
      <c r="O200" s="95">
        <v>0</v>
      </c>
      <c r="P200" s="95">
        <f t="shared" si="21"/>
        <v>0</v>
      </c>
      <c r="Q200" s="95">
        <v>0</v>
      </c>
      <c r="R200" s="95">
        <f t="shared" si="22"/>
        <v>0</v>
      </c>
      <c r="S200" s="95">
        <v>0</v>
      </c>
      <c r="T200" s="96">
        <f t="shared" si="23"/>
        <v>0</v>
      </c>
      <c r="AR200" s="97" t="s">
        <v>121</v>
      </c>
      <c r="AT200" s="97" t="s">
        <v>83</v>
      </c>
      <c r="AU200" s="97" t="s">
        <v>1</v>
      </c>
      <c r="AY200" s="2" t="s">
        <v>80</v>
      </c>
      <c r="BE200" s="98">
        <f t="shared" si="24"/>
        <v>0</v>
      </c>
      <c r="BF200" s="98">
        <f t="shared" si="25"/>
        <v>0</v>
      </c>
      <c r="BG200" s="98">
        <f t="shared" si="26"/>
        <v>0</v>
      </c>
      <c r="BH200" s="98">
        <f t="shared" si="27"/>
        <v>0</v>
      </c>
      <c r="BI200" s="98">
        <f t="shared" si="28"/>
        <v>0</v>
      </c>
      <c r="BJ200" s="2" t="s">
        <v>78</v>
      </c>
      <c r="BK200" s="98">
        <f t="shared" si="29"/>
        <v>0</v>
      </c>
      <c r="BL200" s="2" t="s">
        <v>121</v>
      </c>
      <c r="BM200" s="97" t="s">
        <v>716</v>
      </c>
    </row>
    <row r="201" spans="2:65" s="12" customFormat="1" ht="24.2" customHeight="1" x14ac:dyDescent="0.25">
      <c r="B201" s="11"/>
      <c r="C201" s="99" t="s">
        <v>243</v>
      </c>
      <c r="D201" s="99" t="s">
        <v>124</v>
      </c>
      <c r="E201" s="100" t="s">
        <v>656</v>
      </c>
      <c r="F201" s="101" t="s">
        <v>616</v>
      </c>
      <c r="G201" s="102" t="s">
        <v>140</v>
      </c>
      <c r="H201" s="103">
        <v>8</v>
      </c>
      <c r="I201" s="104"/>
      <c r="J201" s="104">
        <f t="shared" si="20"/>
        <v>0</v>
      </c>
      <c r="K201" s="105"/>
      <c r="L201" s="106"/>
      <c r="M201" s="107" t="s">
        <v>9</v>
      </c>
      <c r="N201" s="108" t="s">
        <v>26</v>
      </c>
      <c r="O201" s="95">
        <v>0</v>
      </c>
      <c r="P201" s="95">
        <f t="shared" si="21"/>
        <v>0</v>
      </c>
      <c r="Q201" s="95">
        <v>0</v>
      </c>
      <c r="R201" s="95">
        <f t="shared" si="22"/>
        <v>0</v>
      </c>
      <c r="S201" s="95">
        <v>0</v>
      </c>
      <c r="T201" s="96">
        <f t="shared" si="23"/>
        <v>0</v>
      </c>
      <c r="AR201" s="97" t="s">
        <v>127</v>
      </c>
      <c r="AT201" s="97" t="s">
        <v>124</v>
      </c>
      <c r="AU201" s="97" t="s">
        <v>1</v>
      </c>
      <c r="AY201" s="2" t="s">
        <v>80</v>
      </c>
      <c r="BE201" s="98">
        <f t="shared" si="24"/>
        <v>0</v>
      </c>
      <c r="BF201" s="98">
        <f t="shared" si="25"/>
        <v>0</v>
      </c>
      <c r="BG201" s="98">
        <f t="shared" si="26"/>
        <v>0</v>
      </c>
      <c r="BH201" s="98">
        <f t="shared" si="27"/>
        <v>0</v>
      </c>
      <c r="BI201" s="98">
        <f t="shared" si="28"/>
        <v>0</v>
      </c>
      <c r="BJ201" s="2" t="s">
        <v>78</v>
      </c>
      <c r="BK201" s="98">
        <f t="shared" si="29"/>
        <v>0</v>
      </c>
      <c r="BL201" s="2" t="s">
        <v>127</v>
      </c>
      <c r="BM201" s="97" t="s">
        <v>717</v>
      </c>
    </row>
    <row r="202" spans="2:65" s="12" customFormat="1" ht="24.2" customHeight="1" x14ac:dyDescent="0.25">
      <c r="B202" s="11"/>
      <c r="C202" s="99" t="s">
        <v>247</v>
      </c>
      <c r="D202" s="99" t="s">
        <v>124</v>
      </c>
      <c r="E202" s="100" t="s">
        <v>618</v>
      </c>
      <c r="F202" s="101" t="s">
        <v>619</v>
      </c>
      <c r="G202" s="102" t="s">
        <v>140</v>
      </c>
      <c r="H202" s="103">
        <v>8</v>
      </c>
      <c r="I202" s="104"/>
      <c r="J202" s="104">
        <f t="shared" si="20"/>
        <v>0</v>
      </c>
      <c r="K202" s="105"/>
      <c r="L202" s="106"/>
      <c r="M202" s="107" t="s">
        <v>9</v>
      </c>
      <c r="N202" s="108" t="s">
        <v>26</v>
      </c>
      <c r="O202" s="95">
        <v>0</v>
      </c>
      <c r="P202" s="95">
        <f t="shared" si="21"/>
        <v>0</v>
      </c>
      <c r="Q202" s="95">
        <v>0</v>
      </c>
      <c r="R202" s="95">
        <f t="shared" si="22"/>
        <v>0</v>
      </c>
      <c r="S202" s="95">
        <v>0</v>
      </c>
      <c r="T202" s="96">
        <f t="shared" si="23"/>
        <v>0</v>
      </c>
      <c r="AR202" s="97" t="s">
        <v>127</v>
      </c>
      <c r="AT202" s="97" t="s">
        <v>124</v>
      </c>
      <c r="AU202" s="97" t="s">
        <v>1</v>
      </c>
      <c r="AY202" s="2" t="s">
        <v>80</v>
      </c>
      <c r="BE202" s="98">
        <f t="shared" si="24"/>
        <v>0</v>
      </c>
      <c r="BF202" s="98">
        <f t="shared" si="25"/>
        <v>0</v>
      </c>
      <c r="BG202" s="98">
        <f t="shared" si="26"/>
        <v>0</v>
      </c>
      <c r="BH202" s="98">
        <f t="shared" si="27"/>
        <v>0</v>
      </c>
      <c r="BI202" s="98">
        <f t="shared" si="28"/>
        <v>0</v>
      </c>
      <c r="BJ202" s="2" t="s">
        <v>78</v>
      </c>
      <c r="BK202" s="98">
        <f t="shared" si="29"/>
        <v>0</v>
      </c>
      <c r="BL202" s="2" t="s">
        <v>127</v>
      </c>
      <c r="BM202" s="97" t="s">
        <v>718</v>
      </c>
    </row>
    <row r="203" spans="2:65" s="12" customFormat="1" ht="33" customHeight="1" x14ac:dyDescent="0.25">
      <c r="B203" s="11"/>
      <c r="C203" s="86" t="s">
        <v>255</v>
      </c>
      <c r="D203" s="86" t="s">
        <v>83</v>
      </c>
      <c r="E203" s="87" t="s">
        <v>621</v>
      </c>
      <c r="F203" s="88" t="s">
        <v>622</v>
      </c>
      <c r="G203" s="89" t="s">
        <v>140</v>
      </c>
      <c r="H203" s="90">
        <v>8</v>
      </c>
      <c r="I203" s="91"/>
      <c r="J203" s="91">
        <f t="shared" si="20"/>
        <v>0</v>
      </c>
      <c r="K203" s="92"/>
      <c r="L203" s="11"/>
      <c r="M203" s="93" t="s">
        <v>9</v>
      </c>
      <c r="N203" s="94" t="s">
        <v>26</v>
      </c>
      <c r="O203" s="95">
        <v>0</v>
      </c>
      <c r="P203" s="95">
        <f t="shared" si="21"/>
        <v>0</v>
      </c>
      <c r="Q203" s="95">
        <v>0</v>
      </c>
      <c r="R203" s="95">
        <f t="shared" si="22"/>
        <v>0</v>
      </c>
      <c r="S203" s="95">
        <v>0</v>
      </c>
      <c r="T203" s="96">
        <f t="shared" si="23"/>
        <v>0</v>
      </c>
      <c r="AR203" s="97" t="s">
        <v>121</v>
      </c>
      <c r="AT203" s="97" t="s">
        <v>83</v>
      </c>
      <c r="AU203" s="97" t="s">
        <v>1</v>
      </c>
      <c r="AY203" s="2" t="s">
        <v>80</v>
      </c>
      <c r="BE203" s="98">
        <f t="shared" si="24"/>
        <v>0</v>
      </c>
      <c r="BF203" s="98">
        <f t="shared" si="25"/>
        <v>0</v>
      </c>
      <c r="BG203" s="98">
        <f t="shared" si="26"/>
        <v>0</v>
      </c>
      <c r="BH203" s="98">
        <f t="shared" si="27"/>
        <v>0</v>
      </c>
      <c r="BI203" s="98">
        <f t="shared" si="28"/>
        <v>0</v>
      </c>
      <c r="BJ203" s="2" t="s">
        <v>78</v>
      </c>
      <c r="BK203" s="98">
        <f t="shared" si="29"/>
        <v>0</v>
      </c>
      <c r="BL203" s="2" t="s">
        <v>121</v>
      </c>
      <c r="BM203" s="97" t="s">
        <v>719</v>
      </c>
    </row>
    <row r="204" spans="2:65" s="12" customFormat="1" ht="16.5" customHeight="1" x14ac:dyDescent="0.25">
      <c r="B204" s="11"/>
      <c r="C204" s="99" t="s">
        <v>263</v>
      </c>
      <c r="D204" s="99" t="s">
        <v>124</v>
      </c>
      <c r="E204" s="100" t="s">
        <v>624</v>
      </c>
      <c r="F204" s="101" t="s">
        <v>625</v>
      </c>
      <c r="G204" s="102" t="s">
        <v>140</v>
      </c>
      <c r="H204" s="103">
        <v>8</v>
      </c>
      <c r="I204" s="104"/>
      <c r="J204" s="104">
        <f t="shared" si="20"/>
        <v>0</v>
      </c>
      <c r="K204" s="105"/>
      <c r="L204" s="106"/>
      <c r="M204" s="107" t="s">
        <v>9</v>
      </c>
      <c r="N204" s="108" t="s">
        <v>26</v>
      </c>
      <c r="O204" s="95">
        <v>0</v>
      </c>
      <c r="P204" s="95">
        <f t="shared" si="21"/>
        <v>0</v>
      </c>
      <c r="Q204" s="95">
        <v>0</v>
      </c>
      <c r="R204" s="95">
        <f t="shared" si="22"/>
        <v>0</v>
      </c>
      <c r="S204" s="95">
        <v>0</v>
      </c>
      <c r="T204" s="96">
        <f t="shared" si="23"/>
        <v>0</v>
      </c>
      <c r="AR204" s="97" t="s">
        <v>189</v>
      </c>
      <c r="AT204" s="97" t="s">
        <v>124</v>
      </c>
      <c r="AU204" s="97" t="s">
        <v>1</v>
      </c>
      <c r="AY204" s="2" t="s">
        <v>80</v>
      </c>
      <c r="BE204" s="98">
        <f t="shared" si="24"/>
        <v>0</v>
      </c>
      <c r="BF204" s="98">
        <f t="shared" si="25"/>
        <v>0</v>
      </c>
      <c r="BG204" s="98">
        <f t="shared" si="26"/>
        <v>0</v>
      </c>
      <c r="BH204" s="98">
        <f t="shared" si="27"/>
        <v>0</v>
      </c>
      <c r="BI204" s="98">
        <f t="shared" si="28"/>
        <v>0</v>
      </c>
      <c r="BJ204" s="2" t="s">
        <v>78</v>
      </c>
      <c r="BK204" s="98">
        <f t="shared" si="29"/>
        <v>0</v>
      </c>
      <c r="BL204" s="2" t="s">
        <v>121</v>
      </c>
      <c r="BM204" s="97" t="s">
        <v>720</v>
      </c>
    </row>
    <row r="205" spans="2:65" s="12" customFormat="1" ht="16.5" customHeight="1" x14ac:dyDescent="0.25">
      <c r="B205" s="11"/>
      <c r="C205" s="86" t="s">
        <v>259</v>
      </c>
      <c r="D205" s="86" t="s">
        <v>83</v>
      </c>
      <c r="E205" s="87" t="s">
        <v>627</v>
      </c>
      <c r="F205" s="88" t="s">
        <v>628</v>
      </c>
      <c r="G205" s="89" t="s">
        <v>140</v>
      </c>
      <c r="H205" s="90">
        <v>8</v>
      </c>
      <c r="I205" s="91"/>
      <c r="J205" s="91">
        <f t="shared" si="20"/>
        <v>0</v>
      </c>
      <c r="K205" s="92"/>
      <c r="L205" s="11"/>
      <c r="M205" s="93" t="s">
        <v>9</v>
      </c>
      <c r="N205" s="94" t="s">
        <v>26</v>
      </c>
      <c r="O205" s="95">
        <v>0</v>
      </c>
      <c r="P205" s="95">
        <f t="shared" si="21"/>
        <v>0</v>
      </c>
      <c r="Q205" s="95">
        <v>0</v>
      </c>
      <c r="R205" s="95">
        <f t="shared" si="22"/>
        <v>0</v>
      </c>
      <c r="S205" s="95">
        <v>0</v>
      </c>
      <c r="T205" s="96">
        <f t="shared" si="23"/>
        <v>0</v>
      </c>
      <c r="AR205" s="97" t="s">
        <v>121</v>
      </c>
      <c r="AT205" s="97" t="s">
        <v>83</v>
      </c>
      <c r="AU205" s="97" t="s">
        <v>1</v>
      </c>
      <c r="AY205" s="2" t="s">
        <v>80</v>
      </c>
      <c r="BE205" s="98">
        <f t="shared" si="24"/>
        <v>0</v>
      </c>
      <c r="BF205" s="98">
        <f t="shared" si="25"/>
        <v>0</v>
      </c>
      <c r="BG205" s="98">
        <f t="shared" si="26"/>
        <v>0</v>
      </c>
      <c r="BH205" s="98">
        <f t="shared" si="27"/>
        <v>0</v>
      </c>
      <c r="BI205" s="98">
        <f t="shared" si="28"/>
        <v>0</v>
      </c>
      <c r="BJ205" s="2" t="s">
        <v>78</v>
      </c>
      <c r="BK205" s="98">
        <f t="shared" si="29"/>
        <v>0</v>
      </c>
      <c r="BL205" s="2" t="s">
        <v>121</v>
      </c>
      <c r="BM205" s="97" t="s">
        <v>721</v>
      </c>
    </row>
    <row r="206" spans="2:65" s="12" customFormat="1" ht="16.5" customHeight="1" x14ac:dyDescent="0.25">
      <c r="B206" s="11"/>
      <c r="C206" s="99" t="s">
        <v>303</v>
      </c>
      <c r="D206" s="99" t="s">
        <v>124</v>
      </c>
      <c r="E206" s="100" t="s">
        <v>630</v>
      </c>
      <c r="F206" s="101" t="s">
        <v>631</v>
      </c>
      <c r="G206" s="102" t="s">
        <v>140</v>
      </c>
      <c r="H206" s="103">
        <v>8</v>
      </c>
      <c r="I206" s="104"/>
      <c r="J206" s="104">
        <f t="shared" si="20"/>
        <v>0</v>
      </c>
      <c r="K206" s="105"/>
      <c r="L206" s="106"/>
      <c r="M206" s="107" t="s">
        <v>9</v>
      </c>
      <c r="N206" s="108" t="s">
        <v>26</v>
      </c>
      <c r="O206" s="95">
        <v>0</v>
      </c>
      <c r="P206" s="95">
        <f t="shared" si="21"/>
        <v>0</v>
      </c>
      <c r="Q206" s="95">
        <v>0</v>
      </c>
      <c r="R206" s="95">
        <f t="shared" si="22"/>
        <v>0</v>
      </c>
      <c r="S206" s="95">
        <v>0</v>
      </c>
      <c r="T206" s="96">
        <f t="shared" si="23"/>
        <v>0</v>
      </c>
      <c r="AR206" s="97" t="s">
        <v>189</v>
      </c>
      <c r="AT206" s="97" t="s">
        <v>124</v>
      </c>
      <c r="AU206" s="97" t="s">
        <v>1</v>
      </c>
      <c r="AY206" s="2" t="s">
        <v>80</v>
      </c>
      <c r="BE206" s="98">
        <f t="shared" si="24"/>
        <v>0</v>
      </c>
      <c r="BF206" s="98">
        <f t="shared" si="25"/>
        <v>0</v>
      </c>
      <c r="BG206" s="98">
        <f t="shared" si="26"/>
        <v>0</v>
      </c>
      <c r="BH206" s="98">
        <f t="shared" si="27"/>
        <v>0</v>
      </c>
      <c r="BI206" s="98">
        <f t="shared" si="28"/>
        <v>0</v>
      </c>
      <c r="BJ206" s="2" t="s">
        <v>78</v>
      </c>
      <c r="BK206" s="98">
        <f t="shared" si="29"/>
        <v>0</v>
      </c>
      <c r="BL206" s="2" t="s">
        <v>121</v>
      </c>
      <c r="BM206" s="97" t="s">
        <v>722</v>
      </c>
    </row>
    <row r="207" spans="2:65" s="12" customFormat="1" ht="37.9" customHeight="1" x14ac:dyDescent="0.25">
      <c r="B207" s="11"/>
      <c r="C207" s="86" t="s">
        <v>391</v>
      </c>
      <c r="D207" s="86" t="s">
        <v>83</v>
      </c>
      <c r="E207" s="87" t="s">
        <v>392</v>
      </c>
      <c r="F207" s="88" t="s">
        <v>393</v>
      </c>
      <c r="G207" s="89" t="s">
        <v>394</v>
      </c>
      <c r="H207" s="90">
        <v>1</v>
      </c>
      <c r="I207" s="91"/>
      <c r="J207" s="91">
        <f t="shared" si="20"/>
        <v>0</v>
      </c>
      <c r="K207" s="92"/>
      <c r="L207" s="11"/>
      <c r="M207" s="93" t="s">
        <v>9</v>
      </c>
      <c r="N207" s="94" t="s">
        <v>26</v>
      </c>
      <c r="O207" s="95">
        <v>0</v>
      </c>
      <c r="P207" s="95">
        <f t="shared" si="21"/>
        <v>0</v>
      </c>
      <c r="Q207" s="95">
        <v>0</v>
      </c>
      <c r="R207" s="95">
        <f t="shared" si="22"/>
        <v>0</v>
      </c>
      <c r="S207" s="95">
        <v>0</v>
      </c>
      <c r="T207" s="96">
        <f t="shared" si="23"/>
        <v>0</v>
      </c>
      <c r="AR207" s="97" t="s">
        <v>121</v>
      </c>
      <c r="AT207" s="97" t="s">
        <v>83</v>
      </c>
      <c r="AU207" s="97" t="s">
        <v>1</v>
      </c>
      <c r="AY207" s="2" t="s">
        <v>80</v>
      </c>
      <c r="BE207" s="98">
        <f t="shared" si="24"/>
        <v>0</v>
      </c>
      <c r="BF207" s="98">
        <f t="shared" si="25"/>
        <v>0</v>
      </c>
      <c r="BG207" s="98">
        <f t="shared" si="26"/>
        <v>0</v>
      </c>
      <c r="BH207" s="98">
        <f t="shared" si="27"/>
        <v>0</v>
      </c>
      <c r="BI207" s="98">
        <f t="shared" si="28"/>
        <v>0</v>
      </c>
      <c r="BJ207" s="2" t="s">
        <v>78</v>
      </c>
      <c r="BK207" s="98">
        <f t="shared" si="29"/>
        <v>0</v>
      </c>
      <c r="BL207" s="2" t="s">
        <v>121</v>
      </c>
      <c r="BM207" s="97" t="s">
        <v>395</v>
      </c>
    </row>
    <row r="208" spans="2:65" s="12" customFormat="1" ht="16.5" customHeight="1" x14ac:dyDescent="0.25">
      <c r="B208" s="11"/>
      <c r="C208" s="86" t="s">
        <v>191</v>
      </c>
      <c r="D208" s="86" t="s">
        <v>83</v>
      </c>
      <c r="E208" s="87" t="s">
        <v>604</v>
      </c>
      <c r="F208" s="88" t="s">
        <v>605</v>
      </c>
      <c r="G208" s="89" t="s">
        <v>394</v>
      </c>
      <c r="H208" s="90">
        <v>1</v>
      </c>
      <c r="I208" s="91"/>
      <c r="J208" s="91">
        <f t="shared" si="20"/>
        <v>0</v>
      </c>
      <c r="K208" s="92"/>
      <c r="L208" s="11"/>
      <c r="M208" s="93" t="s">
        <v>9</v>
      </c>
      <c r="N208" s="94" t="s">
        <v>26</v>
      </c>
      <c r="O208" s="95">
        <v>0</v>
      </c>
      <c r="P208" s="95">
        <f t="shared" si="21"/>
        <v>0</v>
      </c>
      <c r="Q208" s="95">
        <v>0</v>
      </c>
      <c r="R208" s="95">
        <f t="shared" si="22"/>
        <v>0</v>
      </c>
      <c r="S208" s="95">
        <v>0</v>
      </c>
      <c r="T208" s="96">
        <f t="shared" si="23"/>
        <v>0</v>
      </c>
      <c r="AR208" s="97" t="s">
        <v>121</v>
      </c>
      <c r="AT208" s="97" t="s">
        <v>83</v>
      </c>
      <c r="AU208" s="97" t="s">
        <v>1</v>
      </c>
      <c r="AY208" s="2" t="s">
        <v>80</v>
      </c>
      <c r="BE208" s="98">
        <f t="shared" si="24"/>
        <v>0</v>
      </c>
      <c r="BF208" s="98">
        <f t="shared" si="25"/>
        <v>0</v>
      </c>
      <c r="BG208" s="98">
        <f t="shared" si="26"/>
        <v>0</v>
      </c>
      <c r="BH208" s="98">
        <f t="shared" si="27"/>
        <v>0</v>
      </c>
      <c r="BI208" s="98">
        <f t="shared" si="28"/>
        <v>0</v>
      </c>
      <c r="BJ208" s="2" t="s">
        <v>78</v>
      </c>
      <c r="BK208" s="98">
        <f t="shared" si="29"/>
        <v>0</v>
      </c>
      <c r="BL208" s="2" t="s">
        <v>121</v>
      </c>
      <c r="BM208" s="97" t="s">
        <v>723</v>
      </c>
    </row>
    <row r="209" spans="2:65" s="12" customFormat="1" ht="24.2" customHeight="1" x14ac:dyDescent="0.25">
      <c r="B209" s="11"/>
      <c r="C209" s="86" t="s">
        <v>607</v>
      </c>
      <c r="D209" s="86" t="s">
        <v>83</v>
      </c>
      <c r="E209" s="87" t="s">
        <v>608</v>
      </c>
      <c r="F209" s="88" t="s">
        <v>609</v>
      </c>
      <c r="G209" s="89" t="s">
        <v>399</v>
      </c>
      <c r="H209" s="90">
        <v>520</v>
      </c>
      <c r="I209" s="91"/>
      <c r="J209" s="91">
        <f t="shared" si="20"/>
        <v>0</v>
      </c>
      <c r="K209" s="92"/>
      <c r="L209" s="11"/>
      <c r="M209" s="93" t="s">
        <v>9</v>
      </c>
      <c r="N209" s="94" t="s">
        <v>26</v>
      </c>
      <c r="O209" s="95">
        <v>0</v>
      </c>
      <c r="P209" s="95">
        <f t="shared" si="21"/>
        <v>0</v>
      </c>
      <c r="Q209" s="95">
        <v>0</v>
      </c>
      <c r="R209" s="95">
        <f t="shared" si="22"/>
        <v>0</v>
      </c>
      <c r="S209" s="95">
        <v>0</v>
      </c>
      <c r="T209" s="96">
        <f t="shared" si="23"/>
        <v>0</v>
      </c>
      <c r="AR209" s="97" t="s">
        <v>121</v>
      </c>
      <c r="AT209" s="97" t="s">
        <v>83</v>
      </c>
      <c r="AU209" s="97" t="s">
        <v>1</v>
      </c>
      <c r="AY209" s="2" t="s">
        <v>80</v>
      </c>
      <c r="BE209" s="98">
        <f t="shared" si="24"/>
        <v>0</v>
      </c>
      <c r="BF209" s="98">
        <f t="shared" si="25"/>
        <v>0</v>
      </c>
      <c r="BG209" s="98">
        <f t="shared" si="26"/>
        <v>0</v>
      </c>
      <c r="BH209" s="98">
        <f t="shared" si="27"/>
        <v>0</v>
      </c>
      <c r="BI209" s="98">
        <f t="shared" si="28"/>
        <v>0</v>
      </c>
      <c r="BJ209" s="2" t="s">
        <v>78</v>
      </c>
      <c r="BK209" s="98">
        <f t="shared" si="29"/>
        <v>0</v>
      </c>
      <c r="BL209" s="2" t="s">
        <v>121</v>
      </c>
      <c r="BM209" s="97" t="s">
        <v>610</v>
      </c>
    </row>
    <row r="210" spans="2:65" s="12" customFormat="1" ht="16.5" customHeight="1" x14ac:dyDescent="0.25">
      <c r="B210" s="11"/>
      <c r="C210" s="86" t="s">
        <v>396</v>
      </c>
      <c r="D210" s="86" t="s">
        <v>83</v>
      </c>
      <c r="E210" s="87" t="s">
        <v>397</v>
      </c>
      <c r="F210" s="88" t="s">
        <v>398</v>
      </c>
      <c r="G210" s="89" t="s">
        <v>399</v>
      </c>
      <c r="H210" s="90">
        <v>16</v>
      </c>
      <c r="I210" s="91"/>
      <c r="J210" s="91">
        <f t="shared" si="20"/>
        <v>0</v>
      </c>
      <c r="K210" s="92"/>
      <c r="L210" s="11"/>
      <c r="M210" s="93" t="s">
        <v>9</v>
      </c>
      <c r="N210" s="94" t="s">
        <v>26</v>
      </c>
      <c r="O210" s="95">
        <v>0</v>
      </c>
      <c r="P210" s="95">
        <f t="shared" si="21"/>
        <v>0</v>
      </c>
      <c r="Q210" s="95">
        <v>0</v>
      </c>
      <c r="R210" s="95">
        <f t="shared" si="22"/>
        <v>0</v>
      </c>
      <c r="S210" s="95">
        <v>0</v>
      </c>
      <c r="T210" s="96">
        <f t="shared" si="23"/>
        <v>0</v>
      </c>
      <c r="AR210" s="97" t="s">
        <v>121</v>
      </c>
      <c r="AT210" s="97" t="s">
        <v>83</v>
      </c>
      <c r="AU210" s="97" t="s">
        <v>1</v>
      </c>
      <c r="AY210" s="2" t="s">
        <v>80</v>
      </c>
      <c r="BE210" s="98">
        <f t="shared" si="24"/>
        <v>0</v>
      </c>
      <c r="BF210" s="98">
        <f t="shared" si="25"/>
        <v>0</v>
      </c>
      <c r="BG210" s="98">
        <f t="shared" si="26"/>
        <v>0</v>
      </c>
      <c r="BH210" s="98">
        <f t="shared" si="27"/>
        <v>0</v>
      </c>
      <c r="BI210" s="98">
        <f t="shared" si="28"/>
        <v>0</v>
      </c>
      <c r="BJ210" s="2" t="s">
        <v>78</v>
      </c>
      <c r="BK210" s="98">
        <f t="shared" si="29"/>
        <v>0</v>
      </c>
      <c r="BL210" s="2" t="s">
        <v>121</v>
      </c>
      <c r="BM210" s="97" t="s">
        <v>400</v>
      </c>
    </row>
    <row r="211" spans="2:65" s="12" customFormat="1" ht="16.5" customHeight="1" x14ac:dyDescent="0.25">
      <c r="B211" s="11"/>
      <c r="C211" s="86" t="s">
        <v>401</v>
      </c>
      <c r="D211" s="86" t="s">
        <v>83</v>
      </c>
      <c r="E211" s="87" t="s">
        <v>402</v>
      </c>
      <c r="F211" s="88" t="s">
        <v>403</v>
      </c>
      <c r="G211" s="89" t="s">
        <v>140</v>
      </c>
      <c r="H211" s="90">
        <v>22</v>
      </c>
      <c r="I211" s="91"/>
      <c r="J211" s="91">
        <f t="shared" si="20"/>
        <v>0</v>
      </c>
      <c r="K211" s="92"/>
      <c r="L211" s="11"/>
      <c r="M211" s="93" t="s">
        <v>9</v>
      </c>
      <c r="N211" s="94" t="s">
        <v>26</v>
      </c>
      <c r="O211" s="95">
        <v>0</v>
      </c>
      <c r="P211" s="95">
        <f t="shared" si="21"/>
        <v>0</v>
      </c>
      <c r="Q211" s="95">
        <v>0</v>
      </c>
      <c r="R211" s="95">
        <f t="shared" si="22"/>
        <v>0</v>
      </c>
      <c r="S211" s="95">
        <v>0</v>
      </c>
      <c r="T211" s="96">
        <f t="shared" si="23"/>
        <v>0</v>
      </c>
      <c r="AR211" s="97" t="s">
        <v>127</v>
      </c>
      <c r="AT211" s="97" t="s">
        <v>83</v>
      </c>
      <c r="AU211" s="97" t="s">
        <v>1</v>
      </c>
      <c r="AY211" s="2" t="s">
        <v>80</v>
      </c>
      <c r="BE211" s="98">
        <f t="shared" si="24"/>
        <v>0</v>
      </c>
      <c r="BF211" s="98">
        <f t="shared" si="25"/>
        <v>0</v>
      </c>
      <c r="BG211" s="98">
        <f t="shared" si="26"/>
        <v>0</v>
      </c>
      <c r="BH211" s="98">
        <f t="shared" si="27"/>
        <v>0</v>
      </c>
      <c r="BI211" s="98">
        <f t="shared" si="28"/>
        <v>0</v>
      </c>
      <c r="BJ211" s="2" t="s">
        <v>78</v>
      </c>
      <c r="BK211" s="98">
        <f t="shared" si="29"/>
        <v>0</v>
      </c>
      <c r="BL211" s="2" t="s">
        <v>127</v>
      </c>
      <c r="BM211" s="97" t="s">
        <v>404</v>
      </c>
    </row>
    <row r="212" spans="2:65" s="12" customFormat="1" ht="16.5" customHeight="1" x14ac:dyDescent="0.25">
      <c r="B212" s="11"/>
      <c r="C212" s="99" t="s">
        <v>121</v>
      </c>
      <c r="D212" s="99" t="s">
        <v>124</v>
      </c>
      <c r="E212" s="100" t="s">
        <v>405</v>
      </c>
      <c r="F212" s="101" t="s">
        <v>406</v>
      </c>
      <c r="G212" s="102" t="s">
        <v>407</v>
      </c>
      <c r="H212" s="103">
        <v>22</v>
      </c>
      <c r="I212" s="104"/>
      <c r="J212" s="104">
        <f t="shared" si="20"/>
        <v>0</v>
      </c>
      <c r="K212" s="105"/>
      <c r="L212" s="106"/>
      <c r="M212" s="107" t="s">
        <v>9</v>
      </c>
      <c r="N212" s="108" t="s">
        <v>26</v>
      </c>
      <c r="O212" s="95">
        <v>0</v>
      </c>
      <c r="P212" s="95">
        <f t="shared" si="21"/>
        <v>0</v>
      </c>
      <c r="Q212" s="95">
        <v>0</v>
      </c>
      <c r="R212" s="95">
        <f t="shared" si="22"/>
        <v>0</v>
      </c>
      <c r="S212" s="95">
        <v>0</v>
      </c>
      <c r="T212" s="96">
        <f t="shared" si="23"/>
        <v>0</v>
      </c>
      <c r="AR212" s="97" t="s">
        <v>127</v>
      </c>
      <c r="AT212" s="97" t="s">
        <v>124</v>
      </c>
      <c r="AU212" s="97" t="s">
        <v>1</v>
      </c>
      <c r="AY212" s="2" t="s">
        <v>80</v>
      </c>
      <c r="BE212" s="98">
        <f t="shared" si="24"/>
        <v>0</v>
      </c>
      <c r="BF212" s="98">
        <f t="shared" si="25"/>
        <v>0</v>
      </c>
      <c r="BG212" s="98">
        <f t="shared" si="26"/>
        <v>0</v>
      </c>
      <c r="BH212" s="98">
        <f t="shared" si="27"/>
        <v>0</v>
      </c>
      <c r="BI212" s="98">
        <f t="shared" si="28"/>
        <v>0</v>
      </c>
      <c r="BJ212" s="2" t="s">
        <v>78</v>
      </c>
      <c r="BK212" s="98">
        <f t="shared" si="29"/>
        <v>0</v>
      </c>
      <c r="BL212" s="2" t="s">
        <v>127</v>
      </c>
      <c r="BM212" s="97" t="s">
        <v>408</v>
      </c>
    </row>
    <row r="213" spans="2:65" s="12" customFormat="1" ht="37.9" customHeight="1" x14ac:dyDescent="0.25">
      <c r="B213" s="11"/>
      <c r="C213" s="99" t="s">
        <v>614</v>
      </c>
      <c r="D213" s="99" t="s">
        <v>124</v>
      </c>
      <c r="E213" s="100" t="s">
        <v>615</v>
      </c>
      <c r="F213" s="101" t="s">
        <v>663</v>
      </c>
      <c r="G213" s="102" t="s">
        <v>140</v>
      </c>
      <c r="H213" s="103">
        <v>8</v>
      </c>
      <c r="I213" s="104"/>
      <c r="J213" s="104">
        <f t="shared" si="20"/>
        <v>0</v>
      </c>
      <c r="K213" s="105"/>
      <c r="L213" s="106"/>
      <c r="M213" s="107" t="s">
        <v>9</v>
      </c>
      <c r="N213" s="108" t="s">
        <v>26</v>
      </c>
      <c r="O213" s="95">
        <v>0</v>
      </c>
      <c r="P213" s="95">
        <f t="shared" si="21"/>
        <v>0</v>
      </c>
      <c r="Q213" s="95">
        <v>0</v>
      </c>
      <c r="R213" s="95">
        <f t="shared" si="22"/>
        <v>0</v>
      </c>
      <c r="S213" s="95">
        <v>0</v>
      </c>
      <c r="T213" s="96">
        <f t="shared" si="23"/>
        <v>0</v>
      </c>
      <c r="AR213" s="97" t="s">
        <v>127</v>
      </c>
      <c r="AT213" s="97" t="s">
        <v>124</v>
      </c>
      <c r="AU213" s="97" t="s">
        <v>1</v>
      </c>
      <c r="AY213" s="2" t="s">
        <v>80</v>
      </c>
      <c r="BE213" s="98">
        <f t="shared" si="24"/>
        <v>0</v>
      </c>
      <c r="BF213" s="98">
        <f t="shared" si="25"/>
        <v>0</v>
      </c>
      <c r="BG213" s="98">
        <f t="shared" si="26"/>
        <v>0</v>
      </c>
      <c r="BH213" s="98">
        <f t="shared" si="27"/>
        <v>0</v>
      </c>
      <c r="BI213" s="98">
        <f t="shared" si="28"/>
        <v>0</v>
      </c>
      <c r="BJ213" s="2" t="s">
        <v>78</v>
      </c>
      <c r="BK213" s="98">
        <f t="shared" si="29"/>
        <v>0</v>
      </c>
      <c r="BL213" s="2" t="s">
        <v>127</v>
      </c>
      <c r="BM213" s="97" t="s">
        <v>617</v>
      </c>
    </row>
    <row r="214" spans="2:65" s="75" customFormat="1" ht="22.9" customHeight="1" x14ac:dyDescent="0.2">
      <c r="B214" s="74"/>
      <c r="D214" s="76" t="s">
        <v>75</v>
      </c>
      <c r="E214" s="84" t="s">
        <v>409</v>
      </c>
      <c r="F214" s="84" t="s">
        <v>410</v>
      </c>
      <c r="J214" s="85">
        <f>BK214</f>
        <v>0</v>
      </c>
      <c r="L214" s="74"/>
      <c r="M214" s="79"/>
      <c r="P214" s="80">
        <f>SUM(P215:P223)</f>
        <v>0</v>
      </c>
      <c r="R214" s="80">
        <f>SUM(R215:R223)</f>
        <v>1.6E-2</v>
      </c>
      <c r="T214" s="81">
        <f>SUM(T215:T223)</f>
        <v>0</v>
      </c>
      <c r="AR214" s="76" t="s">
        <v>92</v>
      </c>
      <c r="AT214" s="82" t="s">
        <v>75</v>
      </c>
      <c r="AU214" s="82" t="s">
        <v>78</v>
      </c>
      <c r="AY214" s="76" t="s">
        <v>80</v>
      </c>
      <c r="BK214" s="83">
        <f>SUM(BK215:BK223)</f>
        <v>0</v>
      </c>
    </row>
    <row r="215" spans="2:65" s="12" customFormat="1" ht="37.9" customHeight="1" x14ac:dyDescent="0.25">
      <c r="B215" s="11"/>
      <c r="C215" s="99" t="s">
        <v>411</v>
      </c>
      <c r="D215" s="99" t="s">
        <v>124</v>
      </c>
      <c r="E215" s="100" t="s">
        <v>412</v>
      </c>
      <c r="F215" s="101" t="s">
        <v>413</v>
      </c>
      <c r="G215" s="102" t="s">
        <v>140</v>
      </c>
      <c r="H215" s="103">
        <v>20</v>
      </c>
      <c r="I215" s="104"/>
      <c r="J215" s="104">
        <f t="shared" ref="J215:J223" si="30">ROUND(I215*H215,2)</f>
        <v>0</v>
      </c>
      <c r="K215" s="105"/>
      <c r="L215" s="106"/>
      <c r="M215" s="107" t="s">
        <v>9</v>
      </c>
      <c r="N215" s="108" t="s">
        <v>26</v>
      </c>
      <c r="O215" s="95">
        <v>0</v>
      </c>
      <c r="P215" s="95">
        <f t="shared" ref="P215:P223" si="31">O215*H215</f>
        <v>0</v>
      </c>
      <c r="Q215" s="95">
        <v>8.0000000000000004E-4</v>
      </c>
      <c r="R215" s="95">
        <f t="shared" ref="R215:R223" si="32">Q215*H215</f>
        <v>1.6E-2</v>
      </c>
      <c r="S215" s="95">
        <v>0</v>
      </c>
      <c r="T215" s="96">
        <f t="shared" ref="T215:T223" si="33">S215*H215</f>
        <v>0</v>
      </c>
      <c r="AR215" s="97" t="s">
        <v>127</v>
      </c>
      <c r="AT215" s="97" t="s">
        <v>124</v>
      </c>
      <c r="AU215" s="97" t="s">
        <v>1</v>
      </c>
      <c r="AY215" s="2" t="s">
        <v>80</v>
      </c>
      <c r="BE215" s="98">
        <f t="shared" ref="BE215:BE223" si="34">IF(N215="základní",J215,0)</f>
        <v>0</v>
      </c>
      <c r="BF215" s="98">
        <f t="shared" ref="BF215:BF223" si="35">IF(N215="snížená",J215,0)</f>
        <v>0</v>
      </c>
      <c r="BG215" s="98">
        <f t="shared" ref="BG215:BG223" si="36">IF(N215="zákl. přenesená",J215,0)</f>
        <v>0</v>
      </c>
      <c r="BH215" s="98">
        <f t="shared" ref="BH215:BH223" si="37">IF(N215="sníž. přenesená",J215,0)</f>
        <v>0</v>
      </c>
      <c r="BI215" s="98">
        <f t="shared" ref="BI215:BI223" si="38">IF(N215="nulová",J215,0)</f>
        <v>0</v>
      </c>
      <c r="BJ215" s="2" t="s">
        <v>78</v>
      </c>
      <c r="BK215" s="98">
        <f t="shared" ref="BK215:BK223" si="39">ROUND(I215*H215,2)</f>
        <v>0</v>
      </c>
      <c r="BL215" s="2" t="s">
        <v>127</v>
      </c>
      <c r="BM215" s="97" t="s">
        <v>414</v>
      </c>
    </row>
    <row r="216" spans="2:65" s="12" customFormat="1" ht="16.5" customHeight="1" x14ac:dyDescent="0.25">
      <c r="B216" s="11"/>
      <c r="C216" s="99" t="s">
        <v>415</v>
      </c>
      <c r="D216" s="99" t="s">
        <v>124</v>
      </c>
      <c r="E216" s="100" t="s">
        <v>416</v>
      </c>
      <c r="F216" s="101" t="s">
        <v>417</v>
      </c>
      <c r="G216" s="102" t="s">
        <v>140</v>
      </c>
      <c r="H216" s="103">
        <v>20</v>
      </c>
      <c r="I216" s="104"/>
      <c r="J216" s="104">
        <f t="shared" si="30"/>
        <v>0</v>
      </c>
      <c r="K216" s="105"/>
      <c r="L216" s="106"/>
      <c r="M216" s="107" t="s">
        <v>9</v>
      </c>
      <c r="N216" s="108" t="s">
        <v>26</v>
      </c>
      <c r="O216" s="95">
        <v>0</v>
      </c>
      <c r="P216" s="95">
        <f t="shared" si="31"/>
        <v>0</v>
      </c>
      <c r="Q216" s="95">
        <v>0</v>
      </c>
      <c r="R216" s="95">
        <f t="shared" si="32"/>
        <v>0</v>
      </c>
      <c r="S216" s="95">
        <v>0</v>
      </c>
      <c r="T216" s="96">
        <f t="shared" si="33"/>
        <v>0</v>
      </c>
      <c r="AR216" s="97" t="s">
        <v>189</v>
      </c>
      <c r="AT216" s="97" t="s">
        <v>124</v>
      </c>
      <c r="AU216" s="97" t="s">
        <v>1</v>
      </c>
      <c r="AY216" s="2" t="s">
        <v>80</v>
      </c>
      <c r="BE216" s="98">
        <f t="shared" si="34"/>
        <v>0</v>
      </c>
      <c r="BF216" s="98">
        <f t="shared" si="35"/>
        <v>0</v>
      </c>
      <c r="BG216" s="98">
        <f t="shared" si="36"/>
        <v>0</v>
      </c>
      <c r="BH216" s="98">
        <f t="shared" si="37"/>
        <v>0</v>
      </c>
      <c r="BI216" s="98">
        <f t="shared" si="38"/>
        <v>0</v>
      </c>
      <c r="BJ216" s="2" t="s">
        <v>78</v>
      </c>
      <c r="BK216" s="98">
        <f t="shared" si="39"/>
        <v>0</v>
      </c>
      <c r="BL216" s="2" t="s">
        <v>121</v>
      </c>
      <c r="BM216" s="97" t="s">
        <v>418</v>
      </c>
    </row>
    <row r="217" spans="2:65" s="12" customFormat="1" ht="24.2" customHeight="1" x14ac:dyDescent="0.25">
      <c r="B217" s="11"/>
      <c r="C217" s="86" t="s">
        <v>307</v>
      </c>
      <c r="D217" s="86" t="s">
        <v>83</v>
      </c>
      <c r="E217" s="87" t="s">
        <v>432</v>
      </c>
      <c r="F217" s="88" t="s">
        <v>433</v>
      </c>
      <c r="G217" s="89" t="s">
        <v>399</v>
      </c>
      <c r="H217" s="90">
        <v>30</v>
      </c>
      <c r="I217" s="91"/>
      <c r="J217" s="91">
        <f t="shared" si="30"/>
        <v>0</v>
      </c>
      <c r="K217" s="92"/>
      <c r="L217" s="11"/>
      <c r="M217" s="93" t="s">
        <v>9</v>
      </c>
      <c r="N217" s="94" t="s">
        <v>26</v>
      </c>
      <c r="O217" s="95">
        <v>0</v>
      </c>
      <c r="P217" s="95">
        <f t="shared" si="31"/>
        <v>0</v>
      </c>
      <c r="Q217" s="95">
        <v>0</v>
      </c>
      <c r="R217" s="95">
        <f t="shared" si="32"/>
        <v>0</v>
      </c>
      <c r="S217" s="95">
        <v>0</v>
      </c>
      <c r="T217" s="96">
        <f t="shared" si="33"/>
        <v>0</v>
      </c>
      <c r="AR217" s="97" t="s">
        <v>121</v>
      </c>
      <c r="AT217" s="97" t="s">
        <v>83</v>
      </c>
      <c r="AU217" s="97" t="s">
        <v>1</v>
      </c>
      <c r="AY217" s="2" t="s">
        <v>80</v>
      </c>
      <c r="BE217" s="98">
        <f t="shared" si="34"/>
        <v>0</v>
      </c>
      <c r="BF217" s="98">
        <f t="shared" si="35"/>
        <v>0</v>
      </c>
      <c r="BG217" s="98">
        <f t="shared" si="36"/>
        <v>0</v>
      </c>
      <c r="BH217" s="98">
        <f t="shared" si="37"/>
        <v>0</v>
      </c>
      <c r="BI217" s="98">
        <f t="shared" si="38"/>
        <v>0</v>
      </c>
      <c r="BJ217" s="2" t="s">
        <v>78</v>
      </c>
      <c r="BK217" s="98">
        <f t="shared" si="39"/>
        <v>0</v>
      </c>
      <c r="BL217" s="2" t="s">
        <v>121</v>
      </c>
      <c r="BM217" s="97" t="s">
        <v>724</v>
      </c>
    </row>
    <row r="218" spans="2:65" s="12" customFormat="1" ht="21.75" customHeight="1" x14ac:dyDescent="0.25">
      <c r="B218" s="11"/>
      <c r="C218" s="86" t="s">
        <v>315</v>
      </c>
      <c r="D218" s="86" t="s">
        <v>83</v>
      </c>
      <c r="E218" s="87" t="s">
        <v>440</v>
      </c>
      <c r="F218" s="88" t="s">
        <v>441</v>
      </c>
      <c r="G218" s="89" t="s">
        <v>399</v>
      </c>
      <c r="H218" s="90">
        <v>30.4</v>
      </c>
      <c r="I218" s="91"/>
      <c r="J218" s="91">
        <f t="shared" si="30"/>
        <v>0</v>
      </c>
      <c r="K218" s="92"/>
      <c r="L218" s="11"/>
      <c r="M218" s="93" t="s">
        <v>9</v>
      </c>
      <c r="N218" s="94" t="s">
        <v>26</v>
      </c>
      <c r="O218" s="95">
        <v>0</v>
      </c>
      <c r="P218" s="95">
        <f t="shared" si="31"/>
        <v>0</v>
      </c>
      <c r="Q218" s="95">
        <v>0</v>
      </c>
      <c r="R218" s="95">
        <f t="shared" si="32"/>
        <v>0</v>
      </c>
      <c r="S218" s="95">
        <v>0</v>
      </c>
      <c r="T218" s="96">
        <f t="shared" si="33"/>
        <v>0</v>
      </c>
      <c r="AR218" s="97" t="s">
        <v>121</v>
      </c>
      <c r="AT218" s="97" t="s">
        <v>83</v>
      </c>
      <c r="AU218" s="97" t="s">
        <v>1</v>
      </c>
      <c r="AY218" s="2" t="s">
        <v>80</v>
      </c>
      <c r="BE218" s="98">
        <f t="shared" si="34"/>
        <v>0</v>
      </c>
      <c r="BF218" s="98">
        <f t="shared" si="35"/>
        <v>0</v>
      </c>
      <c r="BG218" s="98">
        <f t="shared" si="36"/>
        <v>0</v>
      </c>
      <c r="BH218" s="98">
        <f t="shared" si="37"/>
        <v>0</v>
      </c>
      <c r="BI218" s="98">
        <f t="shared" si="38"/>
        <v>0</v>
      </c>
      <c r="BJ218" s="2" t="s">
        <v>78</v>
      </c>
      <c r="BK218" s="98">
        <f t="shared" si="39"/>
        <v>0</v>
      </c>
      <c r="BL218" s="2" t="s">
        <v>121</v>
      </c>
      <c r="BM218" s="97" t="s">
        <v>725</v>
      </c>
    </row>
    <row r="219" spans="2:65" s="12" customFormat="1" ht="24.2" customHeight="1" x14ac:dyDescent="0.25">
      <c r="B219" s="11"/>
      <c r="C219" s="99" t="s">
        <v>368</v>
      </c>
      <c r="D219" s="99" t="s">
        <v>124</v>
      </c>
      <c r="E219" s="100" t="s">
        <v>444</v>
      </c>
      <c r="F219" s="101" t="s">
        <v>445</v>
      </c>
      <c r="G219" s="102" t="s">
        <v>399</v>
      </c>
      <c r="H219" s="103">
        <v>43.2</v>
      </c>
      <c r="I219" s="104"/>
      <c r="J219" s="104">
        <f t="shared" si="30"/>
        <v>0</v>
      </c>
      <c r="K219" s="105"/>
      <c r="L219" s="106"/>
      <c r="M219" s="107" t="s">
        <v>9</v>
      </c>
      <c r="N219" s="108" t="s">
        <v>26</v>
      </c>
      <c r="O219" s="95">
        <v>0</v>
      </c>
      <c r="P219" s="95">
        <f t="shared" si="31"/>
        <v>0</v>
      </c>
      <c r="Q219" s="95">
        <v>0</v>
      </c>
      <c r="R219" s="95">
        <f t="shared" si="32"/>
        <v>0</v>
      </c>
      <c r="S219" s="95">
        <v>0</v>
      </c>
      <c r="T219" s="96">
        <f t="shared" si="33"/>
        <v>0</v>
      </c>
      <c r="AR219" s="97" t="s">
        <v>189</v>
      </c>
      <c r="AT219" s="97" t="s">
        <v>124</v>
      </c>
      <c r="AU219" s="97" t="s">
        <v>1</v>
      </c>
      <c r="AY219" s="2" t="s">
        <v>80</v>
      </c>
      <c r="BE219" s="98">
        <f t="shared" si="34"/>
        <v>0</v>
      </c>
      <c r="BF219" s="98">
        <f t="shared" si="35"/>
        <v>0</v>
      </c>
      <c r="BG219" s="98">
        <f t="shared" si="36"/>
        <v>0</v>
      </c>
      <c r="BH219" s="98">
        <f t="shared" si="37"/>
        <v>0</v>
      </c>
      <c r="BI219" s="98">
        <f t="shared" si="38"/>
        <v>0</v>
      </c>
      <c r="BJ219" s="2" t="s">
        <v>78</v>
      </c>
      <c r="BK219" s="98">
        <f t="shared" si="39"/>
        <v>0</v>
      </c>
      <c r="BL219" s="2" t="s">
        <v>121</v>
      </c>
      <c r="BM219" s="97" t="s">
        <v>726</v>
      </c>
    </row>
    <row r="220" spans="2:65" s="12" customFormat="1" ht="16.5" customHeight="1" x14ac:dyDescent="0.25">
      <c r="B220" s="11"/>
      <c r="C220" s="86" t="s">
        <v>371</v>
      </c>
      <c r="D220" s="86" t="s">
        <v>83</v>
      </c>
      <c r="E220" s="87" t="s">
        <v>436</v>
      </c>
      <c r="F220" s="88" t="s">
        <v>437</v>
      </c>
      <c r="G220" s="89" t="s">
        <v>399</v>
      </c>
      <c r="H220" s="90">
        <v>30.4</v>
      </c>
      <c r="I220" s="91"/>
      <c r="J220" s="91">
        <f t="shared" si="30"/>
        <v>0</v>
      </c>
      <c r="K220" s="92"/>
      <c r="L220" s="11"/>
      <c r="M220" s="93" t="s">
        <v>9</v>
      </c>
      <c r="N220" s="94" t="s">
        <v>26</v>
      </c>
      <c r="O220" s="95">
        <v>0</v>
      </c>
      <c r="P220" s="95">
        <f t="shared" si="31"/>
        <v>0</v>
      </c>
      <c r="Q220" s="95">
        <v>0</v>
      </c>
      <c r="R220" s="95">
        <f t="shared" si="32"/>
        <v>0</v>
      </c>
      <c r="S220" s="95">
        <v>0</v>
      </c>
      <c r="T220" s="96">
        <f t="shared" si="33"/>
        <v>0</v>
      </c>
      <c r="AR220" s="97" t="s">
        <v>121</v>
      </c>
      <c r="AT220" s="97" t="s">
        <v>83</v>
      </c>
      <c r="AU220" s="97" t="s">
        <v>1</v>
      </c>
      <c r="AY220" s="2" t="s">
        <v>80</v>
      </c>
      <c r="BE220" s="98">
        <f t="shared" si="34"/>
        <v>0</v>
      </c>
      <c r="BF220" s="98">
        <f t="shared" si="35"/>
        <v>0</v>
      </c>
      <c r="BG220" s="98">
        <f t="shared" si="36"/>
        <v>0</v>
      </c>
      <c r="BH220" s="98">
        <f t="shared" si="37"/>
        <v>0</v>
      </c>
      <c r="BI220" s="98">
        <f t="shared" si="38"/>
        <v>0</v>
      </c>
      <c r="BJ220" s="2" t="s">
        <v>78</v>
      </c>
      <c r="BK220" s="98">
        <f t="shared" si="39"/>
        <v>0</v>
      </c>
      <c r="BL220" s="2" t="s">
        <v>121</v>
      </c>
      <c r="BM220" s="97" t="s">
        <v>727</v>
      </c>
    </row>
    <row r="221" spans="2:65" s="12" customFormat="1" ht="24.2" customHeight="1" x14ac:dyDescent="0.25">
      <c r="B221" s="11"/>
      <c r="C221" s="86" t="s">
        <v>155</v>
      </c>
      <c r="D221" s="86" t="s">
        <v>83</v>
      </c>
      <c r="E221" s="87" t="s">
        <v>420</v>
      </c>
      <c r="F221" s="88" t="s">
        <v>421</v>
      </c>
      <c r="G221" s="89" t="s">
        <v>399</v>
      </c>
      <c r="H221" s="90">
        <v>60</v>
      </c>
      <c r="I221" s="91"/>
      <c r="J221" s="91">
        <f t="shared" si="30"/>
        <v>0</v>
      </c>
      <c r="K221" s="92"/>
      <c r="L221" s="11"/>
      <c r="M221" s="93" t="s">
        <v>9</v>
      </c>
      <c r="N221" s="94" t="s">
        <v>26</v>
      </c>
      <c r="O221" s="95">
        <v>0</v>
      </c>
      <c r="P221" s="95">
        <f t="shared" si="31"/>
        <v>0</v>
      </c>
      <c r="Q221" s="95">
        <v>0</v>
      </c>
      <c r="R221" s="95">
        <f t="shared" si="32"/>
        <v>0</v>
      </c>
      <c r="S221" s="95">
        <v>0</v>
      </c>
      <c r="T221" s="96">
        <f t="shared" si="33"/>
        <v>0</v>
      </c>
      <c r="AR221" s="97" t="s">
        <v>121</v>
      </c>
      <c r="AT221" s="97" t="s">
        <v>83</v>
      </c>
      <c r="AU221" s="97" t="s">
        <v>1</v>
      </c>
      <c r="AY221" s="2" t="s">
        <v>80</v>
      </c>
      <c r="BE221" s="98">
        <f t="shared" si="34"/>
        <v>0</v>
      </c>
      <c r="BF221" s="98">
        <f t="shared" si="35"/>
        <v>0</v>
      </c>
      <c r="BG221" s="98">
        <f t="shared" si="36"/>
        <v>0</v>
      </c>
      <c r="BH221" s="98">
        <f t="shared" si="37"/>
        <v>0</v>
      </c>
      <c r="BI221" s="98">
        <f t="shared" si="38"/>
        <v>0</v>
      </c>
      <c r="BJ221" s="2" t="s">
        <v>78</v>
      </c>
      <c r="BK221" s="98">
        <f t="shared" si="39"/>
        <v>0</v>
      </c>
      <c r="BL221" s="2" t="s">
        <v>121</v>
      </c>
      <c r="BM221" s="97" t="s">
        <v>668</v>
      </c>
    </row>
    <row r="222" spans="2:65" s="12" customFormat="1" ht="24.2" customHeight="1" x14ac:dyDescent="0.25">
      <c r="B222" s="11"/>
      <c r="C222" s="99" t="s">
        <v>251</v>
      </c>
      <c r="D222" s="99" t="s">
        <v>124</v>
      </c>
      <c r="E222" s="100" t="s">
        <v>424</v>
      </c>
      <c r="F222" s="101" t="s">
        <v>425</v>
      </c>
      <c r="G222" s="102" t="s">
        <v>399</v>
      </c>
      <c r="H222" s="103">
        <v>60</v>
      </c>
      <c r="I222" s="104"/>
      <c r="J222" s="104">
        <f t="shared" si="30"/>
        <v>0</v>
      </c>
      <c r="K222" s="105"/>
      <c r="L222" s="106"/>
      <c r="M222" s="107" t="s">
        <v>9</v>
      </c>
      <c r="N222" s="108" t="s">
        <v>26</v>
      </c>
      <c r="O222" s="95">
        <v>0</v>
      </c>
      <c r="P222" s="95">
        <f t="shared" si="31"/>
        <v>0</v>
      </c>
      <c r="Q222" s="95">
        <v>0</v>
      </c>
      <c r="R222" s="95">
        <f t="shared" si="32"/>
        <v>0</v>
      </c>
      <c r="S222" s="95">
        <v>0</v>
      </c>
      <c r="T222" s="96">
        <f t="shared" si="33"/>
        <v>0</v>
      </c>
      <c r="AR222" s="97" t="s">
        <v>189</v>
      </c>
      <c r="AT222" s="97" t="s">
        <v>124</v>
      </c>
      <c r="AU222" s="97" t="s">
        <v>1</v>
      </c>
      <c r="AY222" s="2" t="s">
        <v>80</v>
      </c>
      <c r="BE222" s="98">
        <f t="shared" si="34"/>
        <v>0</v>
      </c>
      <c r="BF222" s="98">
        <f t="shared" si="35"/>
        <v>0</v>
      </c>
      <c r="BG222" s="98">
        <f t="shared" si="36"/>
        <v>0</v>
      </c>
      <c r="BH222" s="98">
        <f t="shared" si="37"/>
        <v>0</v>
      </c>
      <c r="BI222" s="98">
        <f t="shared" si="38"/>
        <v>0</v>
      </c>
      <c r="BJ222" s="2" t="s">
        <v>78</v>
      </c>
      <c r="BK222" s="98">
        <f t="shared" si="39"/>
        <v>0</v>
      </c>
      <c r="BL222" s="2" t="s">
        <v>121</v>
      </c>
      <c r="BM222" s="97" t="s">
        <v>669</v>
      </c>
    </row>
    <row r="223" spans="2:65" s="12" customFormat="1" ht="24.2" customHeight="1" x14ac:dyDescent="0.25">
      <c r="B223" s="11"/>
      <c r="C223" s="99" t="s">
        <v>561</v>
      </c>
      <c r="D223" s="99" t="s">
        <v>124</v>
      </c>
      <c r="E223" s="100" t="s">
        <v>428</v>
      </c>
      <c r="F223" s="101" t="s">
        <v>635</v>
      </c>
      <c r="G223" s="102" t="s">
        <v>140</v>
      </c>
      <c r="H223" s="103">
        <v>6</v>
      </c>
      <c r="I223" s="104"/>
      <c r="J223" s="104">
        <f t="shared" si="30"/>
        <v>0</v>
      </c>
      <c r="K223" s="105"/>
      <c r="L223" s="106"/>
      <c r="M223" s="107" t="s">
        <v>9</v>
      </c>
      <c r="N223" s="108" t="s">
        <v>26</v>
      </c>
      <c r="O223" s="95">
        <v>0</v>
      </c>
      <c r="P223" s="95">
        <f t="shared" si="31"/>
        <v>0</v>
      </c>
      <c r="Q223" s="95">
        <v>0</v>
      </c>
      <c r="R223" s="95">
        <f t="shared" si="32"/>
        <v>0</v>
      </c>
      <c r="S223" s="95">
        <v>0</v>
      </c>
      <c r="T223" s="96">
        <f t="shared" si="33"/>
        <v>0</v>
      </c>
      <c r="AR223" s="97" t="s">
        <v>189</v>
      </c>
      <c r="AT223" s="97" t="s">
        <v>124</v>
      </c>
      <c r="AU223" s="97" t="s">
        <v>1</v>
      </c>
      <c r="AY223" s="2" t="s">
        <v>80</v>
      </c>
      <c r="BE223" s="98">
        <f t="shared" si="34"/>
        <v>0</v>
      </c>
      <c r="BF223" s="98">
        <f t="shared" si="35"/>
        <v>0</v>
      </c>
      <c r="BG223" s="98">
        <f t="shared" si="36"/>
        <v>0</v>
      </c>
      <c r="BH223" s="98">
        <f t="shared" si="37"/>
        <v>0</v>
      </c>
      <c r="BI223" s="98">
        <f t="shared" si="38"/>
        <v>0</v>
      </c>
      <c r="BJ223" s="2" t="s">
        <v>78</v>
      </c>
      <c r="BK223" s="98">
        <f t="shared" si="39"/>
        <v>0</v>
      </c>
      <c r="BL223" s="2" t="s">
        <v>121</v>
      </c>
      <c r="BM223" s="97" t="s">
        <v>670</v>
      </c>
    </row>
    <row r="224" spans="2:65" s="75" customFormat="1" ht="22.9" customHeight="1" x14ac:dyDescent="0.2">
      <c r="B224" s="74"/>
      <c r="D224" s="76" t="s">
        <v>75</v>
      </c>
      <c r="E224" s="84" t="s">
        <v>447</v>
      </c>
      <c r="F224" s="84" t="s">
        <v>448</v>
      </c>
      <c r="J224" s="85">
        <f>BK224</f>
        <v>0</v>
      </c>
      <c r="L224" s="74"/>
      <c r="M224" s="79"/>
      <c r="P224" s="80">
        <f>SUM(P225:P230)</f>
        <v>826.65000000000009</v>
      </c>
      <c r="R224" s="80">
        <f>SUM(R225:R230)</f>
        <v>0</v>
      </c>
      <c r="T224" s="81">
        <f>SUM(T225:T230)</f>
        <v>0</v>
      </c>
      <c r="AR224" s="76" t="s">
        <v>92</v>
      </c>
      <c r="AT224" s="82" t="s">
        <v>75</v>
      </c>
      <c r="AU224" s="82" t="s">
        <v>78</v>
      </c>
      <c r="AY224" s="76" t="s">
        <v>80</v>
      </c>
      <c r="BK224" s="83">
        <f>SUM(BK225:BK230)</f>
        <v>0</v>
      </c>
    </row>
    <row r="225" spans="2:65" s="12" customFormat="1" ht="24.2" customHeight="1" x14ac:dyDescent="0.25">
      <c r="B225" s="11"/>
      <c r="C225" s="86" t="s">
        <v>449</v>
      </c>
      <c r="D225" s="86" t="s">
        <v>83</v>
      </c>
      <c r="E225" s="87" t="s">
        <v>450</v>
      </c>
      <c r="F225" s="88" t="s">
        <v>451</v>
      </c>
      <c r="G225" s="89" t="s">
        <v>140</v>
      </c>
      <c r="H225" s="90">
        <v>167</v>
      </c>
      <c r="I225" s="91"/>
      <c r="J225" s="91">
        <f t="shared" ref="J225:J230" si="40">ROUND(I225*H225,2)</f>
        <v>0</v>
      </c>
      <c r="K225" s="92"/>
      <c r="L225" s="11"/>
      <c r="M225" s="93" t="s">
        <v>9</v>
      </c>
      <c r="N225" s="94" t="s">
        <v>26</v>
      </c>
      <c r="O225" s="95">
        <v>0.19</v>
      </c>
      <c r="P225" s="95">
        <f t="shared" ref="P225:P230" si="41">O225*H225</f>
        <v>31.73</v>
      </c>
      <c r="Q225" s="95">
        <v>0</v>
      </c>
      <c r="R225" s="95">
        <f t="shared" ref="R225:R230" si="42">Q225*H225</f>
        <v>0</v>
      </c>
      <c r="S225" s="95">
        <v>0</v>
      </c>
      <c r="T225" s="96">
        <f t="shared" ref="T225:T230" si="43">S225*H225</f>
        <v>0</v>
      </c>
      <c r="AR225" s="97" t="s">
        <v>121</v>
      </c>
      <c r="AT225" s="97" t="s">
        <v>83</v>
      </c>
      <c r="AU225" s="97" t="s">
        <v>1</v>
      </c>
      <c r="AY225" s="2" t="s">
        <v>80</v>
      </c>
      <c r="BE225" s="98">
        <f t="shared" ref="BE225:BE230" si="44">IF(N225="základní",J225,0)</f>
        <v>0</v>
      </c>
      <c r="BF225" s="98">
        <f t="shared" ref="BF225:BF230" si="45">IF(N225="snížená",J225,0)</f>
        <v>0</v>
      </c>
      <c r="BG225" s="98">
        <f t="shared" ref="BG225:BG230" si="46">IF(N225="zákl. přenesená",J225,0)</f>
        <v>0</v>
      </c>
      <c r="BH225" s="98">
        <f t="shared" ref="BH225:BH230" si="47">IF(N225="sníž. přenesená",J225,0)</f>
        <v>0</v>
      </c>
      <c r="BI225" s="98">
        <f t="shared" ref="BI225:BI230" si="48">IF(N225="nulová",J225,0)</f>
        <v>0</v>
      </c>
      <c r="BJ225" s="2" t="s">
        <v>78</v>
      </c>
      <c r="BK225" s="98">
        <f t="shared" ref="BK225:BK230" si="49">ROUND(I225*H225,2)</f>
        <v>0</v>
      </c>
      <c r="BL225" s="2" t="s">
        <v>121</v>
      </c>
      <c r="BM225" s="97" t="s">
        <v>452</v>
      </c>
    </row>
    <row r="226" spans="2:65" s="12" customFormat="1" ht="37.9" customHeight="1" x14ac:dyDescent="0.25">
      <c r="B226" s="11"/>
      <c r="C226" s="86" t="s">
        <v>453</v>
      </c>
      <c r="D226" s="86" t="s">
        <v>83</v>
      </c>
      <c r="E226" s="87" t="s">
        <v>454</v>
      </c>
      <c r="F226" s="88" t="s">
        <v>455</v>
      </c>
      <c r="G226" s="89" t="s">
        <v>399</v>
      </c>
      <c r="H226" s="90">
        <v>2000</v>
      </c>
      <c r="I226" s="91"/>
      <c r="J226" s="91">
        <f t="shared" si="40"/>
        <v>0</v>
      </c>
      <c r="K226" s="92"/>
      <c r="L226" s="11"/>
      <c r="M226" s="93" t="s">
        <v>9</v>
      </c>
      <c r="N226" s="94" t="s">
        <v>26</v>
      </c>
      <c r="O226" s="95">
        <v>0.22700000000000001</v>
      </c>
      <c r="P226" s="95">
        <f t="shared" si="41"/>
        <v>454</v>
      </c>
      <c r="Q226" s="95">
        <v>0</v>
      </c>
      <c r="R226" s="95">
        <f t="shared" si="42"/>
        <v>0</v>
      </c>
      <c r="S226" s="95">
        <v>0</v>
      </c>
      <c r="T226" s="96">
        <f t="shared" si="43"/>
        <v>0</v>
      </c>
      <c r="AR226" s="97" t="s">
        <v>121</v>
      </c>
      <c r="AT226" s="97" t="s">
        <v>83</v>
      </c>
      <c r="AU226" s="97" t="s">
        <v>1</v>
      </c>
      <c r="AY226" s="2" t="s">
        <v>80</v>
      </c>
      <c r="BE226" s="98">
        <f t="shared" si="44"/>
        <v>0</v>
      </c>
      <c r="BF226" s="98">
        <f t="shared" si="45"/>
        <v>0</v>
      </c>
      <c r="BG226" s="98">
        <f t="shared" si="46"/>
        <v>0</v>
      </c>
      <c r="BH226" s="98">
        <f t="shared" si="47"/>
        <v>0</v>
      </c>
      <c r="BI226" s="98">
        <f t="shared" si="48"/>
        <v>0</v>
      </c>
      <c r="BJ226" s="2" t="s">
        <v>78</v>
      </c>
      <c r="BK226" s="98">
        <f t="shared" si="49"/>
        <v>0</v>
      </c>
      <c r="BL226" s="2" t="s">
        <v>121</v>
      </c>
      <c r="BM226" s="97" t="s">
        <v>456</v>
      </c>
    </row>
    <row r="227" spans="2:65" s="12" customFormat="1" ht="16.5" customHeight="1" x14ac:dyDescent="0.25">
      <c r="B227" s="11"/>
      <c r="C227" s="86" t="s">
        <v>457</v>
      </c>
      <c r="D227" s="86" t="s">
        <v>83</v>
      </c>
      <c r="E227" s="87" t="s">
        <v>458</v>
      </c>
      <c r="F227" s="88" t="s">
        <v>459</v>
      </c>
      <c r="G227" s="89" t="s">
        <v>399</v>
      </c>
      <c r="H227" s="90">
        <v>1100</v>
      </c>
      <c r="I227" s="91"/>
      <c r="J227" s="91">
        <f t="shared" si="40"/>
        <v>0</v>
      </c>
      <c r="K227" s="92"/>
      <c r="L227" s="11"/>
      <c r="M227" s="93" t="s">
        <v>9</v>
      </c>
      <c r="N227" s="94" t="s">
        <v>26</v>
      </c>
      <c r="O227" s="95">
        <v>0.22700000000000001</v>
      </c>
      <c r="P227" s="95">
        <f t="shared" si="41"/>
        <v>249.70000000000002</v>
      </c>
      <c r="Q227" s="95">
        <v>0</v>
      </c>
      <c r="R227" s="95">
        <f t="shared" si="42"/>
        <v>0</v>
      </c>
      <c r="S227" s="95">
        <v>0</v>
      </c>
      <c r="T227" s="96">
        <f t="shared" si="43"/>
        <v>0</v>
      </c>
      <c r="AR227" s="97" t="s">
        <v>121</v>
      </c>
      <c r="AT227" s="97" t="s">
        <v>83</v>
      </c>
      <c r="AU227" s="97" t="s">
        <v>1</v>
      </c>
      <c r="AY227" s="2" t="s">
        <v>80</v>
      </c>
      <c r="BE227" s="98">
        <f t="shared" si="44"/>
        <v>0</v>
      </c>
      <c r="BF227" s="98">
        <f t="shared" si="45"/>
        <v>0</v>
      </c>
      <c r="BG227" s="98">
        <f t="shared" si="46"/>
        <v>0</v>
      </c>
      <c r="BH227" s="98">
        <f t="shared" si="47"/>
        <v>0</v>
      </c>
      <c r="BI227" s="98">
        <f t="shared" si="48"/>
        <v>0</v>
      </c>
      <c r="BJ227" s="2" t="s">
        <v>78</v>
      </c>
      <c r="BK227" s="98">
        <f t="shared" si="49"/>
        <v>0</v>
      </c>
      <c r="BL227" s="2" t="s">
        <v>121</v>
      </c>
      <c r="BM227" s="97" t="s">
        <v>460</v>
      </c>
    </row>
    <row r="228" spans="2:65" s="12" customFormat="1" ht="33" customHeight="1" x14ac:dyDescent="0.25">
      <c r="B228" s="11"/>
      <c r="C228" s="86" t="s">
        <v>461</v>
      </c>
      <c r="D228" s="86" t="s">
        <v>83</v>
      </c>
      <c r="E228" s="87" t="s">
        <v>462</v>
      </c>
      <c r="F228" s="88" t="s">
        <v>463</v>
      </c>
      <c r="G228" s="89" t="s">
        <v>120</v>
      </c>
      <c r="H228" s="90">
        <v>450</v>
      </c>
      <c r="I228" s="91"/>
      <c r="J228" s="91">
        <f t="shared" si="40"/>
        <v>0</v>
      </c>
      <c r="K228" s="92"/>
      <c r="L228" s="11"/>
      <c r="M228" s="93" t="s">
        <v>9</v>
      </c>
      <c r="N228" s="94" t="s">
        <v>26</v>
      </c>
      <c r="O228" s="95">
        <v>0.122</v>
      </c>
      <c r="P228" s="95">
        <f t="shared" si="41"/>
        <v>54.9</v>
      </c>
      <c r="Q228" s="95">
        <v>0</v>
      </c>
      <c r="R228" s="95">
        <f t="shared" si="42"/>
        <v>0</v>
      </c>
      <c r="S228" s="95">
        <v>0</v>
      </c>
      <c r="T228" s="96">
        <f t="shared" si="43"/>
        <v>0</v>
      </c>
      <c r="AR228" s="97" t="s">
        <v>121</v>
      </c>
      <c r="AT228" s="97" t="s">
        <v>83</v>
      </c>
      <c r="AU228" s="97" t="s">
        <v>1</v>
      </c>
      <c r="AY228" s="2" t="s">
        <v>80</v>
      </c>
      <c r="BE228" s="98">
        <f t="shared" si="44"/>
        <v>0</v>
      </c>
      <c r="BF228" s="98">
        <f t="shared" si="45"/>
        <v>0</v>
      </c>
      <c r="BG228" s="98">
        <f t="shared" si="46"/>
        <v>0</v>
      </c>
      <c r="BH228" s="98">
        <f t="shared" si="47"/>
        <v>0</v>
      </c>
      <c r="BI228" s="98">
        <f t="shared" si="48"/>
        <v>0</v>
      </c>
      <c r="BJ228" s="2" t="s">
        <v>78</v>
      </c>
      <c r="BK228" s="98">
        <f t="shared" si="49"/>
        <v>0</v>
      </c>
      <c r="BL228" s="2" t="s">
        <v>121</v>
      </c>
      <c r="BM228" s="97" t="s">
        <v>464</v>
      </c>
    </row>
    <row r="229" spans="2:65" s="12" customFormat="1" ht="33" customHeight="1" x14ac:dyDescent="0.25">
      <c r="B229" s="11"/>
      <c r="C229" s="86" t="s">
        <v>465</v>
      </c>
      <c r="D229" s="86" t="s">
        <v>83</v>
      </c>
      <c r="E229" s="87" t="s">
        <v>466</v>
      </c>
      <c r="F229" s="88" t="s">
        <v>467</v>
      </c>
      <c r="G229" s="89" t="s">
        <v>120</v>
      </c>
      <c r="H229" s="90">
        <v>160</v>
      </c>
      <c r="I229" s="91"/>
      <c r="J229" s="91">
        <f t="shared" si="40"/>
        <v>0</v>
      </c>
      <c r="K229" s="92"/>
      <c r="L229" s="11"/>
      <c r="M229" s="93" t="s">
        <v>9</v>
      </c>
      <c r="N229" s="94" t="s">
        <v>26</v>
      </c>
      <c r="O229" s="95">
        <v>0.22700000000000001</v>
      </c>
      <c r="P229" s="95">
        <f t="shared" si="41"/>
        <v>36.32</v>
      </c>
      <c r="Q229" s="95">
        <v>0</v>
      </c>
      <c r="R229" s="95">
        <f t="shared" si="42"/>
        <v>0</v>
      </c>
      <c r="S229" s="95">
        <v>0</v>
      </c>
      <c r="T229" s="96">
        <f t="shared" si="43"/>
        <v>0</v>
      </c>
      <c r="AR229" s="97" t="s">
        <v>121</v>
      </c>
      <c r="AT229" s="97" t="s">
        <v>83</v>
      </c>
      <c r="AU229" s="97" t="s">
        <v>1</v>
      </c>
      <c r="AY229" s="2" t="s">
        <v>80</v>
      </c>
      <c r="BE229" s="98">
        <f t="shared" si="44"/>
        <v>0</v>
      </c>
      <c r="BF229" s="98">
        <f t="shared" si="45"/>
        <v>0</v>
      </c>
      <c r="BG229" s="98">
        <f t="shared" si="46"/>
        <v>0</v>
      </c>
      <c r="BH229" s="98">
        <f t="shared" si="47"/>
        <v>0</v>
      </c>
      <c r="BI229" s="98">
        <f t="shared" si="48"/>
        <v>0</v>
      </c>
      <c r="BJ229" s="2" t="s">
        <v>78</v>
      </c>
      <c r="BK229" s="98">
        <f t="shared" si="49"/>
        <v>0</v>
      </c>
      <c r="BL229" s="2" t="s">
        <v>121</v>
      </c>
      <c r="BM229" s="97" t="s">
        <v>468</v>
      </c>
    </row>
    <row r="230" spans="2:65" s="12" customFormat="1" ht="21.75" customHeight="1" x14ac:dyDescent="0.25">
      <c r="B230" s="11"/>
      <c r="C230" s="86" t="s">
        <v>469</v>
      </c>
      <c r="D230" s="86" t="s">
        <v>83</v>
      </c>
      <c r="E230" s="87" t="s">
        <v>470</v>
      </c>
      <c r="F230" s="88" t="s">
        <v>471</v>
      </c>
      <c r="G230" s="89" t="s">
        <v>120</v>
      </c>
      <c r="H230" s="90">
        <v>280</v>
      </c>
      <c r="I230" s="91"/>
      <c r="J230" s="91">
        <f t="shared" si="40"/>
        <v>0</v>
      </c>
      <c r="K230" s="92"/>
      <c r="L230" s="11"/>
      <c r="M230" s="93" t="s">
        <v>9</v>
      </c>
      <c r="N230" s="94" t="s">
        <v>26</v>
      </c>
      <c r="O230" s="95">
        <v>0</v>
      </c>
      <c r="P230" s="95">
        <f t="shared" si="41"/>
        <v>0</v>
      </c>
      <c r="Q230" s="95">
        <v>0</v>
      </c>
      <c r="R230" s="95">
        <f t="shared" si="42"/>
        <v>0</v>
      </c>
      <c r="S230" s="95">
        <v>0</v>
      </c>
      <c r="T230" s="96">
        <f t="shared" si="43"/>
        <v>0</v>
      </c>
      <c r="AR230" s="97" t="s">
        <v>121</v>
      </c>
      <c r="AT230" s="97" t="s">
        <v>83</v>
      </c>
      <c r="AU230" s="97" t="s">
        <v>1</v>
      </c>
      <c r="AY230" s="2" t="s">
        <v>80</v>
      </c>
      <c r="BE230" s="98">
        <f t="shared" si="44"/>
        <v>0</v>
      </c>
      <c r="BF230" s="98">
        <f t="shared" si="45"/>
        <v>0</v>
      </c>
      <c r="BG230" s="98">
        <f t="shared" si="46"/>
        <v>0</v>
      </c>
      <c r="BH230" s="98">
        <f t="shared" si="47"/>
        <v>0</v>
      </c>
      <c r="BI230" s="98">
        <f t="shared" si="48"/>
        <v>0</v>
      </c>
      <c r="BJ230" s="2" t="s">
        <v>78</v>
      </c>
      <c r="BK230" s="98">
        <f t="shared" si="49"/>
        <v>0</v>
      </c>
      <c r="BL230" s="2" t="s">
        <v>121</v>
      </c>
      <c r="BM230" s="97" t="s">
        <v>472</v>
      </c>
    </row>
    <row r="231" spans="2:65" s="75" customFormat="1" ht="22.9" customHeight="1" x14ac:dyDescent="0.2">
      <c r="B231" s="74"/>
      <c r="D231" s="76" t="s">
        <v>75</v>
      </c>
      <c r="E231" s="84" t="s">
        <v>473</v>
      </c>
      <c r="F231" s="84" t="s">
        <v>474</v>
      </c>
      <c r="J231" s="85">
        <f>BK231</f>
        <v>0</v>
      </c>
      <c r="L231" s="74"/>
      <c r="M231" s="79"/>
      <c r="P231" s="80">
        <f>SUM(P232:P239)</f>
        <v>44.405000000000001</v>
      </c>
      <c r="R231" s="80">
        <f>SUM(R232:R239)</f>
        <v>0</v>
      </c>
      <c r="T231" s="81">
        <f>SUM(T232:T239)</f>
        <v>0</v>
      </c>
      <c r="AR231" s="76" t="s">
        <v>92</v>
      </c>
      <c r="AT231" s="82" t="s">
        <v>75</v>
      </c>
      <c r="AU231" s="82" t="s">
        <v>78</v>
      </c>
      <c r="AY231" s="76" t="s">
        <v>80</v>
      </c>
      <c r="BK231" s="83">
        <f>SUM(BK232:BK239)</f>
        <v>0</v>
      </c>
    </row>
    <row r="232" spans="2:65" s="12" customFormat="1" ht="16.5" customHeight="1" x14ac:dyDescent="0.25">
      <c r="B232" s="11"/>
      <c r="C232" s="86" t="s">
        <v>475</v>
      </c>
      <c r="D232" s="86" t="s">
        <v>83</v>
      </c>
      <c r="E232" s="87" t="s">
        <v>476</v>
      </c>
      <c r="F232" s="88" t="s">
        <v>477</v>
      </c>
      <c r="G232" s="89" t="s">
        <v>394</v>
      </c>
      <c r="H232" s="90">
        <v>1</v>
      </c>
      <c r="I232" s="91"/>
      <c r="J232" s="91">
        <f t="shared" ref="J232:J239" si="50">ROUND(I232*H232,2)</f>
        <v>0</v>
      </c>
      <c r="K232" s="92"/>
      <c r="L232" s="11"/>
      <c r="M232" s="93" t="s">
        <v>9</v>
      </c>
      <c r="N232" s="94" t="s">
        <v>26</v>
      </c>
      <c r="O232" s="95">
        <v>23.504999999999999</v>
      </c>
      <c r="P232" s="95">
        <f t="shared" ref="P232:P239" si="51">O232*H232</f>
        <v>23.504999999999999</v>
      </c>
      <c r="Q232" s="95">
        <v>0</v>
      </c>
      <c r="R232" s="95">
        <f t="shared" ref="R232:R239" si="52">Q232*H232</f>
        <v>0</v>
      </c>
      <c r="S232" s="95">
        <v>0</v>
      </c>
      <c r="T232" s="96">
        <f t="shared" ref="T232:T239" si="53">S232*H232</f>
        <v>0</v>
      </c>
      <c r="AR232" s="97" t="s">
        <v>121</v>
      </c>
      <c r="AT232" s="97" t="s">
        <v>83</v>
      </c>
      <c r="AU232" s="97" t="s">
        <v>1</v>
      </c>
      <c r="AY232" s="2" t="s">
        <v>80</v>
      </c>
      <c r="BE232" s="98">
        <f t="shared" ref="BE232:BE239" si="54">IF(N232="základní",J232,0)</f>
        <v>0</v>
      </c>
      <c r="BF232" s="98">
        <f t="shared" ref="BF232:BF239" si="55">IF(N232="snížená",J232,0)</f>
        <v>0</v>
      </c>
      <c r="BG232" s="98">
        <f t="shared" ref="BG232:BG239" si="56">IF(N232="zákl. přenesená",J232,0)</f>
        <v>0</v>
      </c>
      <c r="BH232" s="98">
        <f t="shared" ref="BH232:BH239" si="57">IF(N232="sníž. přenesená",J232,0)</f>
        <v>0</v>
      </c>
      <c r="BI232" s="98">
        <f t="shared" ref="BI232:BI239" si="58">IF(N232="nulová",J232,0)</f>
        <v>0</v>
      </c>
      <c r="BJ232" s="2" t="s">
        <v>78</v>
      </c>
      <c r="BK232" s="98">
        <f t="shared" ref="BK232:BK239" si="59">ROUND(I232*H232,2)</f>
        <v>0</v>
      </c>
      <c r="BL232" s="2" t="s">
        <v>121</v>
      </c>
      <c r="BM232" s="97" t="s">
        <v>478</v>
      </c>
    </row>
    <row r="233" spans="2:65" s="12" customFormat="1" ht="24.2" customHeight="1" x14ac:dyDescent="0.25">
      <c r="B233" s="11"/>
      <c r="C233" s="86" t="s">
        <v>479</v>
      </c>
      <c r="D233" s="86" t="s">
        <v>83</v>
      </c>
      <c r="E233" s="87" t="s">
        <v>480</v>
      </c>
      <c r="F233" s="88" t="s">
        <v>481</v>
      </c>
      <c r="G233" s="89" t="s">
        <v>482</v>
      </c>
      <c r="H233" s="90">
        <v>11</v>
      </c>
      <c r="I233" s="91"/>
      <c r="J233" s="91">
        <f t="shared" si="50"/>
        <v>0</v>
      </c>
      <c r="K233" s="92"/>
      <c r="L233" s="11"/>
      <c r="M233" s="93" t="s">
        <v>9</v>
      </c>
      <c r="N233" s="94" t="s">
        <v>26</v>
      </c>
      <c r="O233" s="95">
        <v>1.05</v>
      </c>
      <c r="P233" s="95">
        <f t="shared" si="51"/>
        <v>11.55</v>
      </c>
      <c r="Q233" s="95">
        <v>0</v>
      </c>
      <c r="R233" s="95">
        <f t="shared" si="52"/>
        <v>0</v>
      </c>
      <c r="S233" s="95">
        <v>0</v>
      </c>
      <c r="T233" s="96">
        <f t="shared" si="53"/>
        <v>0</v>
      </c>
      <c r="AR233" s="97" t="s">
        <v>121</v>
      </c>
      <c r="AT233" s="97" t="s">
        <v>83</v>
      </c>
      <c r="AU233" s="97" t="s">
        <v>1</v>
      </c>
      <c r="AY233" s="2" t="s">
        <v>80</v>
      </c>
      <c r="BE233" s="98">
        <f t="shared" si="54"/>
        <v>0</v>
      </c>
      <c r="BF233" s="98">
        <f t="shared" si="55"/>
        <v>0</v>
      </c>
      <c r="BG233" s="98">
        <f t="shared" si="56"/>
        <v>0</v>
      </c>
      <c r="BH233" s="98">
        <f t="shared" si="57"/>
        <v>0</v>
      </c>
      <c r="BI233" s="98">
        <f t="shared" si="58"/>
        <v>0</v>
      </c>
      <c r="BJ233" s="2" t="s">
        <v>78</v>
      </c>
      <c r="BK233" s="98">
        <f t="shared" si="59"/>
        <v>0</v>
      </c>
      <c r="BL233" s="2" t="s">
        <v>121</v>
      </c>
      <c r="BM233" s="97" t="s">
        <v>483</v>
      </c>
    </row>
    <row r="234" spans="2:65" s="12" customFormat="1" ht="24.2" customHeight="1" x14ac:dyDescent="0.25">
      <c r="B234" s="11"/>
      <c r="C234" s="86" t="s">
        <v>484</v>
      </c>
      <c r="D234" s="86" t="s">
        <v>83</v>
      </c>
      <c r="E234" s="87" t="s">
        <v>485</v>
      </c>
      <c r="F234" s="88" t="s">
        <v>486</v>
      </c>
      <c r="G234" s="89" t="s">
        <v>487</v>
      </c>
      <c r="H234" s="90">
        <v>11</v>
      </c>
      <c r="I234" s="91"/>
      <c r="J234" s="91">
        <f t="shared" si="50"/>
        <v>0</v>
      </c>
      <c r="K234" s="92"/>
      <c r="L234" s="11"/>
      <c r="M234" s="93" t="s">
        <v>9</v>
      </c>
      <c r="N234" s="94" t="s">
        <v>26</v>
      </c>
      <c r="O234" s="95">
        <v>0.4</v>
      </c>
      <c r="P234" s="95">
        <f t="shared" si="51"/>
        <v>4.4000000000000004</v>
      </c>
      <c r="Q234" s="95">
        <v>0</v>
      </c>
      <c r="R234" s="95">
        <f t="shared" si="52"/>
        <v>0</v>
      </c>
      <c r="S234" s="95">
        <v>0</v>
      </c>
      <c r="T234" s="96">
        <f t="shared" si="53"/>
        <v>0</v>
      </c>
      <c r="AR234" s="97" t="s">
        <v>121</v>
      </c>
      <c r="AT234" s="97" t="s">
        <v>83</v>
      </c>
      <c r="AU234" s="97" t="s">
        <v>1</v>
      </c>
      <c r="AY234" s="2" t="s">
        <v>80</v>
      </c>
      <c r="BE234" s="98">
        <f t="shared" si="54"/>
        <v>0</v>
      </c>
      <c r="BF234" s="98">
        <f t="shared" si="55"/>
        <v>0</v>
      </c>
      <c r="BG234" s="98">
        <f t="shared" si="56"/>
        <v>0</v>
      </c>
      <c r="BH234" s="98">
        <f t="shared" si="57"/>
        <v>0</v>
      </c>
      <c r="BI234" s="98">
        <f t="shared" si="58"/>
        <v>0</v>
      </c>
      <c r="BJ234" s="2" t="s">
        <v>78</v>
      </c>
      <c r="BK234" s="98">
        <f t="shared" si="59"/>
        <v>0</v>
      </c>
      <c r="BL234" s="2" t="s">
        <v>121</v>
      </c>
      <c r="BM234" s="97" t="s">
        <v>488</v>
      </c>
    </row>
    <row r="235" spans="2:65" s="12" customFormat="1" ht="24.2" customHeight="1" x14ac:dyDescent="0.25">
      <c r="B235" s="11"/>
      <c r="C235" s="86" t="s">
        <v>489</v>
      </c>
      <c r="D235" s="86" t="s">
        <v>83</v>
      </c>
      <c r="E235" s="87" t="s">
        <v>490</v>
      </c>
      <c r="F235" s="88" t="s">
        <v>491</v>
      </c>
      <c r="G235" s="89" t="s">
        <v>492</v>
      </c>
      <c r="H235" s="90">
        <v>11</v>
      </c>
      <c r="I235" s="91"/>
      <c r="J235" s="91">
        <f t="shared" si="50"/>
        <v>0</v>
      </c>
      <c r="K235" s="92"/>
      <c r="L235" s="11"/>
      <c r="M235" s="93" t="s">
        <v>9</v>
      </c>
      <c r="N235" s="94" t="s">
        <v>26</v>
      </c>
      <c r="O235" s="95">
        <v>0.09</v>
      </c>
      <c r="P235" s="95">
        <f t="shared" si="51"/>
        <v>0.99</v>
      </c>
      <c r="Q235" s="95">
        <v>0</v>
      </c>
      <c r="R235" s="95">
        <f t="shared" si="52"/>
        <v>0</v>
      </c>
      <c r="S235" s="95">
        <v>0</v>
      </c>
      <c r="T235" s="96">
        <f t="shared" si="53"/>
        <v>0</v>
      </c>
      <c r="AR235" s="97" t="s">
        <v>121</v>
      </c>
      <c r="AT235" s="97" t="s">
        <v>83</v>
      </c>
      <c r="AU235" s="97" t="s">
        <v>1</v>
      </c>
      <c r="AY235" s="2" t="s">
        <v>80</v>
      </c>
      <c r="BE235" s="98">
        <f t="shared" si="54"/>
        <v>0</v>
      </c>
      <c r="BF235" s="98">
        <f t="shared" si="55"/>
        <v>0</v>
      </c>
      <c r="BG235" s="98">
        <f t="shared" si="56"/>
        <v>0</v>
      </c>
      <c r="BH235" s="98">
        <f t="shared" si="57"/>
        <v>0</v>
      </c>
      <c r="BI235" s="98">
        <f t="shared" si="58"/>
        <v>0</v>
      </c>
      <c r="BJ235" s="2" t="s">
        <v>78</v>
      </c>
      <c r="BK235" s="98">
        <f t="shared" si="59"/>
        <v>0</v>
      </c>
      <c r="BL235" s="2" t="s">
        <v>121</v>
      </c>
      <c r="BM235" s="97" t="s">
        <v>493</v>
      </c>
    </row>
    <row r="236" spans="2:65" s="12" customFormat="1" ht="24.2" customHeight="1" x14ac:dyDescent="0.25">
      <c r="B236" s="11"/>
      <c r="C236" s="86" t="s">
        <v>494</v>
      </c>
      <c r="D236" s="86" t="s">
        <v>83</v>
      </c>
      <c r="E236" s="87" t="s">
        <v>495</v>
      </c>
      <c r="F236" s="88" t="s">
        <v>496</v>
      </c>
      <c r="G236" s="89" t="s">
        <v>492</v>
      </c>
      <c r="H236" s="90">
        <v>11</v>
      </c>
      <c r="I236" s="91"/>
      <c r="J236" s="91">
        <f t="shared" si="50"/>
        <v>0</v>
      </c>
      <c r="K236" s="92"/>
      <c r="L236" s="11"/>
      <c r="M236" s="93" t="s">
        <v>9</v>
      </c>
      <c r="N236" s="94" t="s">
        <v>26</v>
      </c>
      <c r="O236" s="95">
        <v>0.14000000000000001</v>
      </c>
      <c r="P236" s="95">
        <f t="shared" si="51"/>
        <v>1.54</v>
      </c>
      <c r="Q236" s="95">
        <v>0</v>
      </c>
      <c r="R236" s="95">
        <f t="shared" si="52"/>
        <v>0</v>
      </c>
      <c r="S236" s="95">
        <v>0</v>
      </c>
      <c r="T236" s="96">
        <f t="shared" si="53"/>
        <v>0</v>
      </c>
      <c r="AR236" s="97" t="s">
        <v>121</v>
      </c>
      <c r="AT236" s="97" t="s">
        <v>83</v>
      </c>
      <c r="AU236" s="97" t="s">
        <v>1</v>
      </c>
      <c r="AY236" s="2" t="s">
        <v>80</v>
      </c>
      <c r="BE236" s="98">
        <f t="shared" si="54"/>
        <v>0</v>
      </c>
      <c r="BF236" s="98">
        <f t="shared" si="55"/>
        <v>0</v>
      </c>
      <c r="BG236" s="98">
        <f t="shared" si="56"/>
        <v>0</v>
      </c>
      <c r="BH236" s="98">
        <f t="shared" si="57"/>
        <v>0</v>
      </c>
      <c r="BI236" s="98">
        <f t="shared" si="58"/>
        <v>0</v>
      </c>
      <c r="BJ236" s="2" t="s">
        <v>78</v>
      </c>
      <c r="BK236" s="98">
        <f t="shared" si="59"/>
        <v>0</v>
      </c>
      <c r="BL236" s="2" t="s">
        <v>121</v>
      </c>
      <c r="BM236" s="97" t="s">
        <v>497</v>
      </c>
    </row>
    <row r="237" spans="2:65" s="12" customFormat="1" ht="16.5" customHeight="1" x14ac:dyDescent="0.25">
      <c r="B237" s="11"/>
      <c r="C237" s="86" t="s">
        <v>498</v>
      </c>
      <c r="D237" s="86" t="s">
        <v>83</v>
      </c>
      <c r="E237" s="87" t="s">
        <v>499</v>
      </c>
      <c r="F237" s="88" t="s">
        <v>500</v>
      </c>
      <c r="G237" s="89" t="s">
        <v>492</v>
      </c>
      <c r="H237" s="90">
        <v>11</v>
      </c>
      <c r="I237" s="91"/>
      <c r="J237" s="91">
        <f t="shared" si="50"/>
        <v>0</v>
      </c>
      <c r="K237" s="92"/>
      <c r="L237" s="11"/>
      <c r="M237" s="93" t="s">
        <v>9</v>
      </c>
      <c r="N237" s="94" t="s">
        <v>26</v>
      </c>
      <c r="O237" s="95">
        <v>0.22</v>
      </c>
      <c r="P237" s="95">
        <f t="shared" si="51"/>
        <v>2.42</v>
      </c>
      <c r="Q237" s="95">
        <v>0</v>
      </c>
      <c r="R237" s="95">
        <f t="shared" si="52"/>
        <v>0</v>
      </c>
      <c r="S237" s="95">
        <v>0</v>
      </c>
      <c r="T237" s="96">
        <f t="shared" si="53"/>
        <v>0</v>
      </c>
      <c r="AR237" s="97" t="s">
        <v>121</v>
      </c>
      <c r="AT237" s="97" t="s">
        <v>83</v>
      </c>
      <c r="AU237" s="97" t="s">
        <v>1</v>
      </c>
      <c r="AY237" s="2" t="s">
        <v>80</v>
      </c>
      <c r="BE237" s="98">
        <f t="shared" si="54"/>
        <v>0</v>
      </c>
      <c r="BF237" s="98">
        <f t="shared" si="55"/>
        <v>0</v>
      </c>
      <c r="BG237" s="98">
        <f t="shared" si="56"/>
        <v>0</v>
      </c>
      <c r="BH237" s="98">
        <f t="shared" si="57"/>
        <v>0</v>
      </c>
      <c r="BI237" s="98">
        <f t="shared" si="58"/>
        <v>0</v>
      </c>
      <c r="BJ237" s="2" t="s">
        <v>78</v>
      </c>
      <c r="BK237" s="98">
        <f t="shared" si="59"/>
        <v>0</v>
      </c>
      <c r="BL237" s="2" t="s">
        <v>121</v>
      </c>
      <c r="BM237" s="97" t="s">
        <v>501</v>
      </c>
    </row>
    <row r="238" spans="2:65" s="12" customFormat="1" ht="21.75" customHeight="1" x14ac:dyDescent="0.25">
      <c r="B238" s="11"/>
      <c r="C238" s="86" t="s">
        <v>502</v>
      </c>
      <c r="D238" s="86" t="s">
        <v>83</v>
      </c>
      <c r="E238" s="87" t="s">
        <v>503</v>
      </c>
      <c r="F238" s="88" t="s">
        <v>504</v>
      </c>
      <c r="G238" s="89" t="s">
        <v>394</v>
      </c>
      <c r="H238" s="90">
        <v>1</v>
      </c>
      <c r="I238" s="91"/>
      <c r="J238" s="91">
        <f t="shared" si="50"/>
        <v>0</v>
      </c>
      <c r="K238" s="92"/>
      <c r="L238" s="11"/>
      <c r="M238" s="93" t="s">
        <v>9</v>
      </c>
      <c r="N238" s="94" t="s">
        <v>26</v>
      </c>
      <c r="O238" s="95">
        <v>0</v>
      </c>
      <c r="P238" s="95">
        <f t="shared" si="51"/>
        <v>0</v>
      </c>
      <c r="Q238" s="95">
        <v>0</v>
      </c>
      <c r="R238" s="95">
        <f t="shared" si="52"/>
        <v>0</v>
      </c>
      <c r="S238" s="95">
        <v>0</v>
      </c>
      <c r="T238" s="96">
        <f t="shared" si="53"/>
        <v>0</v>
      </c>
      <c r="AR238" s="97" t="s">
        <v>78</v>
      </c>
      <c r="AT238" s="97" t="s">
        <v>83</v>
      </c>
      <c r="AU238" s="97" t="s">
        <v>1</v>
      </c>
      <c r="AY238" s="2" t="s">
        <v>80</v>
      </c>
      <c r="BE238" s="98">
        <f t="shared" si="54"/>
        <v>0</v>
      </c>
      <c r="BF238" s="98">
        <f t="shared" si="55"/>
        <v>0</v>
      </c>
      <c r="BG238" s="98">
        <f t="shared" si="56"/>
        <v>0</v>
      </c>
      <c r="BH238" s="98">
        <f t="shared" si="57"/>
        <v>0</v>
      </c>
      <c r="BI238" s="98">
        <f t="shared" si="58"/>
        <v>0</v>
      </c>
      <c r="BJ238" s="2" t="s">
        <v>78</v>
      </c>
      <c r="BK238" s="98">
        <f t="shared" si="59"/>
        <v>0</v>
      </c>
      <c r="BL238" s="2" t="s">
        <v>78</v>
      </c>
      <c r="BM238" s="97" t="s">
        <v>505</v>
      </c>
    </row>
    <row r="239" spans="2:65" s="12" customFormat="1" ht="16.5" customHeight="1" x14ac:dyDescent="0.25">
      <c r="B239" s="11"/>
      <c r="C239" s="86" t="s">
        <v>506</v>
      </c>
      <c r="D239" s="86" t="s">
        <v>83</v>
      </c>
      <c r="E239" s="87" t="s">
        <v>507</v>
      </c>
      <c r="F239" s="88" t="s">
        <v>508</v>
      </c>
      <c r="G239" s="89" t="s">
        <v>140</v>
      </c>
      <c r="H239" s="90">
        <v>1</v>
      </c>
      <c r="I239" s="91"/>
      <c r="J239" s="91">
        <f t="shared" si="50"/>
        <v>0</v>
      </c>
      <c r="K239" s="92"/>
      <c r="L239" s="11"/>
      <c r="M239" s="93" t="s">
        <v>9</v>
      </c>
      <c r="N239" s="94" t="s">
        <v>26</v>
      </c>
      <c r="O239" s="95">
        <v>0</v>
      </c>
      <c r="P239" s="95">
        <f t="shared" si="51"/>
        <v>0</v>
      </c>
      <c r="Q239" s="95">
        <v>0</v>
      </c>
      <c r="R239" s="95">
        <f t="shared" si="52"/>
        <v>0</v>
      </c>
      <c r="S239" s="95">
        <v>0</v>
      </c>
      <c r="T239" s="96">
        <f t="shared" si="53"/>
        <v>0</v>
      </c>
      <c r="AR239" s="97" t="s">
        <v>121</v>
      </c>
      <c r="AT239" s="97" t="s">
        <v>83</v>
      </c>
      <c r="AU239" s="97" t="s">
        <v>1</v>
      </c>
      <c r="AY239" s="2" t="s">
        <v>80</v>
      </c>
      <c r="BE239" s="98">
        <f t="shared" si="54"/>
        <v>0</v>
      </c>
      <c r="BF239" s="98">
        <f t="shared" si="55"/>
        <v>0</v>
      </c>
      <c r="BG239" s="98">
        <f t="shared" si="56"/>
        <v>0</v>
      </c>
      <c r="BH239" s="98">
        <f t="shared" si="57"/>
        <v>0</v>
      </c>
      <c r="BI239" s="98">
        <f t="shared" si="58"/>
        <v>0</v>
      </c>
      <c r="BJ239" s="2" t="s">
        <v>78</v>
      </c>
      <c r="BK239" s="98">
        <f t="shared" si="59"/>
        <v>0</v>
      </c>
      <c r="BL239" s="2" t="s">
        <v>121</v>
      </c>
      <c r="BM239" s="97" t="s">
        <v>509</v>
      </c>
    </row>
    <row r="240" spans="2:65" s="75" customFormat="1" ht="22.9" customHeight="1" x14ac:dyDescent="0.2">
      <c r="B240" s="74"/>
      <c r="D240" s="76" t="s">
        <v>75</v>
      </c>
      <c r="E240" s="84" t="s">
        <v>510</v>
      </c>
      <c r="F240" s="84" t="s">
        <v>511</v>
      </c>
      <c r="J240" s="85">
        <f>BK240</f>
        <v>0</v>
      </c>
      <c r="L240" s="74"/>
      <c r="M240" s="79"/>
      <c r="P240" s="80">
        <f>SUM(P241:P246)</f>
        <v>112</v>
      </c>
      <c r="R240" s="80">
        <f>SUM(R241:R246)</f>
        <v>0</v>
      </c>
      <c r="T240" s="81">
        <f>SUM(T241:T246)</f>
        <v>0</v>
      </c>
      <c r="AR240" s="76" t="s">
        <v>87</v>
      </c>
      <c r="AT240" s="82" t="s">
        <v>75</v>
      </c>
      <c r="AU240" s="82" t="s">
        <v>78</v>
      </c>
      <c r="AY240" s="76" t="s">
        <v>80</v>
      </c>
      <c r="BK240" s="83">
        <f>SUM(BK241:BK246)</f>
        <v>0</v>
      </c>
    </row>
    <row r="241" spans="2:65" s="12" customFormat="1" ht="16.5" customHeight="1" x14ac:dyDescent="0.25">
      <c r="B241" s="11"/>
      <c r="C241" s="86" t="s">
        <v>512</v>
      </c>
      <c r="D241" s="86" t="s">
        <v>83</v>
      </c>
      <c r="E241" s="87" t="s">
        <v>513</v>
      </c>
      <c r="F241" s="88" t="s">
        <v>514</v>
      </c>
      <c r="G241" s="89" t="s">
        <v>515</v>
      </c>
      <c r="H241" s="90">
        <v>305</v>
      </c>
      <c r="I241" s="91"/>
      <c r="J241" s="91">
        <f t="shared" ref="J241:J246" si="60">ROUND(I241*H241,2)</f>
        <v>0</v>
      </c>
      <c r="K241" s="92"/>
      <c r="L241" s="11"/>
      <c r="M241" s="93" t="s">
        <v>9</v>
      </c>
      <c r="N241" s="94" t="s">
        <v>26</v>
      </c>
      <c r="O241" s="95">
        <v>0</v>
      </c>
      <c r="P241" s="95">
        <f t="shared" ref="P241:P246" si="61">O241*H241</f>
        <v>0</v>
      </c>
      <c r="Q241" s="95">
        <v>0</v>
      </c>
      <c r="R241" s="95">
        <f t="shared" ref="R241:R246" si="62">Q241*H241</f>
        <v>0</v>
      </c>
      <c r="S241" s="95">
        <v>0</v>
      </c>
      <c r="T241" s="96">
        <f t="shared" ref="T241:T246" si="63">S241*H241</f>
        <v>0</v>
      </c>
      <c r="AR241" s="97" t="s">
        <v>516</v>
      </c>
      <c r="AT241" s="97" t="s">
        <v>83</v>
      </c>
      <c r="AU241" s="97" t="s">
        <v>1</v>
      </c>
      <c r="AY241" s="2" t="s">
        <v>80</v>
      </c>
      <c r="BE241" s="98">
        <f t="shared" ref="BE241:BE246" si="64">IF(N241="základní",J241,0)</f>
        <v>0</v>
      </c>
      <c r="BF241" s="98">
        <f t="shared" ref="BF241:BF246" si="65">IF(N241="snížená",J241,0)</f>
        <v>0</v>
      </c>
      <c r="BG241" s="98">
        <f t="shared" ref="BG241:BG246" si="66">IF(N241="zákl. přenesená",J241,0)</f>
        <v>0</v>
      </c>
      <c r="BH241" s="98">
        <f t="shared" ref="BH241:BH246" si="67">IF(N241="sníž. přenesená",J241,0)</f>
        <v>0</v>
      </c>
      <c r="BI241" s="98">
        <f t="shared" ref="BI241:BI246" si="68">IF(N241="nulová",J241,0)</f>
        <v>0</v>
      </c>
      <c r="BJ241" s="2" t="s">
        <v>78</v>
      </c>
      <c r="BK241" s="98">
        <f t="shared" ref="BK241:BK246" si="69">ROUND(I241*H241,2)</f>
        <v>0</v>
      </c>
      <c r="BL241" s="2" t="s">
        <v>516</v>
      </c>
      <c r="BM241" s="97" t="s">
        <v>517</v>
      </c>
    </row>
    <row r="242" spans="2:65" s="12" customFormat="1" ht="16.5" customHeight="1" x14ac:dyDescent="0.25">
      <c r="B242" s="11"/>
      <c r="C242" s="86" t="s">
        <v>518</v>
      </c>
      <c r="D242" s="86" t="s">
        <v>83</v>
      </c>
      <c r="E242" s="87" t="s">
        <v>519</v>
      </c>
      <c r="F242" s="88" t="s">
        <v>520</v>
      </c>
      <c r="G242" s="89" t="s">
        <v>515</v>
      </c>
      <c r="H242" s="90">
        <v>62</v>
      </c>
      <c r="I242" s="91"/>
      <c r="J242" s="91">
        <f t="shared" si="60"/>
        <v>0</v>
      </c>
      <c r="K242" s="92"/>
      <c r="L242" s="11"/>
      <c r="M242" s="93" t="s">
        <v>9</v>
      </c>
      <c r="N242" s="94" t="s">
        <v>26</v>
      </c>
      <c r="O242" s="95">
        <v>0</v>
      </c>
      <c r="P242" s="95">
        <f t="shared" si="61"/>
        <v>0</v>
      </c>
      <c r="Q242" s="95">
        <v>0</v>
      </c>
      <c r="R242" s="95">
        <f t="shared" si="62"/>
        <v>0</v>
      </c>
      <c r="S242" s="95">
        <v>0</v>
      </c>
      <c r="T242" s="96">
        <f t="shared" si="63"/>
        <v>0</v>
      </c>
      <c r="AR242" s="97" t="s">
        <v>516</v>
      </c>
      <c r="AT242" s="97" t="s">
        <v>83</v>
      </c>
      <c r="AU242" s="97" t="s">
        <v>1</v>
      </c>
      <c r="AY242" s="2" t="s">
        <v>80</v>
      </c>
      <c r="BE242" s="98">
        <f t="shared" si="64"/>
        <v>0</v>
      </c>
      <c r="BF242" s="98">
        <f t="shared" si="65"/>
        <v>0</v>
      </c>
      <c r="BG242" s="98">
        <f t="shared" si="66"/>
        <v>0</v>
      </c>
      <c r="BH242" s="98">
        <f t="shared" si="67"/>
        <v>0</v>
      </c>
      <c r="BI242" s="98">
        <f t="shared" si="68"/>
        <v>0</v>
      </c>
      <c r="BJ242" s="2" t="s">
        <v>78</v>
      </c>
      <c r="BK242" s="98">
        <f t="shared" si="69"/>
        <v>0</v>
      </c>
      <c r="BL242" s="2" t="s">
        <v>516</v>
      </c>
      <c r="BM242" s="97" t="s">
        <v>521</v>
      </c>
    </row>
    <row r="243" spans="2:65" s="12" customFormat="1" ht="16.5" customHeight="1" x14ac:dyDescent="0.25">
      <c r="B243" s="11"/>
      <c r="C243" s="86" t="s">
        <v>522</v>
      </c>
      <c r="D243" s="86" t="s">
        <v>83</v>
      </c>
      <c r="E243" s="87" t="s">
        <v>523</v>
      </c>
      <c r="F243" s="88" t="s">
        <v>524</v>
      </c>
      <c r="G243" s="89" t="s">
        <v>515</v>
      </c>
      <c r="H243" s="90">
        <v>16</v>
      </c>
      <c r="I243" s="91"/>
      <c r="J243" s="91">
        <f t="shared" si="60"/>
        <v>0</v>
      </c>
      <c r="K243" s="92"/>
      <c r="L243" s="11"/>
      <c r="M243" s="93" t="s">
        <v>9</v>
      </c>
      <c r="N243" s="94" t="s">
        <v>26</v>
      </c>
      <c r="O243" s="95">
        <v>0</v>
      </c>
      <c r="P243" s="95">
        <f t="shared" si="61"/>
        <v>0</v>
      </c>
      <c r="Q243" s="95">
        <v>0</v>
      </c>
      <c r="R243" s="95">
        <f t="shared" si="62"/>
        <v>0</v>
      </c>
      <c r="S243" s="95">
        <v>0</v>
      </c>
      <c r="T243" s="96">
        <f t="shared" si="63"/>
        <v>0</v>
      </c>
      <c r="AR243" s="97" t="s">
        <v>516</v>
      </c>
      <c r="AT243" s="97" t="s">
        <v>83</v>
      </c>
      <c r="AU243" s="97" t="s">
        <v>1</v>
      </c>
      <c r="AY243" s="2" t="s">
        <v>80</v>
      </c>
      <c r="BE243" s="98">
        <f t="shared" si="64"/>
        <v>0</v>
      </c>
      <c r="BF243" s="98">
        <f t="shared" si="65"/>
        <v>0</v>
      </c>
      <c r="BG243" s="98">
        <f t="shared" si="66"/>
        <v>0</v>
      </c>
      <c r="BH243" s="98">
        <f t="shared" si="67"/>
        <v>0</v>
      </c>
      <c r="BI243" s="98">
        <f t="shared" si="68"/>
        <v>0</v>
      </c>
      <c r="BJ243" s="2" t="s">
        <v>78</v>
      </c>
      <c r="BK243" s="98">
        <f t="shared" si="69"/>
        <v>0</v>
      </c>
      <c r="BL243" s="2" t="s">
        <v>516</v>
      </c>
      <c r="BM243" s="97" t="s">
        <v>525</v>
      </c>
    </row>
    <row r="244" spans="2:65" s="12" customFormat="1" ht="16.5" customHeight="1" x14ac:dyDescent="0.25">
      <c r="B244" s="11"/>
      <c r="C244" s="86" t="s">
        <v>526</v>
      </c>
      <c r="D244" s="86" t="s">
        <v>83</v>
      </c>
      <c r="E244" s="87" t="s">
        <v>527</v>
      </c>
      <c r="F244" s="88" t="s">
        <v>528</v>
      </c>
      <c r="G244" s="89" t="s">
        <v>515</v>
      </c>
      <c r="H244" s="90">
        <v>56</v>
      </c>
      <c r="I244" s="91"/>
      <c r="J244" s="91">
        <f t="shared" si="60"/>
        <v>0</v>
      </c>
      <c r="K244" s="92"/>
      <c r="L244" s="11"/>
      <c r="M244" s="93" t="s">
        <v>9</v>
      </c>
      <c r="N244" s="94" t="s">
        <v>26</v>
      </c>
      <c r="O244" s="95">
        <v>1</v>
      </c>
      <c r="P244" s="95">
        <f t="shared" si="61"/>
        <v>56</v>
      </c>
      <c r="Q244" s="95">
        <v>0</v>
      </c>
      <c r="R244" s="95">
        <f t="shared" si="62"/>
        <v>0</v>
      </c>
      <c r="S244" s="95">
        <v>0</v>
      </c>
      <c r="T244" s="96">
        <f t="shared" si="63"/>
        <v>0</v>
      </c>
      <c r="AR244" s="97" t="s">
        <v>516</v>
      </c>
      <c r="AT244" s="97" t="s">
        <v>83</v>
      </c>
      <c r="AU244" s="97" t="s">
        <v>1</v>
      </c>
      <c r="AY244" s="2" t="s">
        <v>80</v>
      </c>
      <c r="BE244" s="98">
        <f t="shared" si="64"/>
        <v>0</v>
      </c>
      <c r="BF244" s="98">
        <f t="shared" si="65"/>
        <v>0</v>
      </c>
      <c r="BG244" s="98">
        <f t="shared" si="66"/>
        <v>0</v>
      </c>
      <c r="BH244" s="98">
        <f t="shared" si="67"/>
        <v>0</v>
      </c>
      <c r="BI244" s="98">
        <f t="shared" si="68"/>
        <v>0</v>
      </c>
      <c r="BJ244" s="2" t="s">
        <v>78</v>
      </c>
      <c r="BK244" s="98">
        <f t="shared" si="69"/>
        <v>0</v>
      </c>
      <c r="BL244" s="2" t="s">
        <v>516</v>
      </c>
      <c r="BM244" s="97" t="s">
        <v>529</v>
      </c>
    </row>
    <row r="245" spans="2:65" s="12" customFormat="1" ht="16.5" customHeight="1" x14ac:dyDescent="0.25">
      <c r="B245" s="11"/>
      <c r="C245" s="86" t="s">
        <v>530</v>
      </c>
      <c r="D245" s="86" t="s">
        <v>83</v>
      </c>
      <c r="E245" s="87" t="s">
        <v>531</v>
      </c>
      <c r="F245" s="88" t="s">
        <v>532</v>
      </c>
      <c r="G245" s="89" t="s">
        <v>515</v>
      </c>
      <c r="H245" s="90">
        <v>40</v>
      </c>
      <c r="I245" s="91"/>
      <c r="J245" s="91">
        <f t="shared" si="60"/>
        <v>0</v>
      </c>
      <c r="K245" s="92"/>
      <c r="L245" s="11"/>
      <c r="M245" s="93" t="s">
        <v>9</v>
      </c>
      <c r="N245" s="94" t="s">
        <v>26</v>
      </c>
      <c r="O245" s="95">
        <v>1</v>
      </c>
      <c r="P245" s="95">
        <f t="shared" si="61"/>
        <v>40</v>
      </c>
      <c r="Q245" s="95">
        <v>0</v>
      </c>
      <c r="R245" s="95">
        <f t="shared" si="62"/>
        <v>0</v>
      </c>
      <c r="S245" s="95">
        <v>0</v>
      </c>
      <c r="T245" s="96">
        <f t="shared" si="63"/>
        <v>0</v>
      </c>
      <c r="AR245" s="97" t="s">
        <v>516</v>
      </c>
      <c r="AT245" s="97" t="s">
        <v>83</v>
      </c>
      <c r="AU245" s="97" t="s">
        <v>1</v>
      </c>
      <c r="AY245" s="2" t="s">
        <v>80</v>
      </c>
      <c r="BE245" s="98">
        <f t="shared" si="64"/>
        <v>0</v>
      </c>
      <c r="BF245" s="98">
        <f t="shared" si="65"/>
        <v>0</v>
      </c>
      <c r="BG245" s="98">
        <f t="shared" si="66"/>
        <v>0</v>
      </c>
      <c r="BH245" s="98">
        <f t="shared" si="67"/>
        <v>0</v>
      </c>
      <c r="BI245" s="98">
        <f t="shared" si="68"/>
        <v>0</v>
      </c>
      <c r="BJ245" s="2" t="s">
        <v>78</v>
      </c>
      <c r="BK245" s="98">
        <f t="shared" si="69"/>
        <v>0</v>
      </c>
      <c r="BL245" s="2" t="s">
        <v>516</v>
      </c>
      <c r="BM245" s="97" t="s">
        <v>533</v>
      </c>
    </row>
    <row r="246" spans="2:65" s="12" customFormat="1" ht="16.5" customHeight="1" x14ac:dyDescent="0.25">
      <c r="B246" s="11"/>
      <c r="C246" s="86" t="s">
        <v>534</v>
      </c>
      <c r="D246" s="86" t="s">
        <v>83</v>
      </c>
      <c r="E246" s="87" t="s">
        <v>535</v>
      </c>
      <c r="F246" s="88" t="s">
        <v>536</v>
      </c>
      <c r="G246" s="89" t="s">
        <v>515</v>
      </c>
      <c r="H246" s="90">
        <v>16</v>
      </c>
      <c r="I246" s="91"/>
      <c r="J246" s="91">
        <f t="shared" si="60"/>
        <v>0</v>
      </c>
      <c r="K246" s="92"/>
      <c r="L246" s="11"/>
      <c r="M246" s="93" t="s">
        <v>9</v>
      </c>
      <c r="N246" s="94" t="s">
        <v>26</v>
      </c>
      <c r="O246" s="95">
        <v>1</v>
      </c>
      <c r="P246" s="95">
        <f t="shared" si="61"/>
        <v>16</v>
      </c>
      <c r="Q246" s="95">
        <v>0</v>
      </c>
      <c r="R246" s="95">
        <f t="shared" si="62"/>
        <v>0</v>
      </c>
      <c r="S246" s="95">
        <v>0</v>
      </c>
      <c r="T246" s="96">
        <f t="shared" si="63"/>
        <v>0</v>
      </c>
      <c r="AR246" s="97" t="s">
        <v>516</v>
      </c>
      <c r="AT246" s="97" t="s">
        <v>83</v>
      </c>
      <c r="AU246" s="97" t="s">
        <v>1</v>
      </c>
      <c r="AY246" s="2" t="s">
        <v>80</v>
      </c>
      <c r="BE246" s="98">
        <f t="shared" si="64"/>
        <v>0</v>
      </c>
      <c r="BF246" s="98">
        <f t="shared" si="65"/>
        <v>0</v>
      </c>
      <c r="BG246" s="98">
        <f t="shared" si="66"/>
        <v>0</v>
      </c>
      <c r="BH246" s="98">
        <f t="shared" si="67"/>
        <v>0</v>
      </c>
      <c r="BI246" s="98">
        <f t="shared" si="68"/>
        <v>0</v>
      </c>
      <c r="BJ246" s="2" t="s">
        <v>78</v>
      </c>
      <c r="BK246" s="98">
        <f t="shared" si="69"/>
        <v>0</v>
      </c>
      <c r="BL246" s="2" t="s">
        <v>516</v>
      </c>
      <c r="BM246" s="97" t="s">
        <v>537</v>
      </c>
    </row>
    <row r="247" spans="2:65" s="75" customFormat="1" ht="22.9" customHeight="1" x14ac:dyDescent="0.2">
      <c r="B247" s="74"/>
      <c r="D247" s="76" t="s">
        <v>75</v>
      </c>
      <c r="E247" s="84" t="s">
        <v>538</v>
      </c>
      <c r="F247" s="84" t="s">
        <v>539</v>
      </c>
      <c r="J247" s="85">
        <f>BK247</f>
        <v>0</v>
      </c>
      <c r="L247" s="74"/>
      <c r="M247" s="79"/>
      <c r="P247" s="80">
        <f>P248</f>
        <v>0</v>
      </c>
      <c r="R247" s="80">
        <f>R248</f>
        <v>0</v>
      </c>
      <c r="T247" s="81">
        <f>T248</f>
        <v>0</v>
      </c>
      <c r="AR247" s="76" t="s">
        <v>87</v>
      </c>
      <c r="AT247" s="82" t="s">
        <v>75</v>
      </c>
      <c r="AU247" s="82" t="s">
        <v>78</v>
      </c>
      <c r="AY247" s="76" t="s">
        <v>80</v>
      </c>
      <c r="BK247" s="83">
        <f>BK248</f>
        <v>0</v>
      </c>
    </row>
    <row r="248" spans="2:65" s="12" customFormat="1" ht="16.5" customHeight="1" x14ac:dyDescent="0.25">
      <c r="B248" s="11"/>
      <c r="C248" s="99" t="s">
        <v>540</v>
      </c>
      <c r="D248" s="99" t="s">
        <v>124</v>
      </c>
      <c r="E248" s="100" t="s">
        <v>541</v>
      </c>
      <c r="F248" s="101" t="s">
        <v>542</v>
      </c>
      <c r="G248" s="102" t="s">
        <v>394</v>
      </c>
      <c r="H248" s="103">
        <v>1</v>
      </c>
      <c r="I248" s="104"/>
      <c r="J248" s="104">
        <f>ROUND(I248*H248,2)</f>
        <v>0</v>
      </c>
      <c r="K248" s="105"/>
      <c r="L248" s="106"/>
      <c r="M248" s="107" t="s">
        <v>9</v>
      </c>
      <c r="N248" s="108" t="s">
        <v>26</v>
      </c>
      <c r="O248" s="95">
        <v>0</v>
      </c>
      <c r="P248" s="95">
        <f>O248*H248</f>
        <v>0</v>
      </c>
      <c r="Q248" s="95">
        <v>0</v>
      </c>
      <c r="R248" s="95">
        <f>Q248*H248</f>
        <v>0</v>
      </c>
      <c r="S248" s="95">
        <v>0</v>
      </c>
      <c r="T248" s="96">
        <f>S248*H248</f>
        <v>0</v>
      </c>
      <c r="AR248" s="97" t="s">
        <v>516</v>
      </c>
      <c r="AT248" s="97" t="s">
        <v>124</v>
      </c>
      <c r="AU248" s="97" t="s">
        <v>1</v>
      </c>
      <c r="AY248" s="2" t="s">
        <v>80</v>
      </c>
      <c r="BE248" s="98">
        <f>IF(N248="základní",J248,0)</f>
        <v>0</v>
      </c>
      <c r="BF248" s="98">
        <f>IF(N248="snížená",J248,0)</f>
        <v>0</v>
      </c>
      <c r="BG248" s="98">
        <f>IF(N248="zákl. přenesená",J248,0)</f>
        <v>0</v>
      </c>
      <c r="BH248" s="98">
        <f>IF(N248="sníž. přenesená",J248,0)</f>
        <v>0</v>
      </c>
      <c r="BI248" s="98">
        <f>IF(N248="nulová",J248,0)</f>
        <v>0</v>
      </c>
      <c r="BJ248" s="2" t="s">
        <v>78</v>
      </c>
      <c r="BK248" s="98">
        <f>ROUND(I248*H248,2)</f>
        <v>0</v>
      </c>
      <c r="BL248" s="2" t="s">
        <v>516</v>
      </c>
      <c r="BM248" s="97" t="s">
        <v>543</v>
      </c>
    </row>
    <row r="249" spans="2:65" s="75" customFormat="1" ht="25.9" customHeight="1" x14ac:dyDescent="0.2">
      <c r="B249" s="74"/>
      <c r="D249" s="76" t="s">
        <v>75</v>
      </c>
      <c r="E249" s="77" t="s">
        <v>544</v>
      </c>
      <c r="F249" s="77" t="s">
        <v>545</v>
      </c>
      <c r="J249" s="78">
        <f>BK249</f>
        <v>0</v>
      </c>
      <c r="L249" s="74"/>
      <c r="M249" s="79"/>
      <c r="P249" s="80">
        <f>P250</f>
        <v>0</v>
      </c>
      <c r="R249" s="80">
        <f>R250</f>
        <v>0</v>
      </c>
      <c r="T249" s="81">
        <f>T250</f>
        <v>0</v>
      </c>
      <c r="AR249" s="76" t="s">
        <v>99</v>
      </c>
      <c r="AT249" s="82" t="s">
        <v>75</v>
      </c>
      <c r="AU249" s="82" t="s">
        <v>79</v>
      </c>
      <c r="AY249" s="76" t="s">
        <v>80</v>
      </c>
      <c r="BK249" s="83">
        <f>BK250</f>
        <v>0</v>
      </c>
    </row>
    <row r="250" spans="2:65" s="75" customFormat="1" ht="22.9" customHeight="1" x14ac:dyDescent="0.2">
      <c r="B250" s="74"/>
      <c r="D250" s="76" t="s">
        <v>75</v>
      </c>
      <c r="E250" s="84" t="s">
        <v>546</v>
      </c>
      <c r="F250" s="84" t="s">
        <v>547</v>
      </c>
      <c r="J250" s="85">
        <f>BK250</f>
        <v>0</v>
      </c>
      <c r="L250" s="74"/>
      <c r="M250" s="79"/>
      <c r="P250" s="80">
        <f>SUM(P251:P256)</f>
        <v>0</v>
      </c>
      <c r="R250" s="80">
        <f>SUM(R251:R256)</f>
        <v>0</v>
      </c>
      <c r="T250" s="81">
        <f>SUM(T251:T256)</f>
        <v>0</v>
      </c>
      <c r="AR250" s="76" t="s">
        <v>99</v>
      </c>
      <c r="AT250" s="82" t="s">
        <v>75</v>
      </c>
      <c r="AU250" s="82" t="s">
        <v>78</v>
      </c>
      <c r="AY250" s="76" t="s">
        <v>80</v>
      </c>
      <c r="BK250" s="83">
        <f>SUM(BK251:BK256)</f>
        <v>0</v>
      </c>
    </row>
    <row r="251" spans="2:65" s="12" customFormat="1" ht="24.2" customHeight="1" x14ac:dyDescent="0.25">
      <c r="B251" s="11"/>
      <c r="C251" s="86" t="s">
        <v>548</v>
      </c>
      <c r="D251" s="86" t="s">
        <v>83</v>
      </c>
      <c r="E251" s="87" t="s">
        <v>549</v>
      </c>
      <c r="F251" s="88" t="s">
        <v>550</v>
      </c>
      <c r="G251" s="89" t="s">
        <v>140</v>
      </c>
      <c r="H251" s="90">
        <v>11</v>
      </c>
      <c r="I251" s="91"/>
      <c r="J251" s="91">
        <f t="shared" ref="J251:J256" si="70">ROUND(I251*H251,2)</f>
        <v>0</v>
      </c>
      <c r="K251" s="92"/>
      <c r="L251" s="11"/>
      <c r="M251" s="93" t="s">
        <v>9</v>
      </c>
      <c r="N251" s="94" t="s">
        <v>26</v>
      </c>
      <c r="O251" s="95">
        <v>0</v>
      </c>
      <c r="P251" s="95">
        <f t="shared" ref="P251:P256" si="71">O251*H251</f>
        <v>0</v>
      </c>
      <c r="Q251" s="95">
        <v>0</v>
      </c>
      <c r="R251" s="95">
        <f t="shared" ref="R251:R256" si="72">Q251*H251</f>
        <v>0</v>
      </c>
      <c r="S251" s="95">
        <v>0</v>
      </c>
      <c r="T251" s="96">
        <f t="shared" ref="T251:T256" si="73">S251*H251</f>
        <v>0</v>
      </c>
      <c r="AR251" s="97" t="s">
        <v>551</v>
      </c>
      <c r="AT251" s="97" t="s">
        <v>83</v>
      </c>
      <c r="AU251" s="97" t="s">
        <v>1</v>
      </c>
      <c r="AY251" s="2" t="s">
        <v>80</v>
      </c>
      <c r="BE251" s="98">
        <f t="shared" ref="BE251:BE256" si="74">IF(N251="základní",J251,0)</f>
        <v>0</v>
      </c>
      <c r="BF251" s="98">
        <f t="shared" ref="BF251:BF256" si="75">IF(N251="snížená",J251,0)</f>
        <v>0</v>
      </c>
      <c r="BG251" s="98">
        <f t="shared" ref="BG251:BG256" si="76">IF(N251="zákl. přenesená",J251,0)</f>
        <v>0</v>
      </c>
      <c r="BH251" s="98">
        <f t="shared" ref="BH251:BH256" si="77">IF(N251="sníž. přenesená",J251,0)</f>
        <v>0</v>
      </c>
      <c r="BI251" s="98">
        <f t="shared" ref="BI251:BI256" si="78">IF(N251="nulová",J251,0)</f>
        <v>0</v>
      </c>
      <c r="BJ251" s="2" t="s">
        <v>78</v>
      </c>
      <c r="BK251" s="98">
        <f t="shared" ref="BK251:BK256" si="79">ROUND(I251*H251,2)</f>
        <v>0</v>
      </c>
      <c r="BL251" s="2" t="s">
        <v>551</v>
      </c>
      <c r="BM251" s="97" t="s">
        <v>552</v>
      </c>
    </row>
    <row r="252" spans="2:65" s="12" customFormat="1" ht="16.5" customHeight="1" x14ac:dyDescent="0.25">
      <c r="B252" s="11"/>
      <c r="C252" s="86" t="s">
        <v>553</v>
      </c>
      <c r="D252" s="86" t="s">
        <v>83</v>
      </c>
      <c r="E252" s="87" t="s">
        <v>554</v>
      </c>
      <c r="F252" s="88" t="s">
        <v>555</v>
      </c>
      <c r="G252" s="89" t="s">
        <v>140</v>
      </c>
      <c r="H252" s="90">
        <v>1</v>
      </c>
      <c r="I252" s="91"/>
      <c r="J252" s="91">
        <f t="shared" si="70"/>
        <v>0</v>
      </c>
      <c r="K252" s="92"/>
      <c r="L252" s="11"/>
      <c r="M252" s="93" t="s">
        <v>9</v>
      </c>
      <c r="N252" s="94" t="s">
        <v>26</v>
      </c>
      <c r="O252" s="95">
        <v>0</v>
      </c>
      <c r="P252" s="95">
        <f t="shared" si="71"/>
        <v>0</v>
      </c>
      <c r="Q252" s="95">
        <v>0</v>
      </c>
      <c r="R252" s="95">
        <f t="shared" si="72"/>
        <v>0</v>
      </c>
      <c r="S252" s="95">
        <v>0</v>
      </c>
      <c r="T252" s="96">
        <f t="shared" si="73"/>
        <v>0</v>
      </c>
      <c r="AR252" s="97" t="s">
        <v>551</v>
      </c>
      <c r="AT252" s="97" t="s">
        <v>83</v>
      </c>
      <c r="AU252" s="97" t="s">
        <v>1</v>
      </c>
      <c r="AY252" s="2" t="s">
        <v>80</v>
      </c>
      <c r="BE252" s="98">
        <f t="shared" si="74"/>
        <v>0</v>
      </c>
      <c r="BF252" s="98">
        <f t="shared" si="75"/>
        <v>0</v>
      </c>
      <c r="BG252" s="98">
        <f t="shared" si="76"/>
        <v>0</v>
      </c>
      <c r="BH252" s="98">
        <f t="shared" si="77"/>
        <v>0</v>
      </c>
      <c r="BI252" s="98">
        <f t="shared" si="78"/>
        <v>0</v>
      </c>
      <c r="BJ252" s="2" t="s">
        <v>78</v>
      </c>
      <c r="BK252" s="98">
        <f t="shared" si="79"/>
        <v>0</v>
      </c>
      <c r="BL252" s="2" t="s">
        <v>551</v>
      </c>
      <c r="BM252" s="97" t="s">
        <v>556</v>
      </c>
    </row>
    <row r="253" spans="2:65" s="12" customFormat="1" ht="16.5" customHeight="1" x14ac:dyDescent="0.25">
      <c r="B253" s="11"/>
      <c r="C253" s="86" t="s">
        <v>557</v>
      </c>
      <c r="D253" s="86" t="s">
        <v>83</v>
      </c>
      <c r="E253" s="87" t="s">
        <v>558</v>
      </c>
      <c r="F253" s="88" t="s">
        <v>559</v>
      </c>
      <c r="G253" s="89" t="s">
        <v>140</v>
      </c>
      <c r="H253" s="90">
        <v>1</v>
      </c>
      <c r="I253" s="91"/>
      <c r="J253" s="91">
        <f t="shared" si="70"/>
        <v>0</v>
      </c>
      <c r="K253" s="92"/>
      <c r="L253" s="11"/>
      <c r="M253" s="93" t="s">
        <v>9</v>
      </c>
      <c r="N253" s="94" t="s">
        <v>26</v>
      </c>
      <c r="O253" s="95">
        <v>0</v>
      </c>
      <c r="P253" s="95">
        <f t="shared" si="71"/>
        <v>0</v>
      </c>
      <c r="Q253" s="95">
        <v>0</v>
      </c>
      <c r="R253" s="95">
        <f t="shared" si="72"/>
        <v>0</v>
      </c>
      <c r="S253" s="95">
        <v>0</v>
      </c>
      <c r="T253" s="96">
        <f t="shared" si="73"/>
        <v>0</v>
      </c>
      <c r="AR253" s="97" t="s">
        <v>551</v>
      </c>
      <c r="AT253" s="97" t="s">
        <v>83</v>
      </c>
      <c r="AU253" s="97" t="s">
        <v>1</v>
      </c>
      <c r="AY253" s="2" t="s">
        <v>80</v>
      </c>
      <c r="BE253" s="98">
        <f t="shared" si="74"/>
        <v>0</v>
      </c>
      <c r="BF253" s="98">
        <f t="shared" si="75"/>
        <v>0</v>
      </c>
      <c r="BG253" s="98">
        <f t="shared" si="76"/>
        <v>0</v>
      </c>
      <c r="BH253" s="98">
        <f t="shared" si="77"/>
        <v>0</v>
      </c>
      <c r="BI253" s="98">
        <f t="shared" si="78"/>
        <v>0</v>
      </c>
      <c r="BJ253" s="2" t="s">
        <v>78</v>
      </c>
      <c r="BK253" s="98">
        <f t="shared" si="79"/>
        <v>0</v>
      </c>
      <c r="BL253" s="2" t="s">
        <v>551</v>
      </c>
      <c r="BM253" s="97" t="s">
        <v>560</v>
      </c>
    </row>
    <row r="254" spans="2:65" s="12" customFormat="1" ht="16.5" customHeight="1" x14ac:dyDescent="0.25">
      <c r="B254" s="11"/>
      <c r="C254" s="86" t="s">
        <v>565</v>
      </c>
      <c r="D254" s="86" t="s">
        <v>83</v>
      </c>
      <c r="E254" s="87" t="s">
        <v>562</v>
      </c>
      <c r="F254" s="88" t="s">
        <v>563</v>
      </c>
      <c r="G254" s="89" t="s">
        <v>140</v>
      </c>
      <c r="H254" s="90">
        <v>1</v>
      </c>
      <c r="I254" s="91"/>
      <c r="J254" s="91">
        <f t="shared" si="70"/>
        <v>0</v>
      </c>
      <c r="K254" s="92"/>
      <c r="L254" s="11"/>
      <c r="M254" s="93" t="s">
        <v>9</v>
      </c>
      <c r="N254" s="94" t="s">
        <v>26</v>
      </c>
      <c r="O254" s="95">
        <v>0</v>
      </c>
      <c r="P254" s="95">
        <f t="shared" si="71"/>
        <v>0</v>
      </c>
      <c r="Q254" s="95">
        <v>0</v>
      </c>
      <c r="R254" s="95">
        <f t="shared" si="72"/>
        <v>0</v>
      </c>
      <c r="S254" s="95">
        <v>0</v>
      </c>
      <c r="T254" s="96">
        <f t="shared" si="73"/>
        <v>0</v>
      </c>
      <c r="AR254" s="97" t="s">
        <v>551</v>
      </c>
      <c r="AT254" s="97" t="s">
        <v>83</v>
      </c>
      <c r="AU254" s="97" t="s">
        <v>1</v>
      </c>
      <c r="AY254" s="2" t="s">
        <v>80</v>
      </c>
      <c r="BE254" s="98">
        <f t="shared" si="74"/>
        <v>0</v>
      </c>
      <c r="BF254" s="98">
        <f t="shared" si="75"/>
        <v>0</v>
      </c>
      <c r="BG254" s="98">
        <f t="shared" si="76"/>
        <v>0</v>
      </c>
      <c r="BH254" s="98">
        <f t="shared" si="77"/>
        <v>0</v>
      </c>
      <c r="BI254" s="98">
        <f t="shared" si="78"/>
        <v>0</v>
      </c>
      <c r="BJ254" s="2" t="s">
        <v>78</v>
      </c>
      <c r="BK254" s="98">
        <f t="shared" si="79"/>
        <v>0</v>
      </c>
      <c r="BL254" s="2" t="s">
        <v>551</v>
      </c>
      <c r="BM254" s="97" t="s">
        <v>671</v>
      </c>
    </row>
    <row r="255" spans="2:65" s="12" customFormat="1" ht="16.5" customHeight="1" x14ac:dyDescent="0.25">
      <c r="B255" s="11"/>
      <c r="C255" s="86" t="s">
        <v>569</v>
      </c>
      <c r="D255" s="86" t="s">
        <v>83</v>
      </c>
      <c r="E255" s="87" t="s">
        <v>566</v>
      </c>
      <c r="F255" s="88" t="s">
        <v>567</v>
      </c>
      <c r="G255" s="89" t="s">
        <v>140</v>
      </c>
      <c r="H255" s="90">
        <v>1</v>
      </c>
      <c r="I255" s="91"/>
      <c r="J255" s="91">
        <f t="shared" si="70"/>
        <v>0</v>
      </c>
      <c r="K255" s="92"/>
      <c r="L255" s="11"/>
      <c r="M255" s="93" t="s">
        <v>9</v>
      </c>
      <c r="N255" s="94" t="s">
        <v>26</v>
      </c>
      <c r="O255" s="95">
        <v>0</v>
      </c>
      <c r="P255" s="95">
        <f t="shared" si="71"/>
        <v>0</v>
      </c>
      <c r="Q255" s="95">
        <v>0</v>
      </c>
      <c r="R255" s="95">
        <f t="shared" si="72"/>
        <v>0</v>
      </c>
      <c r="S255" s="95">
        <v>0</v>
      </c>
      <c r="T255" s="96">
        <f t="shared" si="73"/>
        <v>0</v>
      </c>
      <c r="AR255" s="97" t="s">
        <v>551</v>
      </c>
      <c r="AT255" s="97" t="s">
        <v>83</v>
      </c>
      <c r="AU255" s="97" t="s">
        <v>1</v>
      </c>
      <c r="AY255" s="2" t="s">
        <v>80</v>
      </c>
      <c r="BE255" s="98">
        <f t="shared" si="74"/>
        <v>0</v>
      </c>
      <c r="BF255" s="98">
        <f t="shared" si="75"/>
        <v>0</v>
      </c>
      <c r="BG255" s="98">
        <f t="shared" si="76"/>
        <v>0</v>
      </c>
      <c r="BH255" s="98">
        <f t="shared" si="77"/>
        <v>0</v>
      </c>
      <c r="BI255" s="98">
        <f t="shared" si="78"/>
        <v>0</v>
      </c>
      <c r="BJ255" s="2" t="s">
        <v>78</v>
      </c>
      <c r="BK255" s="98">
        <f t="shared" si="79"/>
        <v>0</v>
      </c>
      <c r="BL255" s="2" t="s">
        <v>551</v>
      </c>
      <c r="BM255" s="97" t="s">
        <v>672</v>
      </c>
    </row>
    <row r="256" spans="2:65" s="12" customFormat="1" ht="16.5" customHeight="1" x14ac:dyDescent="0.25">
      <c r="B256" s="11"/>
      <c r="C256" s="86" t="s">
        <v>419</v>
      </c>
      <c r="D256" s="86" t="s">
        <v>83</v>
      </c>
      <c r="E256" s="87" t="s">
        <v>570</v>
      </c>
      <c r="F256" s="88" t="s">
        <v>571</v>
      </c>
      <c r="G256" s="89" t="s">
        <v>140</v>
      </c>
      <c r="H256" s="90">
        <v>1</v>
      </c>
      <c r="I256" s="91"/>
      <c r="J256" s="91">
        <f t="shared" si="70"/>
        <v>0</v>
      </c>
      <c r="K256" s="92"/>
      <c r="L256" s="11"/>
      <c r="M256" s="109" t="s">
        <v>9</v>
      </c>
      <c r="N256" s="110" t="s">
        <v>26</v>
      </c>
      <c r="O256" s="111">
        <v>0</v>
      </c>
      <c r="P256" s="111">
        <f t="shared" si="71"/>
        <v>0</v>
      </c>
      <c r="Q256" s="111">
        <v>0</v>
      </c>
      <c r="R256" s="111">
        <f t="shared" si="72"/>
        <v>0</v>
      </c>
      <c r="S256" s="111">
        <v>0</v>
      </c>
      <c r="T256" s="112">
        <f t="shared" si="73"/>
        <v>0</v>
      </c>
      <c r="AR256" s="97" t="s">
        <v>551</v>
      </c>
      <c r="AT256" s="97" t="s">
        <v>83</v>
      </c>
      <c r="AU256" s="97" t="s">
        <v>1</v>
      </c>
      <c r="AY256" s="2" t="s">
        <v>80</v>
      </c>
      <c r="BE256" s="98">
        <f t="shared" si="74"/>
        <v>0</v>
      </c>
      <c r="BF256" s="98">
        <f t="shared" si="75"/>
        <v>0</v>
      </c>
      <c r="BG256" s="98">
        <f t="shared" si="76"/>
        <v>0</v>
      </c>
      <c r="BH256" s="98">
        <f t="shared" si="77"/>
        <v>0</v>
      </c>
      <c r="BI256" s="98">
        <f t="shared" si="78"/>
        <v>0</v>
      </c>
      <c r="BJ256" s="2" t="s">
        <v>78</v>
      </c>
      <c r="BK256" s="98">
        <f t="shared" si="79"/>
        <v>0</v>
      </c>
      <c r="BL256" s="2" t="s">
        <v>551</v>
      </c>
      <c r="BM256" s="97" t="s">
        <v>673</v>
      </c>
    </row>
    <row r="257" spans="2:12" s="12" customFormat="1" ht="6.95" customHeight="1" x14ac:dyDescent="0.25">
      <c r="B257" s="41"/>
      <c r="C257" s="42"/>
      <c r="D257" s="42"/>
      <c r="E257" s="42"/>
      <c r="F257" s="42"/>
      <c r="G257" s="42"/>
      <c r="H257" s="42"/>
      <c r="I257" s="42"/>
      <c r="J257" s="42"/>
      <c r="K257" s="42"/>
      <c r="L257" s="11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1NP</vt:lpstr>
      <vt:lpstr>2NP</vt:lpstr>
      <vt:lpstr>3NP</vt:lpstr>
      <vt:lpstr>4NP</vt:lpstr>
      <vt:lpstr>5NP</vt:lpstr>
      <vt:lpstr>7NP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Vaněk Jiří</cp:lastModifiedBy>
  <dcterms:created xsi:type="dcterms:W3CDTF">2024-02-01T12:27:29Z</dcterms:created>
  <dcterms:modified xsi:type="dcterms:W3CDTF">2024-02-01T12:39:34Z</dcterms:modified>
</cp:coreProperties>
</file>