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jekcetichy-my.sharepoint.com/personal/ondrej_projekcetichy_cz1/Documents/__Zakazky (archiv)/_2023/Hodonin - S CENTRUM (RUJBR)/"/>
    </mc:Choice>
  </mc:AlternateContent>
  <xr:revisionPtr revIDLastSave="2" documentId="8_{26F578A4-494B-4659-9552-DA4A8C33D94B}" xr6:coauthVersionLast="47" xr6:coauthVersionMax="47" xr10:uidLastSave="{ABCAB7BC-35D5-46D2-B4C7-827F92F347A1}"/>
  <bookViews>
    <workbookView xWindow="19200" yWindow="0" windowWidth="19200" windowHeight="2100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Pol'!$A$1:$U$262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2" i="12" l="1"/>
  <c r="F39" i="1" s="1"/>
  <c r="BA250" i="12"/>
  <c r="BA248" i="12"/>
  <c r="BA246" i="12"/>
  <c r="BA244" i="12"/>
  <c r="BA242" i="12"/>
  <c r="BA241" i="12"/>
  <c r="BA237" i="12"/>
  <c r="BA236" i="12"/>
  <c r="BA234" i="12"/>
  <c r="BA232" i="12"/>
  <c r="BA231" i="12"/>
  <c r="BA229" i="12"/>
  <c r="BA227" i="12"/>
  <c r="BA226" i="12"/>
  <c r="BA224" i="12"/>
  <c r="BA222" i="12"/>
  <c r="BA221" i="12"/>
  <c r="BA219" i="12"/>
  <c r="BA217" i="12"/>
  <c r="BA216" i="12"/>
  <c r="BA214" i="12"/>
  <c r="BA213" i="12"/>
  <c r="BA211" i="12"/>
  <c r="BA209" i="12"/>
  <c r="BA207" i="12"/>
  <c r="BA205" i="12"/>
  <c r="BA203" i="12"/>
  <c r="BA201" i="12"/>
  <c r="BA199" i="12"/>
  <c r="BA197" i="12"/>
  <c r="BA195" i="12"/>
  <c r="BA194" i="12"/>
  <c r="BA192" i="12"/>
  <c r="BA191" i="12"/>
  <c r="BA189" i="12"/>
  <c r="BA188" i="12"/>
  <c r="BA186" i="12"/>
  <c r="BA185" i="12"/>
  <c r="BA183" i="12"/>
  <c r="BA180" i="12"/>
  <c r="BA178" i="12"/>
  <c r="BA176" i="12"/>
  <c r="BA174" i="12"/>
  <c r="BA172" i="12"/>
  <c r="BA170" i="12"/>
  <c r="BA169" i="12"/>
  <c r="BA167" i="12"/>
  <c r="BA165" i="12"/>
  <c r="BA163" i="12"/>
  <c r="BA161" i="12"/>
  <c r="BA159" i="12"/>
  <c r="BA157" i="12"/>
  <c r="BA156" i="12"/>
  <c r="BA154" i="12"/>
  <c r="BA152" i="12"/>
  <c r="BA150" i="12"/>
  <c r="BA147" i="12"/>
  <c r="BA146" i="12"/>
  <c r="BA144" i="12"/>
  <c r="BA142" i="12"/>
  <c r="BA140" i="12"/>
  <c r="BA139" i="12"/>
  <c r="BA137" i="12"/>
  <c r="BA136" i="12"/>
  <c r="BA134" i="12"/>
  <c r="BA132" i="12"/>
  <c r="BA131" i="12"/>
  <c r="BA129" i="12"/>
  <c r="BA128" i="12"/>
  <c r="BA126" i="12"/>
  <c r="BA124" i="12"/>
  <c r="BA123" i="12"/>
  <c r="BA121" i="12"/>
  <c r="BA119" i="12"/>
  <c r="BA118" i="12"/>
  <c r="BA117" i="12"/>
  <c r="BA116" i="12"/>
  <c r="BA115" i="12"/>
  <c r="BA114" i="12"/>
  <c r="BA113" i="12"/>
  <c r="BA111" i="12"/>
  <c r="BA108" i="12"/>
  <c r="BA107" i="12"/>
  <c r="BA105" i="12"/>
  <c r="BA103" i="12"/>
  <c r="BA101" i="12"/>
  <c r="BA100" i="12"/>
  <c r="BA98" i="12"/>
  <c r="BA97" i="12"/>
  <c r="BA94" i="12"/>
  <c r="BA92" i="12"/>
  <c r="BA90" i="12"/>
  <c r="BA88" i="12"/>
  <c r="BA87" i="12"/>
  <c r="BA85" i="12"/>
  <c r="BA83" i="12"/>
  <c r="BA81" i="12"/>
  <c r="BA79" i="12"/>
  <c r="BA77" i="12"/>
  <c r="BA75" i="12"/>
  <c r="BA73" i="12"/>
  <c r="BA72" i="12"/>
  <c r="BA70" i="12"/>
  <c r="BA69" i="12"/>
  <c r="BA67" i="12"/>
  <c r="BA66" i="12"/>
  <c r="BA64" i="12"/>
  <c r="BA62" i="12"/>
  <c r="BA60" i="12"/>
  <c r="BA58" i="12"/>
  <c r="BA56" i="12"/>
  <c r="BA54" i="12"/>
  <c r="BA52" i="12"/>
  <c r="BA50" i="12"/>
  <c r="BA48" i="12"/>
  <c r="BA46" i="12"/>
  <c r="BA44" i="12"/>
  <c r="BA42" i="12"/>
  <c r="BA40" i="12"/>
  <c r="BA38" i="12"/>
  <c r="BA36" i="12"/>
  <c r="BA34" i="12"/>
  <c r="BA33" i="12"/>
  <c r="BA32" i="12"/>
  <c r="BA31" i="12"/>
  <c r="BA29" i="12"/>
  <c r="BA28" i="12"/>
  <c r="BA27" i="12"/>
  <c r="BA25" i="12"/>
  <c r="BA23" i="12"/>
  <c r="BA21" i="12"/>
  <c r="BA19" i="12"/>
  <c r="BA17" i="12"/>
  <c r="BA15" i="12"/>
  <c r="BA14" i="12"/>
  <c r="BA12" i="12"/>
  <c r="BA10" i="12"/>
  <c r="F9" i="12"/>
  <c r="G9" i="12" s="1"/>
  <c r="I9" i="12"/>
  <c r="K9" i="12"/>
  <c r="O9" i="12"/>
  <c r="Q9" i="12"/>
  <c r="U9" i="12"/>
  <c r="F11" i="12"/>
  <c r="G11" i="12" s="1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6" i="12"/>
  <c r="G16" i="12" s="1"/>
  <c r="M16" i="12" s="1"/>
  <c r="I16" i="12"/>
  <c r="K16" i="12"/>
  <c r="O16" i="12"/>
  <c r="Q16" i="12"/>
  <c r="U16" i="12"/>
  <c r="F18" i="12"/>
  <c r="G18" i="12" s="1"/>
  <c r="M18" i="12" s="1"/>
  <c r="I18" i="12"/>
  <c r="K18" i="12"/>
  <c r="O18" i="12"/>
  <c r="Q18" i="12"/>
  <c r="U18" i="12"/>
  <c r="F20" i="12"/>
  <c r="G20" i="12" s="1"/>
  <c r="M20" i="12" s="1"/>
  <c r="I20" i="12"/>
  <c r="K20" i="12"/>
  <c r="O20" i="12"/>
  <c r="Q20" i="12"/>
  <c r="U20" i="12"/>
  <c r="F22" i="12"/>
  <c r="G22" i="12" s="1"/>
  <c r="M22" i="12" s="1"/>
  <c r="I22" i="12"/>
  <c r="K22" i="12"/>
  <c r="O22" i="12"/>
  <c r="Q22" i="12"/>
  <c r="U22" i="12"/>
  <c r="F24" i="12"/>
  <c r="G24" i="12" s="1"/>
  <c r="M24" i="12" s="1"/>
  <c r="I24" i="12"/>
  <c r="K24" i="12"/>
  <c r="O24" i="12"/>
  <c r="Q24" i="12"/>
  <c r="U24" i="12"/>
  <c r="F26" i="12"/>
  <c r="G26" i="12" s="1"/>
  <c r="M26" i="12" s="1"/>
  <c r="I26" i="12"/>
  <c r="K26" i="12"/>
  <c r="O26" i="12"/>
  <c r="Q26" i="12"/>
  <c r="U26" i="12"/>
  <c r="F30" i="12"/>
  <c r="G30" i="12" s="1"/>
  <c r="M30" i="12" s="1"/>
  <c r="I30" i="12"/>
  <c r="K30" i="12"/>
  <c r="O30" i="12"/>
  <c r="Q30" i="12"/>
  <c r="U30" i="12"/>
  <c r="F35" i="12"/>
  <c r="G35" i="12"/>
  <c r="M35" i="12" s="1"/>
  <c r="I35" i="12"/>
  <c r="K35" i="12"/>
  <c r="O35" i="12"/>
  <c r="Q35" i="12"/>
  <c r="U35" i="12"/>
  <c r="F37" i="12"/>
  <c r="G37" i="12"/>
  <c r="I37" i="12"/>
  <c r="K37" i="12"/>
  <c r="M37" i="12"/>
  <c r="O37" i="12"/>
  <c r="Q37" i="12"/>
  <c r="U37" i="12"/>
  <c r="F39" i="12"/>
  <c r="G39" i="12"/>
  <c r="I39" i="12"/>
  <c r="K39" i="12"/>
  <c r="M39" i="12"/>
  <c r="O39" i="12"/>
  <c r="Q39" i="12"/>
  <c r="U39" i="12"/>
  <c r="F41" i="12"/>
  <c r="G41" i="12"/>
  <c r="I41" i="12"/>
  <c r="K41" i="12"/>
  <c r="M41" i="12"/>
  <c r="O41" i="12"/>
  <c r="Q41" i="12"/>
  <c r="U41" i="12"/>
  <c r="F43" i="12"/>
  <c r="G43" i="12" s="1"/>
  <c r="M43" i="12" s="1"/>
  <c r="I43" i="12"/>
  <c r="K43" i="12"/>
  <c r="O43" i="12"/>
  <c r="Q43" i="12"/>
  <c r="U43" i="12"/>
  <c r="F45" i="12"/>
  <c r="G45" i="12"/>
  <c r="I45" i="12"/>
  <c r="K45" i="12"/>
  <c r="M45" i="12"/>
  <c r="O45" i="12"/>
  <c r="Q45" i="12"/>
  <c r="U45" i="12"/>
  <c r="F47" i="12"/>
  <c r="G47" i="12"/>
  <c r="I47" i="12"/>
  <c r="K47" i="12"/>
  <c r="M47" i="12"/>
  <c r="O47" i="12"/>
  <c r="Q47" i="12"/>
  <c r="U47" i="12"/>
  <c r="F49" i="12"/>
  <c r="G49" i="12"/>
  <c r="I49" i="12"/>
  <c r="K49" i="12"/>
  <c r="M49" i="12"/>
  <c r="O49" i="12"/>
  <c r="Q49" i="12"/>
  <c r="U49" i="12"/>
  <c r="F51" i="12"/>
  <c r="G51" i="12"/>
  <c r="I51" i="12"/>
  <c r="K51" i="12"/>
  <c r="M51" i="12"/>
  <c r="O51" i="12"/>
  <c r="Q51" i="12"/>
  <c r="U51" i="12"/>
  <c r="F53" i="12"/>
  <c r="G53" i="12" s="1"/>
  <c r="M53" i="12" s="1"/>
  <c r="I53" i="12"/>
  <c r="K53" i="12"/>
  <c r="O53" i="12"/>
  <c r="Q53" i="12"/>
  <c r="U53" i="12"/>
  <c r="F55" i="12"/>
  <c r="G55" i="12" s="1"/>
  <c r="M55" i="12" s="1"/>
  <c r="I55" i="12"/>
  <c r="K55" i="12"/>
  <c r="O55" i="12"/>
  <c r="Q55" i="12"/>
  <c r="U55" i="12"/>
  <c r="F57" i="12"/>
  <c r="G57" i="12" s="1"/>
  <c r="M57" i="12" s="1"/>
  <c r="I57" i="12"/>
  <c r="K57" i="12"/>
  <c r="O57" i="12"/>
  <c r="Q57" i="12"/>
  <c r="U57" i="12"/>
  <c r="F59" i="12"/>
  <c r="G59" i="12" s="1"/>
  <c r="M59" i="12" s="1"/>
  <c r="I59" i="12"/>
  <c r="K59" i="12"/>
  <c r="O59" i="12"/>
  <c r="Q59" i="12"/>
  <c r="U59" i="12"/>
  <c r="F61" i="12"/>
  <c r="G61" i="12" s="1"/>
  <c r="M61" i="12" s="1"/>
  <c r="I61" i="12"/>
  <c r="K61" i="12"/>
  <c r="O61" i="12"/>
  <c r="Q61" i="12"/>
  <c r="U61" i="12"/>
  <c r="F63" i="12"/>
  <c r="G63" i="12" s="1"/>
  <c r="M63" i="12" s="1"/>
  <c r="I63" i="12"/>
  <c r="K63" i="12"/>
  <c r="O63" i="12"/>
  <c r="Q63" i="12"/>
  <c r="U63" i="12"/>
  <c r="F65" i="12"/>
  <c r="G65" i="12" s="1"/>
  <c r="M65" i="12" s="1"/>
  <c r="I65" i="12"/>
  <c r="K65" i="12"/>
  <c r="O65" i="12"/>
  <c r="Q65" i="12"/>
  <c r="U65" i="12"/>
  <c r="F68" i="12"/>
  <c r="G68" i="12" s="1"/>
  <c r="M68" i="12" s="1"/>
  <c r="I68" i="12"/>
  <c r="K68" i="12"/>
  <c r="O68" i="12"/>
  <c r="Q68" i="12"/>
  <c r="U68" i="12"/>
  <c r="F71" i="12"/>
  <c r="G71" i="12" s="1"/>
  <c r="M71" i="12" s="1"/>
  <c r="I71" i="12"/>
  <c r="K71" i="12"/>
  <c r="O71" i="12"/>
  <c r="Q71" i="12"/>
  <c r="U71" i="12"/>
  <c r="F74" i="12"/>
  <c r="G74" i="12" s="1"/>
  <c r="M74" i="12" s="1"/>
  <c r="I74" i="12"/>
  <c r="K74" i="12"/>
  <c r="O74" i="12"/>
  <c r="Q74" i="12"/>
  <c r="U74" i="12"/>
  <c r="F76" i="12"/>
  <c r="G76" i="12" s="1"/>
  <c r="M76" i="12" s="1"/>
  <c r="I76" i="12"/>
  <c r="K76" i="12"/>
  <c r="O76" i="12"/>
  <c r="Q76" i="12"/>
  <c r="U76" i="12"/>
  <c r="F78" i="12"/>
  <c r="G78" i="12"/>
  <c r="I78" i="12"/>
  <c r="K78" i="12"/>
  <c r="M78" i="12"/>
  <c r="O78" i="12"/>
  <c r="Q78" i="12"/>
  <c r="U78" i="12"/>
  <c r="F80" i="12"/>
  <c r="G80" i="12"/>
  <c r="I80" i="12"/>
  <c r="K80" i="12"/>
  <c r="M80" i="12"/>
  <c r="O80" i="12"/>
  <c r="Q80" i="12"/>
  <c r="U80" i="12"/>
  <c r="F82" i="12"/>
  <c r="G82" i="12"/>
  <c r="I82" i="12"/>
  <c r="K82" i="12"/>
  <c r="M82" i="12"/>
  <c r="O82" i="12"/>
  <c r="Q82" i="12"/>
  <c r="U82" i="12"/>
  <c r="F84" i="12"/>
  <c r="G84" i="12"/>
  <c r="I84" i="12"/>
  <c r="K84" i="12"/>
  <c r="M84" i="12"/>
  <c r="O84" i="12"/>
  <c r="Q84" i="12"/>
  <c r="U84" i="12"/>
  <c r="F86" i="12"/>
  <c r="G86" i="12" s="1"/>
  <c r="M86" i="12" s="1"/>
  <c r="I86" i="12"/>
  <c r="K86" i="12"/>
  <c r="O86" i="12"/>
  <c r="Q86" i="12"/>
  <c r="U86" i="12"/>
  <c r="F89" i="12"/>
  <c r="G89" i="12"/>
  <c r="I89" i="12"/>
  <c r="K89" i="12"/>
  <c r="M89" i="12"/>
  <c r="O89" i="12"/>
  <c r="Q89" i="12"/>
  <c r="U89" i="12"/>
  <c r="F91" i="12"/>
  <c r="G91" i="12"/>
  <c r="I91" i="12"/>
  <c r="K91" i="12"/>
  <c r="M91" i="12"/>
  <c r="O91" i="12"/>
  <c r="Q91" i="12"/>
  <c r="U91" i="12"/>
  <c r="F93" i="12"/>
  <c r="G93" i="12"/>
  <c r="I93" i="12"/>
  <c r="K93" i="12"/>
  <c r="M93" i="12"/>
  <c r="O93" i="12"/>
  <c r="Q93" i="12"/>
  <c r="U93" i="12"/>
  <c r="F95" i="12"/>
  <c r="G95" i="12"/>
  <c r="I95" i="12"/>
  <c r="K95" i="12"/>
  <c r="M95" i="12"/>
  <c r="O95" i="12"/>
  <c r="Q95" i="12"/>
  <c r="U95" i="12"/>
  <c r="F96" i="12"/>
  <c r="G96" i="12" s="1"/>
  <c r="M96" i="12" s="1"/>
  <c r="I96" i="12"/>
  <c r="K96" i="12"/>
  <c r="O96" i="12"/>
  <c r="Q96" i="12"/>
  <c r="U96" i="12"/>
  <c r="F99" i="12"/>
  <c r="G99" i="12" s="1"/>
  <c r="M99" i="12" s="1"/>
  <c r="I99" i="12"/>
  <c r="K99" i="12"/>
  <c r="O99" i="12"/>
  <c r="Q99" i="12"/>
  <c r="U99" i="12"/>
  <c r="F102" i="12"/>
  <c r="G102" i="12" s="1"/>
  <c r="M102" i="12" s="1"/>
  <c r="I102" i="12"/>
  <c r="K102" i="12"/>
  <c r="O102" i="12"/>
  <c r="Q102" i="12"/>
  <c r="U102" i="12"/>
  <c r="F104" i="12"/>
  <c r="G104" i="12" s="1"/>
  <c r="M104" i="12" s="1"/>
  <c r="I104" i="12"/>
  <c r="K104" i="12"/>
  <c r="O104" i="12"/>
  <c r="Q104" i="12"/>
  <c r="U104" i="12"/>
  <c r="F106" i="12"/>
  <c r="G106" i="12" s="1"/>
  <c r="M106" i="12" s="1"/>
  <c r="I106" i="12"/>
  <c r="K106" i="12"/>
  <c r="O106" i="12"/>
  <c r="Q106" i="12"/>
  <c r="U106" i="12"/>
  <c r="F109" i="12"/>
  <c r="G109" i="12" s="1"/>
  <c r="M109" i="12" s="1"/>
  <c r="I109" i="12"/>
  <c r="K109" i="12"/>
  <c r="O109" i="12"/>
  <c r="Q109" i="12"/>
  <c r="U109" i="12"/>
  <c r="F110" i="12"/>
  <c r="G110" i="12" s="1"/>
  <c r="M110" i="12" s="1"/>
  <c r="I110" i="12"/>
  <c r="K110" i="12"/>
  <c r="O110" i="12"/>
  <c r="Q110" i="12"/>
  <c r="U110" i="12"/>
  <c r="F112" i="12"/>
  <c r="G112" i="12" s="1"/>
  <c r="M112" i="12" s="1"/>
  <c r="I112" i="12"/>
  <c r="K112" i="12"/>
  <c r="O112" i="12"/>
  <c r="Q112" i="12"/>
  <c r="U112" i="12"/>
  <c r="F120" i="12"/>
  <c r="G120" i="12" s="1"/>
  <c r="M120" i="12" s="1"/>
  <c r="I120" i="12"/>
  <c r="K120" i="12"/>
  <c r="O120" i="12"/>
  <c r="Q120" i="12"/>
  <c r="U120" i="12"/>
  <c r="F122" i="12"/>
  <c r="G122" i="12" s="1"/>
  <c r="M122" i="12" s="1"/>
  <c r="I122" i="12"/>
  <c r="K122" i="12"/>
  <c r="O122" i="12"/>
  <c r="Q122" i="12"/>
  <c r="U122" i="12"/>
  <c r="F125" i="12"/>
  <c r="G125" i="12" s="1"/>
  <c r="M125" i="12" s="1"/>
  <c r="I125" i="12"/>
  <c r="K125" i="12"/>
  <c r="O125" i="12"/>
  <c r="Q125" i="12"/>
  <c r="U125" i="12"/>
  <c r="F127" i="12"/>
  <c r="G127" i="12"/>
  <c r="I127" i="12"/>
  <c r="K127" i="12"/>
  <c r="M127" i="12"/>
  <c r="O127" i="12"/>
  <c r="Q127" i="12"/>
  <c r="U127" i="12"/>
  <c r="F130" i="12"/>
  <c r="G130" i="12"/>
  <c r="I130" i="12"/>
  <c r="K130" i="12"/>
  <c r="M130" i="12"/>
  <c r="O130" i="12"/>
  <c r="Q130" i="12"/>
  <c r="U130" i="12"/>
  <c r="F133" i="12"/>
  <c r="G133" i="12"/>
  <c r="I133" i="12"/>
  <c r="K133" i="12"/>
  <c r="M133" i="12"/>
  <c r="O133" i="12"/>
  <c r="Q133" i="12"/>
  <c r="U133" i="12"/>
  <c r="F135" i="12"/>
  <c r="G135" i="12"/>
  <c r="I135" i="12"/>
  <c r="K135" i="12"/>
  <c r="M135" i="12"/>
  <c r="O135" i="12"/>
  <c r="Q135" i="12"/>
  <c r="U135" i="12"/>
  <c r="F138" i="12"/>
  <c r="G138" i="12" s="1"/>
  <c r="M138" i="12" s="1"/>
  <c r="I138" i="12"/>
  <c r="K138" i="12"/>
  <c r="O138" i="12"/>
  <c r="Q138" i="12"/>
  <c r="U138" i="12"/>
  <c r="F141" i="12"/>
  <c r="G141" i="12"/>
  <c r="I141" i="12"/>
  <c r="K141" i="12"/>
  <c r="M141" i="12"/>
  <c r="O141" i="12"/>
  <c r="Q141" i="12"/>
  <c r="U141" i="12"/>
  <c r="F143" i="12"/>
  <c r="G143" i="12"/>
  <c r="I143" i="12"/>
  <c r="K143" i="12"/>
  <c r="M143" i="12"/>
  <c r="O143" i="12"/>
  <c r="Q143" i="12"/>
  <c r="U143" i="12"/>
  <c r="F145" i="12"/>
  <c r="G145" i="12"/>
  <c r="I145" i="12"/>
  <c r="K145" i="12"/>
  <c r="M145" i="12"/>
  <c r="O145" i="12"/>
  <c r="Q145" i="12"/>
  <c r="U145" i="12"/>
  <c r="F148" i="12"/>
  <c r="G148" i="12"/>
  <c r="I148" i="12"/>
  <c r="K148" i="12"/>
  <c r="M148" i="12"/>
  <c r="O148" i="12"/>
  <c r="Q148" i="12"/>
  <c r="U148" i="12"/>
  <c r="F149" i="12"/>
  <c r="G149" i="12" s="1"/>
  <c r="M149" i="12" s="1"/>
  <c r="I149" i="12"/>
  <c r="K149" i="12"/>
  <c r="O149" i="12"/>
  <c r="Q149" i="12"/>
  <c r="U149" i="12"/>
  <c r="F151" i="12"/>
  <c r="G151" i="12" s="1"/>
  <c r="M151" i="12" s="1"/>
  <c r="I151" i="12"/>
  <c r="K151" i="12"/>
  <c r="O151" i="12"/>
  <c r="Q151" i="12"/>
  <c r="U151" i="12"/>
  <c r="F153" i="12"/>
  <c r="G153" i="12" s="1"/>
  <c r="M153" i="12" s="1"/>
  <c r="I153" i="12"/>
  <c r="K153" i="12"/>
  <c r="O153" i="12"/>
  <c r="Q153" i="12"/>
  <c r="U153" i="12"/>
  <c r="F155" i="12"/>
  <c r="G155" i="12" s="1"/>
  <c r="M155" i="12" s="1"/>
  <c r="I155" i="12"/>
  <c r="K155" i="12"/>
  <c r="O155" i="12"/>
  <c r="Q155" i="12"/>
  <c r="U155" i="12"/>
  <c r="F158" i="12"/>
  <c r="G158" i="12" s="1"/>
  <c r="M158" i="12" s="1"/>
  <c r="I158" i="12"/>
  <c r="K158" i="12"/>
  <c r="O158" i="12"/>
  <c r="Q158" i="12"/>
  <c r="U158" i="12"/>
  <c r="F160" i="12"/>
  <c r="G160" i="12" s="1"/>
  <c r="M160" i="12" s="1"/>
  <c r="I160" i="12"/>
  <c r="K160" i="12"/>
  <c r="O160" i="12"/>
  <c r="Q160" i="12"/>
  <c r="U160" i="12"/>
  <c r="F162" i="12"/>
  <c r="G162" i="12" s="1"/>
  <c r="M162" i="12" s="1"/>
  <c r="I162" i="12"/>
  <c r="K162" i="12"/>
  <c r="O162" i="12"/>
  <c r="Q162" i="12"/>
  <c r="U162" i="12"/>
  <c r="F164" i="12"/>
  <c r="G164" i="12" s="1"/>
  <c r="M164" i="12" s="1"/>
  <c r="I164" i="12"/>
  <c r="K164" i="12"/>
  <c r="O164" i="12"/>
  <c r="Q164" i="12"/>
  <c r="U164" i="12"/>
  <c r="F166" i="12"/>
  <c r="G166" i="12" s="1"/>
  <c r="M166" i="12" s="1"/>
  <c r="I166" i="12"/>
  <c r="K166" i="12"/>
  <c r="O166" i="12"/>
  <c r="Q166" i="12"/>
  <c r="U166" i="12"/>
  <c r="F168" i="12"/>
  <c r="G168" i="12" s="1"/>
  <c r="M168" i="12" s="1"/>
  <c r="I168" i="12"/>
  <c r="K168" i="12"/>
  <c r="O168" i="12"/>
  <c r="Q168" i="12"/>
  <c r="U168" i="12"/>
  <c r="F171" i="12"/>
  <c r="G171" i="12" s="1"/>
  <c r="M171" i="12" s="1"/>
  <c r="I171" i="12"/>
  <c r="K171" i="12"/>
  <c r="O171" i="12"/>
  <c r="Q171" i="12"/>
  <c r="U171" i="12"/>
  <c r="F173" i="12"/>
  <c r="G173" i="12"/>
  <c r="I173" i="12"/>
  <c r="K173" i="12"/>
  <c r="M173" i="12"/>
  <c r="O173" i="12"/>
  <c r="Q173" i="12"/>
  <c r="U173" i="12"/>
  <c r="F175" i="12"/>
  <c r="G175" i="12"/>
  <c r="I175" i="12"/>
  <c r="K175" i="12"/>
  <c r="M175" i="12"/>
  <c r="O175" i="12"/>
  <c r="Q175" i="12"/>
  <c r="U175" i="12"/>
  <c r="F177" i="12"/>
  <c r="G177" i="12"/>
  <c r="I177" i="12"/>
  <c r="K177" i="12"/>
  <c r="M177" i="12"/>
  <c r="O177" i="12"/>
  <c r="Q177" i="12"/>
  <c r="U177" i="12"/>
  <c r="F179" i="12"/>
  <c r="G179" i="12"/>
  <c r="I179" i="12"/>
  <c r="K179" i="12"/>
  <c r="M179" i="12"/>
  <c r="O179" i="12"/>
  <c r="Q179" i="12"/>
  <c r="U179" i="12"/>
  <c r="F181" i="12"/>
  <c r="G181" i="12" s="1"/>
  <c r="M181" i="12" s="1"/>
  <c r="I181" i="12"/>
  <c r="K181" i="12"/>
  <c r="O181" i="12"/>
  <c r="Q181" i="12"/>
  <c r="U181" i="12"/>
  <c r="F182" i="12"/>
  <c r="G182" i="12"/>
  <c r="I182" i="12"/>
  <c r="K182" i="12"/>
  <c r="M182" i="12"/>
  <c r="O182" i="12"/>
  <c r="Q182" i="12"/>
  <c r="U182" i="12"/>
  <c r="F184" i="12"/>
  <c r="G184" i="12"/>
  <c r="I184" i="12"/>
  <c r="K184" i="12"/>
  <c r="M184" i="12"/>
  <c r="O184" i="12"/>
  <c r="Q184" i="12"/>
  <c r="U184" i="12"/>
  <c r="F187" i="12"/>
  <c r="G187" i="12"/>
  <c r="I187" i="12"/>
  <c r="K187" i="12"/>
  <c r="M187" i="12"/>
  <c r="O187" i="12"/>
  <c r="Q187" i="12"/>
  <c r="U187" i="12"/>
  <c r="F190" i="12"/>
  <c r="G190" i="12"/>
  <c r="I190" i="12"/>
  <c r="K190" i="12"/>
  <c r="M190" i="12"/>
  <c r="O190" i="12"/>
  <c r="Q190" i="12"/>
  <c r="U190" i="12"/>
  <c r="F193" i="12"/>
  <c r="G193" i="12" s="1"/>
  <c r="M193" i="12" s="1"/>
  <c r="I193" i="12"/>
  <c r="K193" i="12"/>
  <c r="O193" i="12"/>
  <c r="Q193" i="12"/>
  <c r="U193" i="12"/>
  <c r="F196" i="12"/>
  <c r="G196" i="12" s="1"/>
  <c r="M196" i="12" s="1"/>
  <c r="I196" i="12"/>
  <c r="K196" i="12"/>
  <c r="O196" i="12"/>
  <c r="Q196" i="12"/>
  <c r="U196" i="12"/>
  <c r="F198" i="12"/>
  <c r="G198" i="12" s="1"/>
  <c r="M198" i="12" s="1"/>
  <c r="I198" i="12"/>
  <c r="K198" i="12"/>
  <c r="O198" i="12"/>
  <c r="Q198" i="12"/>
  <c r="U198" i="12"/>
  <c r="F200" i="12"/>
  <c r="G200" i="12" s="1"/>
  <c r="M200" i="12" s="1"/>
  <c r="I200" i="12"/>
  <c r="K200" i="12"/>
  <c r="O200" i="12"/>
  <c r="Q200" i="12"/>
  <c r="U200" i="12"/>
  <c r="F202" i="12"/>
  <c r="G202" i="12" s="1"/>
  <c r="M202" i="12" s="1"/>
  <c r="I202" i="12"/>
  <c r="K202" i="12"/>
  <c r="O202" i="12"/>
  <c r="Q202" i="12"/>
  <c r="U202" i="12"/>
  <c r="F204" i="12"/>
  <c r="G204" i="12" s="1"/>
  <c r="M204" i="12" s="1"/>
  <c r="I204" i="12"/>
  <c r="K204" i="12"/>
  <c r="O204" i="12"/>
  <c r="Q204" i="12"/>
  <c r="U204" i="12"/>
  <c r="F206" i="12"/>
  <c r="G206" i="12" s="1"/>
  <c r="M206" i="12" s="1"/>
  <c r="I206" i="12"/>
  <c r="K206" i="12"/>
  <c r="O206" i="12"/>
  <c r="Q206" i="12"/>
  <c r="U206" i="12"/>
  <c r="F208" i="12"/>
  <c r="G208" i="12" s="1"/>
  <c r="M208" i="12" s="1"/>
  <c r="I208" i="12"/>
  <c r="K208" i="12"/>
  <c r="O208" i="12"/>
  <c r="Q208" i="12"/>
  <c r="U208" i="12"/>
  <c r="F210" i="12"/>
  <c r="G210" i="12" s="1"/>
  <c r="M210" i="12" s="1"/>
  <c r="I210" i="12"/>
  <c r="K210" i="12"/>
  <c r="O210" i="12"/>
  <c r="Q210" i="12"/>
  <c r="U210" i="12"/>
  <c r="F212" i="12"/>
  <c r="G212" i="12" s="1"/>
  <c r="M212" i="12" s="1"/>
  <c r="I212" i="12"/>
  <c r="K212" i="12"/>
  <c r="O212" i="12"/>
  <c r="Q212" i="12"/>
  <c r="U212" i="12"/>
  <c r="F215" i="12"/>
  <c r="G215" i="12" s="1"/>
  <c r="M215" i="12" s="1"/>
  <c r="I215" i="12"/>
  <c r="K215" i="12"/>
  <c r="O215" i="12"/>
  <c r="Q215" i="12"/>
  <c r="U215" i="12"/>
  <c r="F218" i="12"/>
  <c r="G218" i="12"/>
  <c r="I218" i="12"/>
  <c r="K218" i="12"/>
  <c r="M218" i="12"/>
  <c r="O218" i="12"/>
  <c r="Q218" i="12"/>
  <c r="U218" i="12"/>
  <c r="F220" i="12"/>
  <c r="G220" i="12"/>
  <c r="I220" i="12"/>
  <c r="K220" i="12"/>
  <c r="M220" i="12"/>
  <c r="O220" i="12"/>
  <c r="Q220" i="12"/>
  <c r="U220" i="12"/>
  <c r="F223" i="12"/>
  <c r="G223" i="12"/>
  <c r="I223" i="12"/>
  <c r="K223" i="12"/>
  <c r="M223" i="12"/>
  <c r="O223" i="12"/>
  <c r="Q223" i="12"/>
  <c r="U223" i="12"/>
  <c r="F225" i="12"/>
  <c r="G225" i="12"/>
  <c r="I225" i="12"/>
  <c r="K225" i="12"/>
  <c r="M225" i="12"/>
  <c r="O225" i="12"/>
  <c r="Q225" i="12"/>
  <c r="U225" i="12"/>
  <c r="F228" i="12"/>
  <c r="G228" i="12" s="1"/>
  <c r="M228" i="12" s="1"/>
  <c r="I228" i="12"/>
  <c r="K228" i="12"/>
  <c r="O228" i="12"/>
  <c r="Q228" i="12"/>
  <c r="U228" i="12"/>
  <c r="F230" i="12"/>
  <c r="G230" i="12"/>
  <c r="I230" i="12"/>
  <c r="K230" i="12"/>
  <c r="M230" i="12"/>
  <c r="O230" i="12"/>
  <c r="Q230" i="12"/>
  <c r="U230" i="12"/>
  <c r="F233" i="12"/>
  <c r="G233" i="12"/>
  <c r="I233" i="12"/>
  <c r="K233" i="12"/>
  <c r="M233" i="12"/>
  <c r="O233" i="12"/>
  <c r="Q233" i="12"/>
  <c r="U233" i="12"/>
  <c r="F235" i="12"/>
  <c r="G235" i="12"/>
  <c r="I235" i="12"/>
  <c r="K235" i="12"/>
  <c r="M235" i="12"/>
  <c r="O235" i="12"/>
  <c r="Q235" i="12"/>
  <c r="U235" i="12"/>
  <c r="F238" i="12"/>
  <c r="G238" i="12"/>
  <c r="I238" i="12"/>
  <c r="K238" i="12"/>
  <c r="M238" i="12"/>
  <c r="O238" i="12"/>
  <c r="Q238" i="12"/>
  <c r="U238" i="12"/>
  <c r="F239" i="12"/>
  <c r="G239" i="12" s="1"/>
  <c r="M239" i="12" s="1"/>
  <c r="I239" i="12"/>
  <c r="K239" i="12"/>
  <c r="O239" i="12"/>
  <c r="Q239" i="12"/>
  <c r="U239" i="12"/>
  <c r="F240" i="12"/>
  <c r="G240" i="12" s="1"/>
  <c r="M240" i="12" s="1"/>
  <c r="I240" i="12"/>
  <c r="K240" i="12"/>
  <c r="O240" i="12"/>
  <c r="Q240" i="12"/>
  <c r="U240" i="12"/>
  <c r="F243" i="12"/>
  <c r="G243" i="12" s="1"/>
  <c r="M243" i="12" s="1"/>
  <c r="I243" i="12"/>
  <c r="K243" i="12"/>
  <c r="O243" i="12"/>
  <c r="Q243" i="12"/>
  <c r="U243" i="12"/>
  <c r="F245" i="12"/>
  <c r="G245" i="12" s="1"/>
  <c r="M245" i="12" s="1"/>
  <c r="I245" i="12"/>
  <c r="K245" i="12"/>
  <c r="O245" i="12"/>
  <c r="Q245" i="12"/>
  <c r="U245" i="12"/>
  <c r="F247" i="12"/>
  <c r="G247" i="12" s="1"/>
  <c r="M247" i="12" s="1"/>
  <c r="I247" i="12"/>
  <c r="K247" i="12"/>
  <c r="O247" i="12"/>
  <c r="Q247" i="12"/>
  <c r="U247" i="12"/>
  <c r="F249" i="12"/>
  <c r="G249" i="12" s="1"/>
  <c r="M249" i="12" s="1"/>
  <c r="I249" i="12"/>
  <c r="K249" i="12"/>
  <c r="O249" i="12"/>
  <c r="Q249" i="12"/>
  <c r="U249" i="12"/>
  <c r="I20" i="1"/>
  <c r="I19" i="1"/>
  <c r="I17" i="1"/>
  <c r="I16" i="1"/>
  <c r="G27" i="1"/>
  <c r="J28" i="1"/>
  <c r="J26" i="1"/>
  <c r="G38" i="1"/>
  <c r="F38" i="1"/>
  <c r="H32" i="1"/>
  <c r="J23" i="1"/>
  <c r="J24" i="1"/>
  <c r="J25" i="1"/>
  <c r="J27" i="1"/>
  <c r="E24" i="1"/>
  <c r="E26" i="1"/>
  <c r="M9" i="12" l="1"/>
  <c r="AD252" i="12"/>
  <c r="G39" i="1" s="1"/>
  <c r="G40" i="1" s="1"/>
  <c r="G25" i="1" s="1"/>
  <c r="G26" i="1" s="1"/>
  <c r="F40" i="1"/>
  <c r="U8" i="12"/>
  <c r="Q8" i="12"/>
  <c r="O8" i="12"/>
  <c r="K8" i="12"/>
  <c r="I8" i="12"/>
  <c r="G23" i="1"/>
  <c r="M8" i="12"/>
  <c r="G8" i="12"/>
  <c r="H39" i="1" l="1"/>
  <c r="I47" i="1"/>
  <c r="G252" i="12"/>
  <c r="G28" i="1"/>
  <c r="G24" i="1"/>
  <c r="G29" i="1" s="1"/>
  <c r="I48" i="1" l="1"/>
  <c r="I18" i="1"/>
  <c r="I21" i="1" s="1"/>
  <c r="I39" i="1"/>
  <c r="I40" i="1" s="1"/>
  <c r="J39" i="1" s="1"/>
  <c r="J40" i="1" s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<sst xmlns="http://schemas.openxmlformats.org/spreadsheetml/2006/main" count="827" uniqueCount="354">
  <si>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</si>
  <si>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</si>
  <si>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</si>
  <si>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</si>
  <si>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</si>
  <si>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</si>
  <si>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</si>
  <si>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</si>
  <si>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</si>
  <si>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</si>
  <si>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</si>
  <si>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</si>
  <si>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</si>
  <si>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</si>
  <si>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</si>
  <si>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</si>
  <si>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</si>
  <si>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</si>
  <si>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</si>
  <si>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</si>
  <si>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</si>
  <si>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</si>
  <si>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</si>
  <si>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</si>
  <si>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</si>
  <si>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</si>
  <si>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</si>
  <si>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</si>
  <si>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</si>
  <si>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</si>
  <si>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</si>
  <si>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</si>
  <si>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</si>
  <si>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</si>
  <si>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</si>
  <si>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</si>
  <si>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</si>
  <si>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</si>
  <si>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</si>
  <si>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</si>
  <si>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</si>
  <si>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</si>
  <si>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</si>
  <si>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</si>
  <si>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</si>
  <si>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Obnova S – centra Hodonín, p. o., D.1.4.h – EPS+NZS</t>
  </si>
  <si>
    <t>Jihomoravský kraj</t>
  </si>
  <si>
    <t>Žerotínovo náměstí 449/3</t>
  </si>
  <si>
    <t>Brno-Veveří</t>
  </si>
  <si>
    <t>60200</t>
  </si>
  <si>
    <t>70888337</t>
  </si>
  <si>
    <t>CZ70888337</t>
  </si>
  <si>
    <t>Ing. Ondřej Tichý</t>
  </si>
  <si>
    <t>IBC – Příkop 843/4</t>
  </si>
  <si>
    <t>Brno</t>
  </si>
  <si>
    <t>75718600</t>
  </si>
  <si>
    <t>CZ8001113824</t>
  </si>
  <si>
    <t>Rozpočet</t>
  </si>
  <si>
    <t>Celkem za stavbu</t>
  </si>
  <si>
    <t>CZK</t>
  </si>
  <si>
    <t>Rekapitulace dílů</t>
  </si>
  <si>
    <t>Typ dílu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</si>
  <si>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</si>
  <si>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</si>
  <si>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</si>
  <si>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</si>
  <si>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</si>
  <si>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</si>
  <si>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</si>
  <si>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</si>
  <si>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</si>
  <si>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</si>
  <si>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</si>
  <si>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</si>
  <si>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</si>
  <si>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</si>
  <si>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</si>
  <si>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</si>
  <si>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</si>
  <si>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</si>
  <si>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</si>
  <si>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</si>
  <si>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</si>
  <si>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</si>
  <si>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</si>
  <si>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</si>
  <si>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</si>
  <si>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</si>
  <si>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</si>
  <si>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</si>
  <si>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</si>
  <si>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</si>
  <si>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</si>
  <si>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222261251R00</t>
  </si>
  <si>
    <t>Příchytka kabelová 6-12 mm, s funkční odolností při požáru min.P60-R.</t>
  </si>
  <si>
    <t>kus</t>
  </si>
  <si>
    <t>POL1_0</t>
  </si>
  <si>
    <t>Montáž.</t>
  </si>
  <si>
    <t>POP</t>
  </si>
  <si>
    <t>6712_POGMT</t>
  </si>
  <si>
    <t>ks</t>
  </si>
  <si>
    <t>POL3_0</t>
  </si>
  <si>
    <t>Dodávka.</t>
  </si>
  <si>
    <t>220260550R00</t>
  </si>
  <si>
    <t>Trubka PVC pod omítku, vnější průměr 16 mm</t>
  </si>
  <si>
    <t>m</t>
  </si>
  <si>
    <t>Trubkování pro EPS .</t>
  </si>
  <si>
    <t>34571050R</t>
  </si>
  <si>
    <t>Trubka PVC, vnější průměr 16 mm</t>
  </si>
  <si>
    <t>222260571R00</t>
  </si>
  <si>
    <t>Trubka plast. tuhá 16 na příchytkách vč.příchytek</t>
  </si>
  <si>
    <t>34571091R</t>
  </si>
  <si>
    <t>Trubka elektroinstalační tuhá z PVC 1516 E</t>
  </si>
  <si>
    <t>222260573R00</t>
  </si>
  <si>
    <t>Trubka plast. tuhá 25 na příchytkách vč.příchytek</t>
  </si>
  <si>
    <t>34571092R</t>
  </si>
  <si>
    <t>Trubka elektroinstalační tuhá z PVC 1525</t>
  </si>
  <si>
    <t>222260722R01</t>
  </si>
  <si>
    <t>Žlab celoplech 500x100,vč.přísluš. pro uchycení, .</t>
  </si>
  <si>
    <t>Montáž+dodávka.</t>
  </si>
  <si>
    <t>Včetně veškerého příslušenství pro uchycení.</t>
  </si>
  <si>
    <t>P60-R</t>
  </si>
  <si>
    <t>Žlab drátěný 500x50,vč.přísluš. pro uchycení, - vertikální montáž.</t>
  </si>
  <si>
    <t>Vč.odlehčení v tahu.</t>
  </si>
  <si>
    <t>222280212R01</t>
  </si>
  <si>
    <t>Kabel EZS, EPS, DT do 7 mm v trubkách,  / na příchytkách</t>
  </si>
  <si>
    <t>Montáž kabelu EPS.</t>
  </si>
  <si>
    <t>341350121R</t>
  </si>
  <si>
    <t>Kabel PRAFlaCom 1x2x0,8</t>
  </si>
  <si>
    <t>Dodávka kabelu EPS.</t>
  </si>
  <si>
    <t>341350122R</t>
  </si>
  <si>
    <t>Kabel PRAFlaGuardF 2x2x0,8</t>
  </si>
  <si>
    <t>341350124R</t>
  </si>
  <si>
    <t>Kabel PRAFlaGuardF 5x2x0,8</t>
  </si>
  <si>
    <t>371201303R</t>
  </si>
  <si>
    <t>Kabel FTP Cat5e, patch kabel 1m P30-R vč.konektorů RJ45</t>
  </si>
  <si>
    <t>371201315R1</t>
  </si>
  <si>
    <t>Koaxiální kabel k ZDP, RLH1000</t>
  </si>
  <si>
    <t>34140827R</t>
  </si>
  <si>
    <t>Vodič silový pevné uložení CY H07 V-U 10,00 mm2</t>
  </si>
  <si>
    <t>222280051R01</t>
  </si>
  <si>
    <t>2x1,5 P60-R na příchytkách,  / pod omítkou / v podlaze</t>
  </si>
  <si>
    <t>Montáž kabelů EPS.</t>
  </si>
  <si>
    <t>34111715101R</t>
  </si>
  <si>
    <t>Kabel silový s Cu jádrem 1kV 2 x 1,5 mm2, B2cas1d1, P60-R</t>
  </si>
  <si>
    <t>222280051R02</t>
  </si>
  <si>
    <t>2x2,5 P60-R na příchytkách,  / pod omítkou / v podlaze</t>
  </si>
  <si>
    <t>34111715102R</t>
  </si>
  <si>
    <t>Kabel silový s Cu jádrem 1kV 2 x 2,5 mm2, B2cas1d1, P60-R</t>
  </si>
  <si>
    <t>Montáž kabelů NZS.</t>
  </si>
  <si>
    <t>34111715105R</t>
  </si>
  <si>
    <t>Kabel 4x2x0,8, B2cas1d1, P60-R</t>
  </si>
  <si>
    <t>Dodávka+montáž.</t>
  </si>
  <si>
    <t>222330101R00</t>
  </si>
  <si>
    <t>Tlač.hlásič na omít. na úch.body,na krabici,na kci</t>
  </si>
  <si>
    <t>EPS006a</t>
  </si>
  <si>
    <t>Tlačítkový hlásič červený</t>
  </si>
  <si>
    <t>Tlačítkový hlásič typu A, červený, IP24 (vnitřní), integrovaný zkratový izolátor, se základnou pro povrchovou montáž.</t>
  </si>
  <si>
    <t>EPS006b</t>
  </si>
  <si>
    <t>Tlačítkový hlásič modrý</t>
  </si>
  <si>
    <t>Tlačítkový hlásič typu A, modrý, IP24 (vnitřní), integrovaný zkratový izolátor, se základnou pro povrchovou montáž.</t>
  </si>
  <si>
    <t>EPS0060</t>
  </si>
  <si>
    <t>Popiska</t>
  </si>
  <si>
    <t>Popiska pro manuální tlačítkový hlásič typu B se symbolem "ruky"</t>
  </si>
  <si>
    <t>222330111R00</t>
  </si>
  <si>
    <t>Zásuvka aut.hlásiče na omítku, na úchytné body</t>
  </si>
  <si>
    <t>EPS005</t>
  </si>
  <si>
    <t>Patice hlásiče základní provedení</t>
  </si>
  <si>
    <t>222330138R00</t>
  </si>
  <si>
    <t>Označení hlásiče štítkem</t>
  </si>
  <si>
    <t>222330137R00</t>
  </si>
  <si>
    <t>Držák štítků se štítkem</t>
  </si>
  <si>
    <t>EPS004</t>
  </si>
  <si>
    <t>222330141R00</t>
  </si>
  <si>
    <t>Analogový stropní bodový hlásič na patici</t>
  </si>
  <si>
    <t>EPS003</t>
  </si>
  <si>
    <t>Multisenzorový hlásič, EN 54-29</t>
  </si>
  <si>
    <t>Multisenzorový hlásič, integrovaný zkratový izolátor, autodetekce znečistění, IP44</t>
  </si>
  <si>
    <t>222330151R00</t>
  </si>
  <si>
    <t>Externí indikátor na omítku v normál. prostředí</t>
  </si>
  <si>
    <t>EPS245</t>
  </si>
  <si>
    <t>Paralelní optický indikátor, červený</t>
  </si>
  <si>
    <t>EPS246</t>
  </si>
  <si>
    <t>Kryt paralelního optického indikátoru</t>
  </si>
  <si>
    <t>222330181R00</t>
  </si>
  <si>
    <t>Adresný I/O modul na úchytné body, do krytu</t>
  </si>
  <si>
    <t>EPS008</t>
  </si>
  <si>
    <t>Reléový modul 4x výstup</t>
  </si>
  <si>
    <t>Výstupní reléový modul, 4 reléové bistabilní výstupy 230V/2A/60W s programovatelnou funkcí fail-safe, integrovaný zkratový izolátor</t>
  </si>
  <si>
    <t>EPS0080</t>
  </si>
  <si>
    <t>Reléový modul, 4xvstup, 2xvýstup</t>
  </si>
  <si>
    <t>Vstupně/výstupní modul, 2 reléové bistabilní výstupy 230V/2A/60W s programovatelnou funkcí fail-safe, 4 monitorované Vstupy pro připojení bezpotenciálových kontaktů, integrovaný zkratový izolátor</t>
  </si>
  <si>
    <t>EPS009</t>
  </si>
  <si>
    <t>Krabice pro moduly IP66 / rozměry: 130 x 94 x 57, mm</t>
  </si>
  <si>
    <t>222330166R00</t>
  </si>
  <si>
    <t>Poplachová siréna adresná na úchytné body</t>
  </si>
  <si>
    <t>EPS255</t>
  </si>
  <si>
    <t>Kruhová adresovatelná siréna</t>
  </si>
  <si>
    <t>Kruhová adresovatelná siréna pro akustickou signalizaci požáru ve vnitřních prostorech, červená, nastavitelný druh tónu a jeho hlasitost, integrovaný zkratový izolátor.</t>
  </si>
  <si>
    <t>222330192R00</t>
  </si>
  <si>
    <t>Měření smyčky</t>
  </si>
  <si>
    <t>222330195R00</t>
  </si>
  <si>
    <t>Ústředna EPS na připravené body nebo konstrukci</t>
  </si>
  <si>
    <t>EPS001</t>
  </si>
  <si>
    <t>Ústředna EPS, modulární, 250 prvků/kruh, TCP/IP, EN54-2</t>
  </si>
  <si>
    <t>Redundantní modulární ústředna, základní verze včetně čelního ovládacího panelu, bluetooth servisní rozhraní, LAN port.</t>
  </si>
  <si>
    <t>? až 4000 prvků na 16 kruzích</t>
  </si>
  <si>
    <t>? 11 slotů pro moduly</t>
  </si>
  <si>
    <t>? LAN rozhraní na procesorové kartě</t>
  </si>
  <si>
    <t>? hardwarová a softwarová redundance</t>
  </si>
  <si>
    <t>? plně síťovatelná</t>
  </si>
  <si>
    <t>EPS002</t>
  </si>
  <si>
    <t>Výměnné popisné pole na ovládací panel česky</t>
  </si>
  <si>
    <t>EPS231</t>
  </si>
  <si>
    <t>Karta 16-ti relé</t>
  </si>
  <si>
    <t>Karta 16ti bistabilních relé, 30V/3A</t>
  </si>
  <si>
    <t>EPS232</t>
  </si>
  <si>
    <t>Karta 4 seriových rozhraní</t>
  </si>
  <si>
    <t>EPS233</t>
  </si>
  <si>
    <t>Karta pro připojení externích zařízení</t>
  </si>
  <si>
    <t>Karta pro připojení externích monitorovacích a ovládacích zařízení, rozhraní pro OPPO, 2 monitorované výstupy, 3 monitorované vstupy, 3 releové výstupy, pro modulární ústředny.</t>
  </si>
  <si>
    <t>EPS234</t>
  </si>
  <si>
    <t>Karta dvou kruhových adresných linek</t>
  </si>
  <si>
    <t>Karta dvou kruhových adresných linek, až 250 adres/kruh, až 3500m/kruh, pro modulární ústředny.</t>
  </si>
  <si>
    <t>EPS235</t>
  </si>
  <si>
    <t>Baterie 12 V / 44 Ah</t>
  </si>
  <si>
    <t>EPS236</t>
  </si>
  <si>
    <t>VPN router</t>
  </si>
  <si>
    <t>LAN pro připojení ke cloud platformě, včetně VPN certifikátu.</t>
  </si>
  <si>
    <t>EPS237</t>
  </si>
  <si>
    <t>Licence</t>
  </si>
  <si>
    <t>Základní licence mobilní aplikace pro 1 připojení.</t>
  </si>
  <si>
    <t>EPS101</t>
  </si>
  <si>
    <t>SD - karta 4GB</t>
  </si>
  <si>
    <t>EPS175</t>
  </si>
  <si>
    <t>Provozní kniha EPS</t>
  </si>
  <si>
    <t>EPS185</t>
  </si>
  <si>
    <t>Přepěťová ochrana napájecího vstupu 230V do zdroje</t>
  </si>
  <si>
    <t>typ 3, In=10A, vč. filtru pro jemné odrušení</t>
  </si>
  <si>
    <t>EPS136</t>
  </si>
  <si>
    <t>Sestavení a zahoření ústředny</t>
  </si>
  <si>
    <t>222330172R00</t>
  </si>
  <si>
    <t>Světelný maják na budovu na úchytné body</t>
  </si>
  <si>
    <t>EPS110</t>
  </si>
  <si>
    <t>Maják Solex 10, červený kryt, červená kalota IP65</t>
  </si>
  <si>
    <t>222330197R00</t>
  </si>
  <si>
    <t>Externí tablo na úchyt.body, přezkoušení funkce</t>
  </si>
  <si>
    <t>Externí plnohodnotný ovládací panel</t>
  </si>
  <si>
    <t>V plastovém krytu, redundantní sběrnice, bez výměnného popisného pole.</t>
  </si>
  <si>
    <t>222330801R00</t>
  </si>
  <si>
    <t>Tablo OPPO na připravené úchytné body</t>
  </si>
  <si>
    <t>EPS125</t>
  </si>
  <si>
    <t>OPPO CZ-EPI dle DIN 14661, vč. skříně</t>
  </si>
  <si>
    <t>222330802R00</t>
  </si>
  <si>
    <t>Klíčový trezor KTPO, přezkoušení funkce</t>
  </si>
  <si>
    <t>EPS135</t>
  </si>
  <si>
    <t>Požární trezor s vložkou dle HZS JM kraje</t>
  </si>
  <si>
    <t>EPS155</t>
  </si>
  <si>
    <t>Zařízení dálkového přenosu (ZDP)</t>
  </si>
  <si>
    <t>Zařízení dálk.přenosu pro PCO HZS dle podmínek HZS JM kraje vč. zámku, antény, stožáru a výložníku, přepěťových ochran a rozváděče pro jejich uložení a včetně zpracování PD.</t>
  </si>
  <si>
    <t>222330183R00</t>
  </si>
  <si>
    <t>Adresný zálohovaný zdroj na úchytné body</t>
  </si>
  <si>
    <t>EPS165</t>
  </si>
  <si>
    <t>Pomocný napájecí zdroj</t>
  </si>
  <si>
    <t>EN54-4 spínaný napájecí zdroj 27,6 V ss / max.5 A v krytu, aku max. 2 x 17 Ah.</t>
  </si>
  <si>
    <t>EPS007</t>
  </si>
  <si>
    <t>Baterie 12 V / 17 Ah</t>
  </si>
  <si>
    <t>222330196R00</t>
  </si>
  <si>
    <t>Programování ústředny, uvedení do provozu</t>
  </si>
  <si>
    <t>hod</t>
  </si>
  <si>
    <t>222330201R00</t>
  </si>
  <si>
    <t>Přezkouš.funkce ovládání dalšího zař(VZT,ZOTK,SHZ)</t>
  </si>
  <si>
    <t>222330202R00</t>
  </si>
  <si>
    <t>Koordinační funkční zkouška systému EPS</t>
  </si>
  <si>
    <t>222360001R01</t>
  </si>
  <si>
    <t>Kompletní montáž sestavy NZS.</t>
  </si>
  <si>
    <t>kpl</t>
  </si>
  <si>
    <t>Montáž níže uvedených prvků.</t>
  </si>
  <si>
    <t>NZS001</t>
  </si>
  <si>
    <t>Základní jednotka systému EN54-16</t>
  </si>
  <si>
    <t>Dohled systému, vstup pro mikrofon. stanice, 4 audio vstupy, 8 monitorovaných vstupů, záznamník zpráv, LAN rozhraní s AES67, DSP, RC16.</t>
  </si>
  <si>
    <t>NZS101</t>
  </si>
  <si>
    <t>licence IP datové komunikace NZS a EPS</t>
  </si>
  <si>
    <t>NZS006</t>
  </si>
  <si>
    <t>Digitální koncový zesilovač, třída D, 4x200W, EN54-16</t>
  </si>
  <si>
    <t>DSP procesor pro každý zesilovací kanál, ekvalizace signálů, individuální nastavení více úrovní hlasitosti pro jednotlivé kanály.</t>
  </si>
  <si>
    <t>NZS008</t>
  </si>
  <si>
    <t>Modul směrovače s monitorováním pro 16 repr.linek</t>
  </si>
  <si>
    <t>8 vstupů pro zesilovač, architektura 1:2, metoda dohledu bez koncových desek bez přerušení reprodukce, EN54-16</t>
  </si>
  <si>
    <t>NZS011</t>
  </si>
  <si>
    <t>19" úchyt modulů 2U</t>
  </si>
  <si>
    <t>NZS012</t>
  </si>
  <si>
    <t>19" úchyt modulů 1U</t>
  </si>
  <si>
    <t>NZS015</t>
  </si>
  <si>
    <t>Sběrnicový kabel 0,5m</t>
  </si>
  <si>
    <t>NZS095</t>
  </si>
  <si>
    <t>Sběrnicový kabel 2HU</t>
  </si>
  <si>
    <t>222360005R00</t>
  </si>
  <si>
    <t>Manažer napájení a nabíječ akumulátorů</t>
  </si>
  <si>
    <t>NZS019</t>
  </si>
  <si>
    <t>Záložní bateriový blok 48VDC/24Ah, 19", bez baterií, EN54-16</t>
  </si>
  <si>
    <t>Baterie 12 V / 24 Ah</t>
  </si>
  <si>
    <t>Baterie - dodávka.</t>
  </si>
  <si>
    <t>222360011R00</t>
  </si>
  <si>
    <t>Mikrofonní stanice, s ovládacími tlačítky</t>
  </si>
  <si>
    <t>NZS020</t>
  </si>
  <si>
    <t>Digitální mikrofonní stanice,  s 24 funkčními tl., EN54-16</t>
  </si>
  <si>
    <t>Digitální mikrofonní stanice s 24 funkčními tlačítky + 3 aktivační tlačítka s krytkou, EN54-16.</t>
  </si>
  <si>
    <t>NZS021</t>
  </si>
  <si>
    <t>Mikrofonní panel pro HZS, EN54-16</t>
  </si>
  <si>
    <t>Mikrofonní panel pro HZS, 5 alarmových tlačítek, tlačítko ALL-CLEAR, povrchová montáž, červený kovový kryt, EN54-16.</t>
  </si>
  <si>
    <t>222360101R00</t>
  </si>
  <si>
    <t>Reproduktor skříňkový nástěnný do 6 W</t>
  </si>
  <si>
    <t>NZS023</t>
  </si>
  <si>
    <t>6W skříňkový reproduktor 100V</t>
  </si>
  <si>
    <t>6W nástěnný reproduktor, 100V, 6/3/1,5W, MDF, IP54, keram. svorkovnice, EN54</t>
  </si>
  <si>
    <t>222360105R00</t>
  </si>
  <si>
    <t>Reproduktor směrový nebo tlakový do 15 W</t>
  </si>
  <si>
    <t>NZS024</t>
  </si>
  <si>
    <t>10W tlakový reproduktor 100V</t>
  </si>
  <si>
    <t>10W tlakový reproduktor, voděodolný, 100V, 10/5/2,5/1,25W, ABS, RAL 7035, IP66, keram. svorkovnice v tělě reproduktoru, EN54.</t>
  </si>
  <si>
    <t>222360102R00</t>
  </si>
  <si>
    <t>Reproduktor do 6 W do podhledu</t>
  </si>
  <si>
    <t>210014</t>
  </si>
  <si>
    <t>6W podhledový reproduktor 100V</t>
  </si>
  <si>
    <t>6W podhledový reproduktor, 100V, 6/3/1,5W, plast, IP21, keram. svorkovnice, EN54</t>
  </si>
  <si>
    <t>222360102R01</t>
  </si>
  <si>
    <t>Reproduktor do 10 W přisazený kulatý</t>
  </si>
  <si>
    <t>210016</t>
  </si>
  <si>
    <t>10W stropní přisazený kruhový reproduktor</t>
  </si>
  <si>
    <t>10W stropní přisazený kruhový reproduktor, 100V, 6/3/1,5W, kov, IP21, keram. svorkovnice, bez kabelových průchodek, EN54.</t>
  </si>
  <si>
    <t>222360401R00</t>
  </si>
  <si>
    <t>Programování rozhlas.ústředny, uvedení do provozu</t>
  </si>
  <si>
    <t>222360601R00</t>
  </si>
  <si>
    <t>Odborné měření akust.tlaku a srozumitelnosti vč., měř.protokolu</t>
  </si>
  <si>
    <t>222260413R01</t>
  </si>
  <si>
    <t>Nástěnný 19" rozvaděč 27U 600x600 mm</t>
  </si>
  <si>
    <t>RACK pro rozhlas.</t>
  </si>
  <si>
    <t>Montáž včetně příslušenství.</t>
  </si>
  <si>
    <t>357311075R</t>
  </si>
  <si>
    <t>Rozvaděč 19",výška 27U, 600x600 mm, vč.podstavce a veškerého příslušenství</t>
  </si>
  <si>
    <t>80199035</t>
  </si>
  <si>
    <t>Chladící jednotka 19" 1U 2x ventilátor, bimetal. termostat</t>
  </si>
  <si>
    <t>80593005</t>
  </si>
  <si>
    <t>Napájecí panel 3 m, 5 pozic, s přepěťovou ochranou včetně vany</t>
  </si>
  <si>
    <t>004111020R</t>
  </si>
  <si>
    <t>Vypracování projektové dokumentace EPS,NZS</t>
  </si>
  <si>
    <t>Soubor</t>
  </si>
  <si>
    <t>Realizační projektová dokumentace dle konkrétního typu systému EPS a NZS.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</si>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</sst>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/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7" fillId="0" borderId="10" xfId="0" applyFont="1" applyBorder="1" applyAlignment="1">
      <alignment horizontal="left" vertical="top" wrapText="1"/>
    </xf>
    <xf numFmtId="0" fontId="17" fillId="0" borderId="6" xfId="0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164" fontId="16" fillId="6" borderId="33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C45" sqref="C45"/>
    </sheetView>
  </sheetViews>
  <sheetFormatPr defaultRowHeight="12.75" x14ac:dyDescent="0.35"/>
  <sheetData>
    <row r="1" spans="1:7" ht="13.15" x14ac:dyDescent="0.4">
      <c r="A1" s="27" t="s">
        <v>38</v>
      </c>
    </row>
    <row r="2" spans="1:7" ht="57.75" customHeight="1" x14ac:dyDescent="0.35">
      <c r="A2" s="164" t="s">
        <v>39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1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35"/>
  <cols>
    <col min="1" max="1" width="8.3984375" hidden="1" customWidth="1"/>
    <col min="2" max="2" width="9.1328125" customWidth="1"/>
    <col min="3" max="3" width="7.3984375" customWidth="1"/>
    <col min="4" max="4" width="13.3984375" customWidth="1"/>
    <col min="5" max="5" width="12.1328125" customWidth="1"/>
    <col min="6" max="6" width="11.3984375" customWidth="1"/>
    <col min="7" max="9" width="12.73046875" customWidth="1"/>
    <col min="10" max="10" width="6.73046875" customWidth="1"/>
    <col min="11" max="11" width="4.265625" customWidth="1"/>
    <col min="12" max="15" width="10.73046875" customWidth="1"/>
  </cols>
  <sheetData>
    <row r="1" spans="1:15" ht="33.75" customHeight="1" x14ac:dyDescent="0.35">
      <c r="A1" s="62" t="s">
        <v>36</v>
      </c>
      <c r="B1" s="186" t="s">
        <v>42</v>
      </c>
      <c r="C1" s="187"/>
      <c r="D1" s="187"/>
      <c r="E1" s="187"/>
      <c r="F1" s="187"/>
      <c r="G1" s="187"/>
      <c r="H1" s="187"/>
      <c r="I1" s="187"/>
      <c r="J1" s="188"/>
    </row>
    <row r="2" spans="1:15" ht="23.25" customHeight="1" x14ac:dyDescent="0.35">
      <c r="A2" s="3"/>
      <c r="B2" s="70" t="s">
        <v>40</v>
      </c>
      <c r="C2" s="71"/>
      <c r="D2" s="203" t="s">
        <v>45</v>
      </c>
      <c r="E2" s="204"/>
      <c r="F2" s="204"/>
      <c r="G2" s="204"/>
      <c r="H2" s="204"/>
      <c r="I2" s="204"/>
      <c r="J2" s="205"/>
      <c r="O2" s="1"/>
    </row>
    <row r="3" spans="1:15" ht="23.25" hidden="1" customHeight="1" x14ac:dyDescent="0.35">
      <c r="A3" s="3"/>
      <c r="B3" s="72" t="s">
        <v>43</v>
      </c>
      <c r="C3" s="73"/>
      <c r="D3" s="166"/>
      <c r="E3" s="167"/>
      <c r="F3" s="167"/>
      <c r="G3" s="167"/>
      <c r="H3" s="167"/>
      <c r="I3" s="167"/>
      <c r="J3" s="168"/>
    </row>
    <row r="4" spans="1:15" ht="23.25" hidden="1" customHeight="1" x14ac:dyDescent="0.4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35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35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35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35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35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3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35">
      <c r="A11" s="3"/>
      <c r="B11" s="39" t="s">
        <v>18</v>
      </c>
      <c r="D11" s="198" t="s">
        <v>52</v>
      </c>
      <c r="E11" s="198"/>
      <c r="F11" s="198"/>
      <c r="G11" s="198"/>
      <c r="H11" s="24" t="s">
        <v>33</v>
      </c>
      <c r="I11" s="81" t="s">
        <v>55</v>
      </c>
      <c r="J11" s="9"/>
    </row>
    <row r="12" spans="1:15" ht="15.75" customHeight="1" x14ac:dyDescent="0.35">
      <c r="A12" s="3"/>
      <c r="B12" s="34"/>
      <c r="C12" s="22"/>
      <c r="D12" s="183" t="s">
        <v>53</v>
      </c>
      <c r="E12" s="183"/>
      <c r="F12" s="183"/>
      <c r="G12" s="183"/>
      <c r="H12" s="24" t="s">
        <v>34</v>
      </c>
      <c r="I12" s="81" t="s">
        <v>56</v>
      </c>
      <c r="J12" s="9"/>
    </row>
    <row r="13" spans="1:15" ht="15.75" customHeight="1" x14ac:dyDescent="0.35">
      <c r="A13" s="3"/>
      <c r="B13" s="35"/>
      <c r="C13" s="82" t="s">
        <v>49</v>
      </c>
      <c r="D13" s="184" t="s">
        <v>54</v>
      </c>
      <c r="E13" s="184"/>
      <c r="F13" s="184"/>
      <c r="G13" s="184"/>
      <c r="H13" s="25"/>
      <c r="I13" s="29"/>
      <c r="J13" s="42"/>
    </row>
    <row r="14" spans="1:15" ht="24" hidden="1" customHeight="1" x14ac:dyDescent="0.3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35">
      <c r="A15" s="3"/>
      <c r="B15" s="43" t="s">
        <v>31</v>
      </c>
      <c r="C15" s="61"/>
      <c r="D15" s="15"/>
      <c r="E15" s="206"/>
      <c r="F15" s="206"/>
      <c r="G15" s="179"/>
      <c r="H15" s="179"/>
      <c r="I15" s="179" t="s">
        <v>28</v>
      </c>
      <c r="J15" s="180"/>
    </row>
    <row r="16" spans="1:15" ht="23.25" customHeight="1" x14ac:dyDescent="0.35">
      <c r="A16" s="122" t="s">
        <v>23</v>
      </c>
      <c r="B16" s="123" t="s">
        <v>23</v>
      </c>
      <c r="C16" s="47"/>
      <c r="D16" s="48"/>
      <c r="E16" s="181"/>
      <c r="F16" s="182"/>
      <c r="G16" s="181"/>
      <c r="H16" s="182"/>
      <c r="I16" s="181">
        <f>SUMIF(F47:F47,A16,I47:I47)+SUMIF(F47:F47,"PSU",I47:I47)</f>
        <v>0</v>
      </c>
      <c r="J16" s="195"/>
    </row>
    <row r="17" spans="1:10" ht="23.25" customHeight="1" x14ac:dyDescent="0.35">
      <c r="A17" s="122" t="s">
        <v>24</v>
      </c>
      <c r="B17" s="123" t="s">
        <v>24</v>
      </c>
      <c r="C17" s="47"/>
      <c r="D17" s="48"/>
      <c r="E17" s="181"/>
      <c r="F17" s="182"/>
      <c r="G17" s="181"/>
      <c r="H17" s="182"/>
      <c r="I17" s="181">
        <f>SUMIF(F47:F47,A17,I47:I47)</f>
        <v>0</v>
      </c>
      <c r="J17" s="195"/>
    </row>
    <row r="18" spans="1:10" ht="23.25" customHeight="1" x14ac:dyDescent="0.35">
      <c r="A18" s="122" t="s">
        <v>25</v>
      </c>
      <c r="B18" s="123" t="s">
        <v>25</v>
      </c>
      <c r="C18" s="47"/>
      <c r="D18" s="48"/>
      <c r="E18" s="181"/>
      <c r="F18" s="182"/>
      <c r="G18" s="181"/>
      <c r="H18" s="182"/>
      <c r="I18" s="181">
        <f>SUMIF(F47:F47,A18,I47:I47)</f>
        <v>0</v>
      </c>
      <c r="J18" s="195"/>
    </row>
    <row r="19" spans="1:10" ht="23.25" customHeight="1" x14ac:dyDescent="0.35">
      <c r="A19" s="122" t="s">
        <v>64</v>
      </c>
      <c r="B19" s="123" t="s">
        <v>26</v>
      </c>
      <c r="C19" s="47"/>
      <c r="D19" s="48"/>
      <c r="E19" s="181"/>
      <c r="F19" s="182"/>
      <c r="G19" s="181"/>
      <c r="H19" s="182"/>
      <c r="I19" s="181">
        <f>SUMIF(F47:F47,A19,I47:I47)</f>
        <v>0</v>
      </c>
      <c r="J19" s="195"/>
    </row>
    <row r="20" spans="1:10" ht="23.25" customHeight="1" x14ac:dyDescent="0.35">
      <c r="A20" s="122" t="s">
        <v>65</v>
      </c>
      <c r="B20" s="123" t="s">
        <v>27</v>
      </c>
      <c r="C20" s="47"/>
      <c r="D20" s="48"/>
      <c r="E20" s="181"/>
      <c r="F20" s="182"/>
      <c r="G20" s="181"/>
      <c r="H20" s="182"/>
      <c r="I20" s="181">
        <f>SUMIF(F47:F47,A20,I47:I47)</f>
        <v>0</v>
      </c>
      <c r="J20" s="195"/>
    </row>
    <row r="21" spans="1:10" ht="23.25" customHeight="1" x14ac:dyDescent="0.4">
      <c r="A21" s="3"/>
      <c r="B21" s="63" t="s">
        <v>28</v>
      </c>
      <c r="C21" s="64"/>
      <c r="D21" s="65"/>
      <c r="E21" s="196"/>
      <c r="F21" s="197"/>
      <c r="G21" s="196"/>
      <c r="H21" s="197"/>
      <c r="I21" s="196">
        <f>SUM(I16:J20)</f>
        <v>0</v>
      </c>
      <c r="J21" s="202"/>
    </row>
    <row r="22" spans="1:10" ht="33" customHeight="1" x14ac:dyDescent="0.3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35">
      <c r="A23" s="3"/>
      <c r="B23" s="46" t="s">
        <v>11</v>
      </c>
      <c r="C23" s="47"/>
      <c r="D23" s="48"/>
      <c r="E23" s="49">
        <v>12</v>
      </c>
      <c r="F23" s="50" t="s">
        <v>0</v>
      </c>
      <c r="G23" s="193">
        <f>ZakladDPHSniVypocet</f>
        <v>0</v>
      </c>
      <c r="H23" s="194"/>
      <c r="I23" s="194"/>
      <c r="J23" s="51" t="str">
        <f t="shared" ref="J23:J28" si="0">Mena</f>
        <v>CZK</v>
      </c>
    </row>
    <row r="24" spans="1:10" ht="23.25" customHeight="1" x14ac:dyDescent="0.35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00">
        <f>ZakladDPHSni*SazbaDPH1/100</f>
        <v>0</v>
      </c>
      <c r="H24" s="201"/>
      <c r="I24" s="201"/>
      <c r="J24" s="51" t="str">
        <f t="shared" si="0"/>
        <v>CZK</v>
      </c>
    </row>
    <row r="25" spans="1:10" ht="23.25" customHeight="1" x14ac:dyDescent="0.35">
      <c r="A25" s="3"/>
      <c r="B25" s="46" t="s">
        <v>13</v>
      </c>
      <c r="C25" s="47"/>
      <c r="D25" s="48"/>
      <c r="E25" s="49">
        <v>21</v>
      </c>
      <c r="F25" s="50" t="s">
        <v>0</v>
      </c>
      <c r="G25" s="193">
        <f>ZakladDPHZaklVypocet</f>
        <v>0</v>
      </c>
      <c r="H25" s="194"/>
      <c r="I25" s="194"/>
      <c r="J25" s="51" t="str">
        <f t="shared" si="0"/>
        <v>CZK</v>
      </c>
    </row>
    <row r="26" spans="1:10" ht="23.25" customHeight="1" x14ac:dyDescent="0.3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89">
        <f>ZakladDPHZakl*SazbaDPH2/100</f>
        <v>0</v>
      </c>
      <c r="H26" s="190"/>
      <c r="I26" s="190"/>
      <c r="J26" s="45" t="str">
        <f t="shared" si="0"/>
        <v>CZK</v>
      </c>
    </row>
    <row r="27" spans="1:10" ht="23.25" customHeight="1" thickBot="1" x14ac:dyDescent="0.4">
      <c r="A27" s="3"/>
      <c r="B27" s="39" t="s">
        <v>4</v>
      </c>
      <c r="C27" s="17"/>
      <c r="D27" s="20"/>
      <c r="E27" s="17"/>
      <c r="F27" s="18"/>
      <c r="G27" s="191">
        <f>0</f>
        <v>0</v>
      </c>
      <c r="H27" s="191"/>
      <c r="I27" s="191"/>
      <c r="J27" s="52" t="str">
        <f t="shared" si="0"/>
        <v>CZK</v>
      </c>
    </row>
    <row r="28" spans="1:10" ht="27.75" hidden="1" customHeight="1" thickBot="1" x14ac:dyDescent="0.4">
      <c r="A28" s="3"/>
      <c r="B28" s="101" t="s">
        <v>22</v>
      </c>
      <c r="C28" s="102"/>
      <c r="D28" s="102"/>
      <c r="E28" s="103"/>
      <c r="F28" s="104"/>
      <c r="G28" s="178">
        <f>ZakladDPHSniVypocet+ZakladDPHZaklVypocet</f>
        <v>0</v>
      </c>
      <c r="H28" s="178"/>
      <c r="I28" s="178"/>
      <c r="J28" s="105" t="str">
        <f t="shared" si="0"/>
        <v>CZK</v>
      </c>
    </row>
    <row r="29" spans="1:10" ht="27.75" customHeight="1" thickBot="1" x14ac:dyDescent="0.4">
      <c r="A29" s="3"/>
      <c r="B29" s="101" t="s">
        <v>35</v>
      </c>
      <c r="C29" s="106"/>
      <c r="D29" s="106"/>
      <c r="E29" s="106"/>
      <c r="F29" s="106"/>
      <c r="G29" s="192">
        <f>ZakladDPHSni+DPHSni+ZakladDPHZakl+DPHZakl+Zaokrouhleni</f>
        <v>0</v>
      </c>
      <c r="H29" s="192"/>
      <c r="I29" s="192"/>
      <c r="J29" s="107" t="s">
        <v>59</v>
      </c>
    </row>
    <row r="30" spans="1:10" ht="12.75" customHeight="1" x14ac:dyDescent="0.35">
      <c r="A30" s="3"/>
      <c r="B30" s="3"/>
      <c r="J30" s="10"/>
    </row>
    <row r="31" spans="1:10" ht="30" customHeight="1" x14ac:dyDescent="0.35">
      <c r="A31" s="3"/>
      <c r="B31" s="3"/>
      <c r="J31" s="10"/>
    </row>
    <row r="32" spans="1:10" ht="18.75" customHeight="1" x14ac:dyDescent="0.35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45367</v>
      </c>
      <c r="I32" s="32"/>
      <c r="J32" s="10"/>
    </row>
    <row r="33" spans="1:10" ht="47.25" customHeight="1" x14ac:dyDescent="0.35">
      <c r="A33" s="3"/>
      <c r="B33" s="3"/>
      <c r="J33" s="10"/>
    </row>
    <row r="34" spans="1:10" s="27" customFormat="1" ht="18.75" customHeight="1" x14ac:dyDescent="0.4">
      <c r="A34" s="26"/>
      <c r="B34" s="26"/>
      <c r="D34" s="185"/>
      <c r="E34" s="185"/>
      <c r="G34" s="185"/>
      <c r="H34" s="185"/>
      <c r="I34" s="185"/>
      <c r="J34" s="31"/>
    </row>
    <row r="35" spans="1:10" ht="12.75" customHeight="1" x14ac:dyDescent="0.35">
      <c r="A35" s="3"/>
      <c r="B35" s="3"/>
      <c r="D35" s="199" t="s">
        <v>2</v>
      </c>
      <c r="E35" s="199"/>
      <c r="H35" s="11" t="s">
        <v>3</v>
      </c>
      <c r="J35" s="10"/>
    </row>
    <row r="36" spans="1:10" ht="13.5" customHeight="1" thickBot="1" x14ac:dyDescent="0.4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35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35">
      <c r="A39" s="85">
        <v>1</v>
      </c>
      <c r="B39" s="91" t="s">
        <v>57</v>
      </c>
      <c r="C39" s="169" t="s">
        <v>45</v>
      </c>
      <c r="D39" s="170"/>
      <c r="E39" s="170"/>
      <c r="F39" s="96">
        <f>'Rozpočet Pol'!AC252</f>
        <v>0</v>
      </c>
      <c r="G39" s="97">
        <f>'Rozpočet Pol'!AD252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35">
      <c r="A40" s="85"/>
      <c r="B40" s="171" t="s">
        <v>58</v>
      </c>
      <c r="C40" s="172"/>
      <c r="D40" s="172"/>
      <c r="E40" s="173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" x14ac:dyDescent="0.4">
      <c r="B44" s="108" t="s">
        <v>60</v>
      </c>
    </row>
    <row r="46" spans="1:10" ht="25.5" customHeight="1" x14ac:dyDescent="0.35">
      <c r="A46" s="109"/>
      <c r="B46" s="112" t="s">
        <v>16</v>
      </c>
      <c r="C46" s="112" t="s">
        <v>5</v>
      </c>
      <c r="D46" s="113"/>
      <c r="E46" s="113"/>
      <c r="F46" s="116" t="s">
        <v>61</v>
      </c>
      <c r="G46" s="116"/>
      <c r="H46" s="116"/>
      <c r="I46" s="174" t="s">
        <v>28</v>
      </c>
      <c r="J46" s="174"/>
    </row>
    <row r="47" spans="1:10" ht="25.5" customHeight="1" x14ac:dyDescent="0.35">
      <c r="A47" s="110"/>
      <c r="B47" s="117" t="s">
        <v>62</v>
      </c>
      <c r="C47" s="176" t="s">
        <v>63</v>
      </c>
      <c r="D47" s="177"/>
      <c r="E47" s="177"/>
      <c r="F47" s="118" t="s">
        <v>25</v>
      </c>
      <c r="G47" s="119"/>
      <c r="H47" s="119"/>
      <c r="I47" s="175">
        <f>'Rozpočet Pol'!G8</f>
        <v>0</v>
      </c>
      <c r="J47" s="175"/>
    </row>
    <row r="48" spans="1:10" ht="25.5" customHeight="1" x14ac:dyDescent="0.35">
      <c r="A48" s="111"/>
      <c r="B48" s="114" t="s">
        <v>1</v>
      </c>
      <c r="C48" s="114"/>
      <c r="D48" s="115"/>
      <c r="E48" s="115"/>
      <c r="F48" s="120"/>
      <c r="G48" s="121"/>
      <c r="H48" s="121"/>
      <c r="I48" s="165">
        <f>I47</f>
        <v>0</v>
      </c>
      <c r="J48" s="165"/>
    </row>
    <row r="49" spans="6:10" x14ac:dyDescent="0.35">
      <c r="F49" s="84"/>
      <c r="G49" s="84"/>
      <c r="H49" s="84"/>
      <c r="I49" s="84"/>
      <c r="J49" s="84"/>
    </row>
    <row r="50" spans="6:10" x14ac:dyDescent="0.35">
      <c r="F50" s="84"/>
      <c r="G50" s="84"/>
      <c r="H50" s="84"/>
      <c r="I50" s="84"/>
      <c r="J50" s="84"/>
    </row>
    <row r="51" spans="6:10" x14ac:dyDescent="0.35">
      <c r="F51" s="84"/>
      <c r="G51" s="84"/>
      <c r="H51" s="84"/>
      <c r="I51" s="84"/>
      <c r="J51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8:J48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328125" defaultRowHeight="12.75" x14ac:dyDescent="0.35"/>
  <cols>
    <col min="1" max="1" width="4.265625" style="4" customWidth="1"/>
    <col min="2" max="2" width="14.3984375" style="4" customWidth="1"/>
    <col min="3" max="3" width="38.265625" style="8" customWidth="1"/>
    <col min="4" max="4" width="4.59765625" style="4" customWidth="1"/>
    <col min="5" max="5" width="10.59765625" style="4" customWidth="1"/>
    <col min="6" max="6" width="9.86328125" style="4" customWidth="1"/>
    <col min="7" max="7" width="12.73046875" style="4" customWidth="1"/>
    <col min="8" max="16384" width="9.1328125" style="4"/>
  </cols>
  <sheetData>
    <row r="1" spans="1:7" ht="15" x14ac:dyDescent="0.35">
      <c r="A1" s="207" t="s">
        <v>6</v>
      </c>
      <c r="B1" s="207"/>
      <c r="C1" s="208"/>
      <c r="D1" s="207"/>
      <c r="E1" s="207"/>
      <c r="F1" s="207"/>
      <c r="G1" s="207"/>
    </row>
    <row r="2" spans="1:7" ht="24.95" customHeight="1" x14ac:dyDescent="0.35">
      <c r="A2" s="68" t="s">
        <v>41</v>
      </c>
      <c r="B2" s="67"/>
      <c r="C2" s="209"/>
      <c r="D2" s="209"/>
      <c r="E2" s="209"/>
      <c r="F2" s="209"/>
      <c r="G2" s="210"/>
    </row>
    <row r="3" spans="1:7" ht="24.95" hidden="1" customHeight="1" x14ac:dyDescent="0.35">
      <c r="A3" s="68" t="s">
        <v>7</v>
      </c>
      <c r="B3" s="67"/>
      <c r="C3" s="209"/>
      <c r="D3" s="209"/>
      <c r="E3" s="209"/>
      <c r="F3" s="209"/>
      <c r="G3" s="210"/>
    </row>
    <row r="4" spans="1:7" ht="24.95" hidden="1" customHeight="1" x14ac:dyDescent="0.35">
      <c r="A4" s="68" t="s">
        <v>8</v>
      </c>
      <c r="B4" s="67"/>
      <c r="C4" s="209"/>
      <c r="D4" s="209"/>
      <c r="E4" s="209"/>
      <c r="F4" s="209"/>
      <c r="G4" s="210"/>
    </row>
    <row r="5" spans="1:7" hidden="1" x14ac:dyDescent="0.3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62"/>
  <sheetViews>
    <sheetView tabSelected="1" workbookViewId="0">
      <selection activeCell="E35" sqref="E35"/>
    </sheetView>
  </sheetViews>
  <sheetFormatPr defaultRowHeight="12.75" outlineLevelRow="1" x14ac:dyDescent="0.35"/>
  <cols>
    <col min="1" max="1" width="4.265625" customWidth="1"/>
    <col min="2" max="2" width="14.3984375" style="83" customWidth="1"/>
    <col min="3" max="3" width="38.265625" style="83" customWidth="1"/>
    <col min="4" max="4" width="4.59765625" customWidth="1"/>
    <col min="5" max="5" width="10.59765625" customWidth="1"/>
    <col min="6" max="6" width="9.86328125" customWidth="1"/>
    <col min="7" max="7" width="12.73046875" customWidth="1"/>
    <col min="8" max="21" width="0" hidden="1" customWidth="1"/>
    <col min="29" max="39" width="0" hidden="1" customWidth="1"/>
    <col min="53" max="53" width="73.3984375" customWidth="1"/>
  </cols>
  <sheetData>
    <row r="1" spans="1:60" ht="15.75" customHeight="1" x14ac:dyDescent="0.4">
      <c r="A1" s="235" t="s">
        <v>6</v>
      </c>
      <c r="B1" s="235"/>
      <c r="C1" s="235"/>
      <c r="D1" s="235"/>
      <c r="E1" s="235"/>
      <c r="F1" s="235"/>
      <c r="G1" s="235"/>
      <c r="AE1" t="s">
        <v>67</v>
      </c>
    </row>
    <row r="2" spans="1:60" ht="24.95" customHeight="1" x14ac:dyDescent="0.35">
      <c r="A2" s="126" t="s">
        <v>66</v>
      </c>
      <c r="B2" s="124"/>
      <c r="C2" s="236" t="s">
        <v>45</v>
      </c>
      <c r="D2" s="237"/>
      <c r="E2" s="237"/>
      <c r="F2" s="237"/>
      <c r="G2" s="238"/>
      <c r="AE2" t="s">
        <v>68</v>
      </c>
    </row>
    <row r="3" spans="1:60" ht="24.95" hidden="1" customHeight="1" x14ac:dyDescent="0.35">
      <c r="A3" s="127" t="s">
        <v>7</v>
      </c>
      <c r="B3" s="125"/>
      <c r="C3" s="239"/>
      <c r="D3" s="240"/>
      <c r="E3" s="240"/>
      <c r="F3" s="240"/>
      <c r="G3" s="241"/>
      <c r="AE3" t="s">
        <v>69</v>
      </c>
    </row>
    <row r="4" spans="1:60" ht="24.95" hidden="1" customHeight="1" x14ac:dyDescent="0.35">
      <c r="A4" s="127" t="s">
        <v>8</v>
      </c>
      <c r="B4" s="125"/>
      <c r="C4" s="239"/>
      <c r="D4" s="240"/>
      <c r="E4" s="240"/>
      <c r="F4" s="240"/>
      <c r="G4" s="241"/>
      <c r="AE4" t="s">
        <v>70</v>
      </c>
    </row>
    <row r="5" spans="1:60" hidden="1" x14ac:dyDescent="0.35">
      <c r="A5" s="128" t="s">
        <v>71</v>
      </c>
      <c r="B5" s="129"/>
      <c r="C5" s="129"/>
      <c r="D5" s="130"/>
      <c r="E5" s="130"/>
      <c r="F5" s="130"/>
      <c r="G5" s="131"/>
      <c r="AE5" t="s">
        <v>72</v>
      </c>
    </row>
    <row r="7" spans="1:60" ht="38.25" x14ac:dyDescent="0.35">
      <c r="A7" s="136" t="s">
        <v>73</v>
      </c>
      <c r="B7" s="137" t="s">
        <v>74</v>
      </c>
      <c r="C7" s="137" t="s">
        <v>75</v>
      </c>
      <c r="D7" s="136" t="s">
        <v>76</v>
      </c>
      <c r="E7" s="136" t="s">
        <v>77</v>
      </c>
      <c r="F7" s="132" t="s">
        <v>78</v>
      </c>
      <c r="G7" s="145" t="s">
        <v>28</v>
      </c>
      <c r="H7" s="146" t="s">
        <v>29</v>
      </c>
      <c r="I7" s="146" t="s">
        <v>79</v>
      </c>
      <c r="J7" s="146" t="s">
        <v>30</v>
      </c>
      <c r="K7" s="146" t="s">
        <v>80</v>
      </c>
      <c r="L7" s="146" t="s">
        <v>81</v>
      </c>
      <c r="M7" s="146" t="s">
        <v>82</v>
      </c>
      <c r="N7" s="146" t="s">
        <v>83</v>
      </c>
      <c r="O7" s="146" t="s">
        <v>84</v>
      </c>
      <c r="P7" s="146" t="s">
        <v>85</v>
      </c>
      <c r="Q7" s="146" t="s">
        <v>86</v>
      </c>
      <c r="R7" s="146" t="s">
        <v>87</v>
      </c>
      <c r="S7" s="146" t="s">
        <v>88</v>
      </c>
      <c r="T7" s="146" t="s">
        <v>89</v>
      </c>
      <c r="U7" s="139" t="s">
        <v>90</v>
      </c>
    </row>
    <row r="8" spans="1:60" x14ac:dyDescent="0.35">
      <c r="A8" s="147" t="s">
        <v>91</v>
      </c>
      <c r="B8" s="148" t="s">
        <v>62</v>
      </c>
      <c r="C8" s="149" t="s">
        <v>63</v>
      </c>
      <c r="D8" s="138"/>
      <c r="E8" s="150"/>
      <c r="F8" s="151"/>
      <c r="G8" s="151">
        <f>SUMIF(AE9:AE250,"&lt;&gt;NOR",G9:G250)</f>
        <v>0</v>
      </c>
      <c r="H8" s="151"/>
      <c r="I8" s="151">
        <f>SUM(I9:I250)</f>
        <v>0</v>
      </c>
      <c r="J8" s="151"/>
      <c r="K8" s="151">
        <f>SUM(K9:K250)</f>
        <v>0</v>
      </c>
      <c r="L8" s="151"/>
      <c r="M8" s="151">
        <f>SUM(M9:M250)</f>
        <v>0</v>
      </c>
      <c r="N8" s="138"/>
      <c r="O8" s="138">
        <f>SUM(O9:O250)</f>
        <v>859.61112000000003</v>
      </c>
      <c r="P8" s="138"/>
      <c r="Q8" s="138">
        <f>SUM(Q9:Q250)</f>
        <v>0</v>
      </c>
      <c r="R8" s="138"/>
      <c r="S8" s="138"/>
      <c r="T8" s="147"/>
      <c r="U8" s="138">
        <f>SUM(U9:U250)</f>
        <v>6658.9500000000007</v>
      </c>
      <c r="AE8" t="s">
        <v>92</v>
      </c>
    </row>
    <row r="9" spans="1:60" ht="20.25" outlineLevel="1" x14ac:dyDescent="0.35">
      <c r="A9" s="134">
        <v>1</v>
      </c>
      <c r="B9" s="134" t="s">
        <v>93</v>
      </c>
      <c r="C9" s="160" t="s">
        <v>94</v>
      </c>
      <c r="D9" s="140" t="s">
        <v>95</v>
      </c>
      <c r="E9" s="142">
        <v>93830</v>
      </c>
      <c r="F9" s="143">
        <f>H9+J9</f>
        <v>0</v>
      </c>
      <c r="G9" s="144">
        <f>ROUND(E9*F9,2)</f>
        <v>0</v>
      </c>
      <c r="H9" s="144"/>
      <c r="I9" s="144">
        <f>ROUND(E9*H9,2)</f>
        <v>0</v>
      </c>
      <c r="J9" s="144"/>
      <c r="K9" s="144">
        <f>ROUND(E9*J9,2)</f>
        <v>0</v>
      </c>
      <c r="L9" s="144">
        <v>21</v>
      </c>
      <c r="M9" s="144">
        <f>G9*(1+L9/100)</f>
        <v>0</v>
      </c>
      <c r="N9" s="140">
        <v>0</v>
      </c>
      <c r="O9" s="140">
        <f>ROUND(E9*N9,5)</f>
        <v>0</v>
      </c>
      <c r="P9" s="140">
        <v>0</v>
      </c>
      <c r="Q9" s="140">
        <f>ROUND(E9*P9,5)</f>
        <v>0</v>
      </c>
      <c r="R9" s="140"/>
      <c r="S9" s="140"/>
      <c r="T9" s="141">
        <v>2.1499999999999998E-2</v>
      </c>
      <c r="U9" s="140">
        <f>ROUND(E9*T9,2)</f>
        <v>2017.35</v>
      </c>
      <c r="V9" s="133"/>
      <c r="W9" s="133"/>
      <c r="X9" s="133"/>
      <c r="Y9" s="133"/>
      <c r="Z9" s="133"/>
      <c r="AA9" s="133"/>
      <c r="AB9" s="133"/>
      <c r="AC9" s="133"/>
      <c r="AD9" s="133"/>
      <c r="AE9" s="133" t="s">
        <v>96</v>
      </c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</row>
    <row r="10" spans="1:60" outlineLevel="1" x14ac:dyDescent="0.35">
      <c r="A10" s="134"/>
      <c r="B10" s="134"/>
      <c r="C10" s="211" t="s">
        <v>97</v>
      </c>
      <c r="D10" s="212"/>
      <c r="E10" s="213"/>
      <c r="F10" s="214"/>
      <c r="G10" s="215"/>
      <c r="H10" s="144"/>
      <c r="I10" s="144"/>
      <c r="J10" s="144"/>
      <c r="K10" s="144"/>
      <c r="L10" s="144"/>
      <c r="M10" s="144"/>
      <c r="N10" s="140"/>
      <c r="O10" s="140"/>
      <c r="P10" s="140"/>
      <c r="Q10" s="140"/>
      <c r="R10" s="140"/>
      <c r="S10" s="140"/>
      <c r="T10" s="141"/>
      <c r="U10" s="140"/>
      <c r="V10" s="133"/>
      <c r="W10" s="133"/>
      <c r="X10" s="133"/>
      <c r="Y10" s="133"/>
      <c r="Z10" s="133"/>
      <c r="AA10" s="133"/>
      <c r="AB10" s="133"/>
      <c r="AC10" s="133"/>
      <c r="AD10" s="133"/>
      <c r="AE10" s="133" t="s">
        <v>98</v>
      </c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5" t="str">
        <f>C10</f>
        <v>Montáž.</v>
      </c>
      <c r="BB10" s="133"/>
      <c r="BC10" s="133"/>
      <c r="BD10" s="133"/>
      <c r="BE10" s="133"/>
      <c r="BF10" s="133"/>
      <c r="BG10" s="133"/>
      <c r="BH10" s="133"/>
    </row>
    <row r="11" spans="1:60" ht="20.25" outlineLevel="1" x14ac:dyDescent="0.35">
      <c r="A11" s="134">
        <v>2</v>
      </c>
      <c r="B11" s="134" t="s">
        <v>99</v>
      </c>
      <c r="C11" s="160" t="s">
        <v>94</v>
      </c>
      <c r="D11" s="140" t="s">
        <v>100</v>
      </c>
      <c r="E11" s="142">
        <v>93830</v>
      </c>
      <c r="F11" s="143">
        <f>H11+J11</f>
        <v>0</v>
      </c>
      <c r="G11" s="144">
        <f>ROUND(E11*F11,2)</f>
        <v>0</v>
      </c>
      <c r="H11" s="144"/>
      <c r="I11" s="144">
        <f>ROUND(E11*H11,2)</f>
        <v>0</v>
      </c>
      <c r="J11" s="144"/>
      <c r="K11" s="144">
        <f>ROUND(E11*J11,2)</f>
        <v>0</v>
      </c>
      <c r="L11" s="144">
        <v>21</v>
      </c>
      <c r="M11" s="144">
        <f>G11*(1+L11/100)</f>
        <v>0</v>
      </c>
      <c r="N11" s="140">
        <v>8.9999999999999993E-3</v>
      </c>
      <c r="O11" s="140">
        <f>ROUND(E11*N11,5)</f>
        <v>844.47</v>
      </c>
      <c r="P11" s="140">
        <v>0</v>
      </c>
      <c r="Q11" s="140">
        <f>ROUND(E11*P11,5)</f>
        <v>0</v>
      </c>
      <c r="R11" s="140"/>
      <c r="S11" s="140"/>
      <c r="T11" s="141">
        <v>0</v>
      </c>
      <c r="U11" s="140">
        <f>ROUND(E11*T11,2)</f>
        <v>0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 t="s">
        <v>101</v>
      </c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</row>
    <row r="12" spans="1:60" outlineLevel="1" x14ac:dyDescent="0.35">
      <c r="A12" s="134"/>
      <c r="B12" s="134"/>
      <c r="C12" s="211" t="s">
        <v>102</v>
      </c>
      <c r="D12" s="212"/>
      <c r="E12" s="213"/>
      <c r="F12" s="214"/>
      <c r="G12" s="215"/>
      <c r="H12" s="144"/>
      <c r="I12" s="144"/>
      <c r="J12" s="144"/>
      <c r="K12" s="144"/>
      <c r="L12" s="144"/>
      <c r="M12" s="144"/>
      <c r="N12" s="140"/>
      <c r="O12" s="140"/>
      <c r="P12" s="140"/>
      <c r="Q12" s="140"/>
      <c r="R12" s="140"/>
      <c r="S12" s="140"/>
      <c r="T12" s="141"/>
      <c r="U12" s="140"/>
      <c r="V12" s="133"/>
      <c r="W12" s="133"/>
      <c r="X12" s="133"/>
      <c r="Y12" s="133"/>
      <c r="Z12" s="133"/>
      <c r="AA12" s="133"/>
      <c r="AB12" s="133"/>
      <c r="AC12" s="133"/>
      <c r="AD12" s="133"/>
      <c r="AE12" s="133" t="s">
        <v>98</v>
      </c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5" t="str">
        <f>C12</f>
        <v>Dodávka.</v>
      </c>
      <c r="BB12" s="133"/>
      <c r="BC12" s="133"/>
      <c r="BD12" s="133"/>
      <c r="BE12" s="133"/>
      <c r="BF12" s="133"/>
      <c r="BG12" s="133"/>
      <c r="BH12" s="133"/>
    </row>
    <row r="13" spans="1:60" outlineLevel="1" x14ac:dyDescent="0.35">
      <c r="A13" s="134">
        <v>3</v>
      </c>
      <c r="B13" s="134" t="s">
        <v>103</v>
      </c>
      <c r="C13" s="160" t="s">
        <v>104</v>
      </c>
      <c r="D13" s="140" t="s">
        <v>105</v>
      </c>
      <c r="E13" s="142">
        <v>390</v>
      </c>
      <c r="F13" s="143">
        <f>H13+J13</f>
        <v>0</v>
      </c>
      <c r="G13" s="144">
        <f>ROUND(E13*F13,2)</f>
        <v>0</v>
      </c>
      <c r="H13" s="144"/>
      <c r="I13" s="144">
        <f>ROUND(E13*H13,2)</f>
        <v>0</v>
      </c>
      <c r="J13" s="144"/>
      <c r="K13" s="144">
        <f>ROUND(E13*J13,2)</f>
        <v>0</v>
      </c>
      <c r="L13" s="144">
        <v>21</v>
      </c>
      <c r="M13" s="144">
        <f>G13*(1+L13/100)</f>
        <v>0</v>
      </c>
      <c r="N13" s="140">
        <v>3.3550000000000003E-2</v>
      </c>
      <c r="O13" s="140">
        <f>ROUND(E13*N13,5)</f>
        <v>13.0845</v>
      </c>
      <c r="P13" s="140">
        <v>0</v>
      </c>
      <c r="Q13" s="140">
        <f>ROUND(E13*P13,5)</f>
        <v>0</v>
      </c>
      <c r="R13" s="140"/>
      <c r="S13" s="140"/>
      <c r="T13" s="141">
        <v>0.22</v>
      </c>
      <c r="U13" s="140">
        <f>ROUND(E13*T13,2)</f>
        <v>85.8</v>
      </c>
      <c r="V13" s="133"/>
      <c r="W13" s="133"/>
      <c r="X13" s="133"/>
      <c r="Y13" s="133"/>
      <c r="Z13" s="133"/>
      <c r="AA13" s="133"/>
      <c r="AB13" s="133"/>
      <c r="AC13" s="133"/>
      <c r="AD13" s="133"/>
      <c r="AE13" s="133" t="s">
        <v>96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1:60" outlineLevel="1" x14ac:dyDescent="0.35">
      <c r="A14" s="134"/>
      <c r="B14" s="134"/>
      <c r="C14" s="211" t="s">
        <v>97</v>
      </c>
      <c r="D14" s="212"/>
      <c r="E14" s="213"/>
      <c r="F14" s="214"/>
      <c r="G14" s="215"/>
      <c r="H14" s="144"/>
      <c r="I14" s="144"/>
      <c r="J14" s="144"/>
      <c r="K14" s="144"/>
      <c r="L14" s="144"/>
      <c r="M14" s="144"/>
      <c r="N14" s="140"/>
      <c r="O14" s="140"/>
      <c r="P14" s="140"/>
      <c r="Q14" s="140"/>
      <c r="R14" s="140"/>
      <c r="S14" s="140"/>
      <c r="T14" s="141"/>
      <c r="U14" s="140"/>
      <c r="V14" s="133"/>
      <c r="W14" s="133"/>
      <c r="X14" s="133"/>
      <c r="Y14" s="133"/>
      <c r="Z14" s="133"/>
      <c r="AA14" s="133"/>
      <c r="AB14" s="133"/>
      <c r="AC14" s="133"/>
      <c r="AD14" s="133"/>
      <c r="AE14" s="133" t="s">
        <v>98</v>
      </c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5" t="str">
        <f>C14</f>
        <v>Montáž.</v>
      </c>
      <c r="BB14" s="133"/>
      <c r="BC14" s="133"/>
      <c r="BD14" s="133"/>
      <c r="BE14" s="133"/>
      <c r="BF14" s="133"/>
      <c r="BG14" s="133"/>
      <c r="BH14" s="133"/>
    </row>
    <row r="15" spans="1:60" outlineLevel="1" x14ac:dyDescent="0.35">
      <c r="A15" s="134"/>
      <c r="B15" s="134"/>
      <c r="C15" s="211" t="s">
        <v>106</v>
      </c>
      <c r="D15" s="212"/>
      <c r="E15" s="213"/>
      <c r="F15" s="214"/>
      <c r="G15" s="215"/>
      <c r="H15" s="144"/>
      <c r="I15" s="144"/>
      <c r="J15" s="144"/>
      <c r="K15" s="144"/>
      <c r="L15" s="144"/>
      <c r="M15" s="144"/>
      <c r="N15" s="140"/>
      <c r="O15" s="140"/>
      <c r="P15" s="140"/>
      <c r="Q15" s="140"/>
      <c r="R15" s="140"/>
      <c r="S15" s="140"/>
      <c r="T15" s="141"/>
      <c r="U15" s="140"/>
      <c r="V15" s="133"/>
      <c r="W15" s="133"/>
      <c r="X15" s="133"/>
      <c r="Y15" s="133"/>
      <c r="Z15" s="133"/>
      <c r="AA15" s="133"/>
      <c r="AB15" s="133"/>
      <c r="AC15" s="133"/>
      <c r="AD15" s="133"/>
      <c r="AE15" s="133" t="s">
        <v>98</v>
      </c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5" t="str">
        <f>C15</f>
        <v>Trubkování pro EPS .</v>
      </c>
      <c r="BB15" s="133"/>
      <c r="BC15" s="133"/>
      <c r="BD15" s="133"/>
      <c r="BE15" s="133"/>
      <c r="BF15" s="133"/>
      <c r="BG15" s="133"/>
      <c r="BH15" s="133"/>
    </row>
    <row r="16" spans="1:60" outlineLevel="1" x14ac:dyDescent="0.35">
      <c r="A16" s="134">
        <v>4</v>
      </c>
      <c r="B16" s="134" t="s">
        <v>107</v>
      </c>
      <c r="C16" s="160" t="s">
        <v>108</v>
      </c>
      <c r="D16" s="140" t="s">
        <v>105</v>
      </c>
      <c r="E16" s="142">
        <v>390</v>
      </c>
      <c r="F16" s="143">
        <f>H16+J16</f>
        <v>0</v>
      </c>
      <c r="G16" s="144">
        <f>ROUND(E16*F16,2)</f>
        <v>0</v>
      </c>
      <c r="H16" s="144"/>
      <c r="I16" s="144">
        <f>ROUND(E16*H16,2)</f>
        <v>0</v>
      </c>
      <c r="J16" s="144"/>
      <c r="K16" s="144">
        <f>ROUND(E16*J16,2)</f>
        <v>0</v>
      </c>
      <c r="L16" s="144">
        <v>21</v>
      </c>
      <c r="M16" s="144">
        <f>G16*(1+L16/100)</f>
        <v>0</v>
      </c>
      <c r="N16" s="140">
        <v>6.0000000000000002E-5</v>
      </c>
      <c r="O16" s="140">
        <f>ROUND(E16*N16,5)</f>
        <v>2.3400000000000001E-2</v>
      </c>
      <c r="P16" s="140">
        <v>0</v>
      </c>
      <c r="Q16" s="140">
        <f>ROUND(E16*P16,5)</f>
        <v>0</v>
      </c>
      <c r="R16" s="140"/>
      <c r="S16" s="140"/>
      <c r="T16" s="141">
        <v>0</v>
      </c>
      <c r="U16" s="140">
        <f>ROUND(E16*T16,2)</f>
        <v>0</v>
      </c>
      <c r="V16" s="133"/>
      <c r="W16" s="133"/>
      <c r="X16" s="133"/>
      <c r="Y16" s="133"/>
      <c r="Z16" s="133"/>
      <c r="AA16" s="133"/>
      <c r="AB16" s="133"/>
      <c r="AC16" s="133"/>
      <c r="AD16" s="133"/>
      <c r="AE16" s="133" t="s">
        <v>101</v>
      </c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</row>
    <row r="17" spans="1:60" outlineLevel="1" x14ac:dyDescent="0.35">
      <c r="A17" s="134"/>
      <c r="B17" s="134"/>
      <c r="C17" s="211" t="s">
        <v>102</v>
      </c>
      <c r="D17" s="212"/>
      <c r="E17" s="213"/>
      <c r="F17" s="214"/>
      <c r="G17" s="215"/>
      <c r="H17" s="144"/>
      <c r="I17" s="144"/>
      <c r="J17" s="144"/>
      <c r="K17" s="144"/>
      <c r="L17" s="144"/>
      <c r="M17" s="144"/>
      <c r="N17" s="140"/>
      <c r="O17" s="140"/>
      <c r="P17" s="140"/>
      <c r="Q17" s="140"/>
      <c r="R17" s="140"/>
      <c r="S17" s="140"/>
      <c r="T17" s="141"/>
      <c r="U17" s="140"/>
      <c r="V17" s="133"/>
      <c r="W17" s="133"/>
      <c r="X17" s="133"/>
      <c r="Y17" s="133"/>
      <c r="Z17" s="133"/>
      <c r="AA17" s="133"/>
      <c r="AB17" s="133"/>
      <c r="AC17" s="133"/>
      <c r="AD17" s="133"/>
      <c r="AE17" s="133" t="s">
        <v>98</v>
      </c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5" t="str">
        <f>C17</f>
        <v>Dodávka.</v>
      </c>
      <c r="BB17" s="133"/>
      <c r="BC17" s="133"/>
      <c r="BD17" s="133"/>
      <c r="BE17" s="133"/>
      <c r="BF17" s="133"/>
      <c r="BG17" s="133"/>
      <c r="BH17" s="133"/>
    </row>
    <row r="18" spans="1:60" outlineLevel="1" x14ac:dyDescent="0.35">
      <c r="A18" s="134">
        <v>5</v>
      </c>
      <c r="B18" s="134" t="s">
        <v>109</v>
      </c>
      <c r="C18" s="160" t="s">
        <v>110</v>
      </c>
      <c r="D18" s="140" t="s">
        <v>105</v>
      </c>
      <c r="E18" s="142">
        <v>350</v>
      </c>
      <c r="F18" s="143">
        <f>H18+J18</f>
        <v>0</v>
      </c>
      <c r="G18" s="144">
        <f>ROUND(E18*F18,2)</f>
        <v>0</v>
      </c>
      <c r="H18" s="144"/>
      <c r="I18" s="144">
        <f>ROUND(E18*H18,2)</f>
        <v>0</v>
      </c>
      <c r="J18" s="144"/>
      <c r="K18" s="144">
        <f>ROUND(E18*J18,2)</f>
        <v>0</v>
      </c>
      <c r="L18" s="144">
        <v>21</v>
      </c>
      <c r="M18" s="144">
        <f>G18*(1+L18/100)</f>
        <v>0</v>
      </c>
      <c r="N18" s="140">
        <v>0</v>
      </c>
      <c r="O18" s="140">
        <f>ROUND(E18*N18,5)</f>
        <v>0</v>
      </c>
      <c r="P18" s="140">
        <v>0</v>
      </c>
      <c r="Q18" s="140">
        <f>ROUND(E18*P18,5)</f>
        <v>0</v>
      </c>
      <c r="R18" s="140"/>
      <c r="S18" s="140"/>
      <c r="T18" s="141">
        <v>7.9000000000000001E-2</v>
      </c>
      <c r="U18" s="140">
        <f>ROUND(E18*T18,2)</f>
        <v>27.65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 t="s">
        <v>96</v>
      </c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</row>
    <row r="19" spans="1:60" outlineLevel="1" x14ac:dyDescent="0.35">
      <c r="A19" s="134"/>
      <c r="B19" s="134"/>
      <c r="C19" s="211" t="s">
        <v>97</v>
      </c>
      <c r="D19" s="212"/>
      <c r="E19" s="213"/>
      <c r="F19" s="214"/>
      <c r="G19" s="215"/>
      <c r="H19" s="144"/>
      <c r="I19" s="144"/>
      <c r="J19" s="144"/>
      <c r="K19" s="144"/>
      <c r="L19" s="144"/>
      <c r="M19" s="144"/>
      <c r="N19" s="140"/>
      <c r="O19" s="140"/>
      <c r="P19" s="140"/>
      <c r="Q19" s="140"/>
      <c r="R19" s="140"/>
      <c r="S19" s="140"/>
      <c r="T19" s="141"/>
      <c r="U19" s="140"/>
      <c r="V19" s="133"/>
      <c r="W19" s="133"/>
      <c r="X19" s="133"/>
      <c r="Y19" s="133"/>
      <c r="Z19" s="133"/>
      <c r="AA19" s="133"/>
      <c r="AB19" s="133"/>
      <c r="AC19" s="133"/>
      <c r="AD19" s="133"/>
      <c r="AE19" s="133" t="s">
        <v>98</v>
      </c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5" t="str">
        <f>C19</f>
        <v>Montáž.</v>
      </c>
      <c r="BB19" s="133"/>
      <c r="BC19" s="133"/>
      <c r="BD19" s="133"/>
      <c r="BE19" s="133"/>
      <c r="BF19" s="133"/>
      <c r="BG19" s="133"/>
      <c r="BH19" s="133"/>
    </row>
    <row r="20" spans="1:60" outlineLevel="1" x14ac:dyDescent="0.35">
      <c r="A20" s="134">
        <v>6</v>
      </c>
      <c r="B20" s="134" t="s">
        <v>111</v>
      </c>
      <c r="C20" s="160" t="s">
        <v>112</v>
      </c>
      <c r="D20" s="140" t="s">
        <v>105</v>
      </c>
      <c r="E20" s="142">
        <v>350</v>
      </c>
      <c r="F20" s="143">
        <f>H20+J20</f>
        <v>0</v>
      </c>
      <c r="G20" s="144">
        <f>ROUND(E20*F20,2)</f>
        <v>0</v>
      </c>
      <c r="H20" s="144"/>
      <c r="I20" s="144">
        <f>ROUND(E20*H20,2)</f>
        <v>0</v>
      </c>
      <c r="J20" s="144"/>
      <c r="K20" s="144">
        <f>ROUND(E20*J20,2)</f>
        <v>0</v>
      </c>
      <c r="L20" s="144">
        <v>21</v>
      </c>
      <c r="M20" s="144">
        <f>G20*(1+L20/100)</f>
        <v>0</v>
      </c>
      <c r="N20" s="140">
        <v>8.0000000000000007E-5</v>
      </c>
      <c r="O20" s="140">
        <f>ROUND(E20*N20,5)</f>
        <v>2.8000000000000001E-2</v>
      </c>
      <c r="P20" s="140">
        <v>0</v>
      </c>
      <c r="Q20" s="140">
        <f>ROUND(E20*P20,5)</f>
        <v>0</v>
      </c>
      <c r="R20" s="140"/>
      <c r="S20" s="140"/>
      <c r="T20" s="141">
        <v>0</v>
      </c>
      <c r="U20" s="140">
        <f>ROUND(E20*T20,2)</f>
        <v>0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 t="s">
        <v>101</v>
      </c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</row>
    <row r="21" spans="1:60" outlineLevel="1" x14ac:dyDescent="0.35">
      <c r="A21" s="134"/>
      <c r="B21" s="134"/>
      <c r="C21" s="211" t="s">
        <v>102</v>
      </c>
      <c r="D21" s="212"/>
      <c r="E21" s="213"/>
      <c r="F21" s="214"/>
      <c r="G21" s="215"/>
      <c r="H21" s="144"/>
      <c r="I21" s="144"/>
      <c r="J21" s="144"/>
      <c r="K21" s="144"/>
      <c r="L21" s="144"/>
      <c r="M21" s="144"/>
      <c r="N21" s="140"/>
      <c r="O21" s="140"/>
      <c r="P21" s="140"/>
      <c r="Q21" s="140"/>
      <c r="R21" s="140"/>
      <c r="S21" s="140"/>
      <c r="T21" s="141"/>
      <c r="U21" s="140"/>
      <c r="V21" s="133"/>
      <c r="W21" s="133"/>
      <c r="X21" s="133"/>
      <c r="Y21" s="133"/>
      <c r="Z21" s="133"/>
      <c r="AA21" s="133"/>
      <c r="AB21" s="133"/>
      <c r="AC21" s="133"/>
      <c r="AD21" s="133"/>
      <c r="AE21" s="133" t="s">
        <v>98</v>
      </c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5" t="str">
        <f>C21</f>
        <v>Dodávka.</v>
      </c>
      <c r="BB21" s="133"/>
      <c r="BC21" s="133"/>
      <c r="BD21" s="133"/>
      <c r="BE21" s="133"/>
      <c r="BF21" s="133"/>
      <c r="BG21" s="133"/>
      <c r="BH21" s="133"/>
    </row>
    <row r="22" spans="1:60" outlineLevel="1" x14ac:dyDescent="0.35">
      <c r="A22" s="134">
        <v>7</v>
      </c>
      <c r="B22" s="134" t="s">
        <v>113</v>
      </c>
      <c r="C22" s="160" t="s">
        <v>114</v>
      </c>
      <c r="D22" s="140" t="s">
        <v>105</v>
      </c>
      <c r="E22" s="142">
        <v>290</v>
      </c>
      <c r="F22" s="143">
        <f>H22+J22</f>
        <v>0</v>
      </c>
      <c r="G22" s="144">
        <f>ROUND(E22*F22,2)</f>
        <v>0</v>
      </c>
      <c r="H22" s="144"/>
      <c r="I22" s="144">
        <f>ROUND(E22*H22,2)</f>
        <v>0</v>
      </c>
      <c r="J22" s="144"/>
      <c r="K22" s="144">
        <f>ROUND(E22*J22,2)</f>
        <v>0</v>
      </c>
      <c r="L22" s="144">
        <v>21</v>
      </c>
      <c r="M22" s="144">
        <f>G22*(1+L22/100)</f>
        <v>0</v>
      </c>
      <c r="N22" s="140">
        <v>0</v>
      </c>
      <c r="O22" s="140">
        <f>ROUND(E22*N22,5)</f>
        <v>0</v>
      </c>
      <c r="P22" s="140">
        <v>0</v>
      </c>
      <c r="Q22" s="140">
        <f>ROUND(E22*P22,5)</f>
        <v>0</v>
      </c>
      <c r="R22" s="140"/>
      <c r="S22" s="140"/>
      <c r="T22" s="141">
        <v>9.5670000000000005E-2</v>
      </c>
      <c r="U22" s="140">
        <f>ROUND(E22*T22,2)</f>
        <v>27.74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 t="s">
        <v>96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</row>
    <row r="23" spans="1:60" outlineLevel="1" x14ac:dyDescent="0.35">
      <c r="A23" s="134"/>
      <c r="B23" s="134"/>
      <c r="C23" s="211" t="s">
        <v>97</v>
      </c>
      <c r="D23" s="212"/>
      <c r="E23" s="213"/>
      <c r="F23" s="214"/>
      <c r="G23" s="215"/>
      <c r="H23" s="144"/>
      <c r="I23" s="144"/>
      <c r="J23" s="144"/>
      <c r="K23" s="144"/>
      <c r="L23" s="144"/>
      <c r="M23" s="144"/>
      <c r="N23" s="140"/>
      <c r="O23" s="140"/>
      <c r="P23" s="140"/>
      <c r="Q23" s="140"/>
      <c r="R23" s="140"/>
      <c r="S23" s="140"/>
      <c r="T23" s="141"/>
      <c r="U23" s="140"/>
      <c r="V23" s="133"/>
      <c r="W23" s="133"/>
      <c r="X23" s="133"/>
      <c r="Y23" s="133"/>
      <c r="Z23" s="133"/>
      <c r="AA23" s="133"/>
      <c r="AB23" s="133"/>
      <c r="AC23" s="133"/>
      <c r="AD23" s="133"/>
      <c r="AE23" s="133" t="s">
        <v>98</v>
      </c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5" t="str">
        <f>C23</f>
        <v>Montáž.</v>
      </c>
      <c r="BB23" s="133"/>
      <c r="BC23" s="133"/>
      <c r="BD23" s="133"/>
      <c r="BE23" s="133"/>
      <c r="BF23" s="133"/>
      <c r="BG23" s="133"/>
      <c r="BH23" s="133"/>
    </row>
    <row r="24" spans="1:60" outlineLevel="1" x14ac:dyDescent="0.35">
      <c r="A24" s="134">
        <v>8</v>
      </c>
      <c r="B24" s="134" t="s">
        <v>115</v>
      </c>
      <c r="C24" s="160" t="s">
        <v>116</v>
      </c>
      <c r="D24" s="140" t="s">
        <v>105</v>
      </c>
      <c r="E24" s="142">
        <v>290</v>
      </c>
      <c r="F24" s="143">
        <f>H24+J24</f>
        <v>0</v>
      </c>
      <c r="G24" s="144">
        <f>ROUND(E24*F24,2)</f>
        <v>0</v>
      </c>
      <c r="H24" s="144"/>
      <c r="I24" s="144">
        <f>ROUND(E24*H24,2)</f>
        <v>0</v>
      </c>
      <c r="J24" s="144"/>
      <c r="K24" s="144">
        <f>ROUND(E24*J24,2)</f>
        <v>0</v>
      </c>
      <c r="L24" s="144">
        <v>21</v>
      </c>
      <c r="M24" s="144">
        <f>G24*(1+L24/100)</f>
        <v>0</v>
      </c>
      <c r="N24" s="140">
        <v>1.1E-4</v>
      </c>
      <c r="O24" s="140">
        <f>ROUND(E24*N24,5)</f>
        <v>3.1899999999999998E-2</v>
      </c>
      <c r="P24" s="140">
        <v>0</v>
      </c>
      <c r="Q24" s="140">
        <f>ROUND(E24*P24,5)</f>
        <v>0</v>
      </c>
      <c r="R24" s="140"/>
      <c r="S24" s="140"/>
      <c r="T24" s="141">
        <v>0</v>
      </c>
      <c r="U24" s="140">
        <f>ROUND(E24*T24,2)</f>
        <v>0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 t="s">
        <v>101</v>
      </c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outlineLevel="1" x14ac:dyDescent="0.35">
      <c r="A25" s="134"/>
      <c r="B25" s="134"/>
      <c r="C25" s="211" t="s">
        <v>102</v>
      </c>
      <c r="D25" s="212"/>
      <c r="E25" s="213"/>
      <c r="F25" s="214"/>
      <c r="G25" s="215"/>
      <c r="H25" s="144"/>
      <c r="I25" s="144"/>
      <c r="J25" s="144"/>
      <c r="K25" s="144"/>
      <c r="L25" s="144"/>
      <c r="M25" s="144"/>
      <c r="N25" s="140"/>
      <c r="O25" s="140"/>
      <c r="P25" s="140"/>
      <c r="Q25" s="140"/>
      <c r="R25" s="140"/>
      <c r="S25" s="140"/>
      <c r="T25" s="141"/>
      <c r="U25" s="140"/>
      <c r="V25" s="133"/>
      <c r="W25" s="133"/>
      <c r="X25" s="133"/>
      <c r="Y25" s="133"/>
      <c r="Z25" s="133"/>
      <c r="AA25" s="133"/>
      <c r="AB25" s="133"/>
      <c r="AC25" s="133"/>
      <c r="AD25" s="133"/>
      <c r="AE25" s="133" t="s">
        <v>98</v>
      </c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5" t="str">
        <f>C25</f>
        <v>Dodávka.</v>
      </c>
      <c r="BB25" s="133"/>
      <c r="BC25" s="133"/>
      <c r="BD25" s="133"/>
      <c r="BE25" s="133"/>
      <c r="BF25" s="133"/>
      <c r="BG25" s="133"/>
      <c r="BH25" s="133"/>
    </row>
    <row r="26" spans="1:60" outlineLevel="1" x14ac:dyDescent="0.35">
      <c r="A26" s="134">
        <v>9</v>
      </c>
      <c r="B26" s="134" t="s">
        <v>117</v>
      </c>
      <c r="C26" s="160" t="s">
        <v>118</v>
      </c>
      <c r="D26" s="140" t="s">
        <v>105</v>
      </c>
      <c r="E26" s="142">
        <v>5</v>
      </c>
      <c r="F26" s="143">
        <f>H26+J26</f>
        <v>0</v>
      </c>
      <c r="G26" s="144">
        <f>ROUND(E26*F26,2)</f>
        <v>0</v>
      </c>
      <c r="H26" s="144"/>
      <c r="I26" s="144">
        <f>ROUND(E26*H26,2)</f>
        <v>0</v>
      </c>
      <c r="J26" s="144"/>
      <c r="K26" s="144">
        <f>ROUND(E26*J26,2)</f>
        <v>0</v>
      </c>
      <c r="L26" s="144">
        <v>21</v>
      </c>
      <c r="M26" s="144">
        <f>G26*(1+L26/100)</f>
        <v>0</v>
      </c>
      <c r="N26" s="140">
        <v>0</v>
      </c>
      <c r="O26" s="140">
        <f>ROUND(E26*N26,5)</f>
        <v>0</v>
      </c>
      <c r="P26" s="140">
        <v>0</v>
      </c>
      <c r="Q26" s="140">
        <f>ROUND(E26*P26,5)</f>
        <v>0</v>
      </c>
      <c r="R26" s="140"/>
      <c r="S26" s="140"/>
      <c r="T26" s="141">
        <v>0.59833000000000003</v>
      </c>
      <c r="U26" s="140">
        <f>ROUND(E26*T26,2)</f>
        <v>2.99</v>
      </c>
      <c r="V26" s="133"/>
      <c r="W26" s="133"/>
      <c r="X26" s="133"/>
      <c r="Y26" s="133"/>
      <c r="Z26" s="133"/>
      <c r="AA26" s="133"/>
      <c r="AB26" s="133"/>
      <c r="AC26" s="133"/>
      <c r="AD26" s="133"/>
      <c r="AE26" s="133" t="s">
        <v>96</v>
      </c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</row>
    <row r="27" spans="1:60" outlineLevel="1" x14ac:dyDescent="0.35">
      <c r="A27" s="134"/>
      <c r="B27" s="134"/>
      <c r="C27" s="211" t="s">
        <v>119</v>
      </c>
      <c r="D27" s="212"/>
      <c r="E27" s="213"/>
      <c r="F27" s="214"/>
      <c r="G27" s="215"/>
      <c r="H27" s="144"/>
      <c r="I27" s="144"/>
      <c r="J27" s="144"/>
      <c r="K27" s="144"/>
      <c r="L27" s="144"/>
      <c r="M27" s="144"/>
      <c r="N27" s="140"/>
      <c r="O27" s="140"/>
      <c r="P27" s="140"/>
      <c r="Q27" s="140"/>
      <c r="R27" s="140"/>
      <c r="S27" s="140"/>
      <c r="T27" s="141"/>
      <c r="U27" s="140"/>
      <c r="V27" s="133"/>
      <c r="W27" s="133"/>
      <c r="X27" s="133"/>
      <c r="Y27" s="133"/>
      <c r="Z27" s="133"/>
      <c r="AA27" s="133"/>
      <c r="AB27" s="133"/>
      <c r="AC27" s="133"/>
      <c r="AD27" s="133"/>
      <c r="AE27" s="133" t="s">
        <v>98</v>
      </c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5" t="str">
        <f>C27</f>
        <v>Montáž+dodávka.</v>
      </c>
      <c r="BB27" s="133"/>
      <c r="BC27" s="133"/>
      <c r="BD27" s="133"/>
      <c r="BE27" s="133"/>
      <c r="BF27" s="133"/>
      <c r="BG27" s="133"/>
      <c r="BH27" s="133"/>
    </row>
    <row r="28" spans="1:60" outlineLevel="1" x14ac:dyDescent="0.35">
      <c r="A28" s="134"/>
      <c r="B28" s="134"/>
      <c r="C28" s="211" t="s">
        <v>120</v>
      </c>
      <c r="D28" s="212"/>
      <c r="E28" s="213"/>
      <c r="F28" s="214"/>
      <c r="G28" s="215"/>
      <c r="H28" s="144"/>
      <c r="I28" s="144"/>
      <c r="J28" s="144"/>
      <c r="K28" s="144"/>
      <c r="L28" s="144"/>
      <c r="M28" s="144"/>
      <c r="N28" s="140"/>
      <c r="O28" s="140"/>
      <c r="P28" s="140"/>
      <c r="Q28" s="140"/>
      <c r="R28" s="140"/>
      <c r="S28" s="140"/>
      <c r="T28" s="141"/>
      <c r="U28" s="140"/>
      <c r="V28" s="133"/>
      <c r="W28" s="133"/>
      <c r="X28" s="133"/>
      <c r="Y28" s="133"/>
      <c r="Z28" s="133"/>
      <c r="AA28" s="133"/>
      <c r="AB28" s="133"/>
      <c r="AC28" s="133"/>
      <c r="AD28" s="133"/>
      <c r="AE28" s="133" t="s">
        <v>98</v>
      </c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5" t="str">
        <f>C28</f>
        <v>Včetně veškerého příslušenství pro uchycení.</v>
      </c>
      <c r="BB28" s="133"/>
      <c r="BC28" s="133"/>
      <c r="BD28" s="133"/>
      <c r="BE28" s="133"/>
      <c r="BF28" s="133"/>
      <c r="BG28" s="133"/>
      <c r="BH28" s="133"/>
    </row>
    <row r="29" spans="1:60" outlineLevel="1" x14ac:dyDescent="0.35">
      <c r="A29" s="134"/>
      <c r="B29" s="134"/>
      <c r="C29" s="211" t="s">
        <v>121</v>
      </c>
      <c r="D29" s="212"/>
      <c r="E29" s="213"/>
      <c r="F29" s="214"/>
      <c r="G29" s="215"/>
      <c r="H29" s="144"/>
      <c r="I29" s="144"/>
      <c r="J29" s="144"/>
      <c r="K29" s="144"/>
      <c r="L29" s="144"/>
      <c r="M29" s="144"/>
      <c r="N29" s="140"/>
      <c r="O29" s="140"/>
      <c r="P29" s="140"/>
      <c r="Q29" s="140"/>
      <c r="R29" s="140"/>
      <c r="S29" s="140"/>
      <c r="T29" s="141"/>
      <c r="U29" s="140"/>
      <c r="V29" s="133"/>
      <c r="W29" s="133"/>
      <c r="X29" s="133"/>
      <c r="Y29" s="133"/>
      <c r="Z29" s="133"/>
      <c r="AA29" s="133"/>
      <c r="AB29" s="133"/>
      <c r="AC29" s="133"/>
      <c r="AD29" s="133"/>
      <c r="AE29" s="133" t="s">
        <v>98</v>
      </c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5" t="str">
        <f>C29</f>
        <v>P60-R</v>
      </c>
      <c r="BB29" s="133"/>
      <c r="BC29" s="133"/>
      <c r="BD29" s="133"/>
      <c r="BE29" s="133"/>
      <c r="BF29" s="133"/>
      <c r="BG29" s="133"/>
      <c r="BH29" s="133"/>
    </row>
    <row r="30" spans="1:60" ht="20.25" outlineLevel="1" x14ac:dyDescent="0.35">
      <c r="A30" s="134">
        <v>10</v>
      </c>
      <c r="B30" s="134" t="s">
        <v>117</v>
      </c>
      <c r="C30" s="160" t="s">
        <v>122</v>
      </c>
      <c r="D30" s="140" t="s">
        <v>105</v>
      </c>
      <c r="E30" s="142">
        <v>22</v>
      </c>
      <c r="F30" s="143">
        <f>H30+J30</f>
        <v>0</v>
      </c>
      <c r="G30" s="144">
        <f>ROUND(E30*F30,2)</f>
        <v>0</v>
      </c>
      <c r="H30" s="144"/>
      <c r="I30" s="144">
        <f>ROUND(E30*H30,2)</f>
        <v>0</v>
      </c>
      <c r="J30" s="144"/>
      <c r="K30" s="144">
        <f>ROUND(E30*J30,2)</f>
        <v>0</v>
      </c>
      <c r="L30" s="144">
        <v>21</v>
      </c>
      <c r="M30" s="144">
        <f>G30*(1+L30/100)</f>
        <v>0</v>
      </c>
      <c r="N30" s="140">
        <v>0</v>
      </c>
      <c r="O30" s="140">
        <f>ROUND(E30*N30,5)</f>
        <v>0</v>
      </c>
      <c r="P30" s="140">
        <v>0</v>
      </c>
      <c r="Q30" s="140">
        <f>ROUND(E30*P30,5)</f>
        <v>0</v>
      </c>
      <c r="R30" s="140"/>
      <c r="S30" s="140"/>
      <c r="T30" s="141">
        <v>0.59833000000000003</v>
      </c>
      <c r="U30" s="140">
        <f>ROUND(E30*T30,2)</f>
        <v>13.16</v>
      </c>
      <c r="V30" s="133"/>
      <c r="W30" s="133"/>
      <c r="X30" s="133"/>
      <c r="Y30" s="133"/>
      <c r="Z30" s="133"/>
      <c r="AA30" s="133"/>
      <c r="AB30" s="133"/>
      <c r="AC30" s="133"/>
      <c r="AD30" s="133"/>
      <c r="AE30" s="133" t="s">
        <v>96</v>
      </c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</row>
    <row r="31" spans="1:60" outlineLevel="1" x14ac:dyDescent="0.35">
      <c r="A31" s="134"/>
      <c r="B31" s="134"/>
      <c r="C31" s="211" t="s">
        <v>119</v>
      </c>
      <c r="D31" s="212"/>
      <c r="E31" s="213"/>
      <c r="F31" s="214"/>
      <c r="G31" s="215"/>
      <c r="H31" s="144"/>
      <c r="I31" s="144"/>
      <c r="J31" s="144"/>
      <c r="K31" s="144"/>
      <c r="L31" s="144"/>
      <c r="M31" s="144"/>
      <c r="N31" s="140"/>
      <c r="O31" s="140"/>
      <c r="P31" s="140"/>
      <c r="Q31" s="140"/>
      <c r="R31" s="140"/>
      <c r="S31" s="140"/>
      <c r="T31" s="141"/>
      <c r="U31" s="140"/>
      <c r="V31" s="133"/>
      <c r="W31" s="133"/>
      <c r="X31" s="133"/>
      <c r="Y31" s="133"/>
      <c r="Z31" s="133"/>
      <c r="AA31" s="133"/>
      <c r="AB31" s="133"/>
      <c r="AC31" s="133"/>
      <c r="AD31" s="133"/>
      <c r="AE31" s="133" t="s">
        <v>98</v>
      </c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5" t="str">
        <f>C31</f>
        <v>Montáž+dodávka.</v>
      </c>
      <c r="BB31" s="133"/>
      <c r="BC31" s="133"/>
      <c r="BD31" s="133"/>
      <c r="BE31" s="133"/>
      <c r="BF31" s="133"/>
      <c r="BG31" s="133"/>
      <c r="BH31" s="133"/>
    </row>
    <row r="32" spans="1:60" outlineLevel="1" x14ac:dyDescent="0.35">
      <c r="A32" s="134"/>
      <c r="B32" s="134"/>
      <c r="C32" s="211" t="s">
        <v>120</v>
      </c>
      <c r="D32" s="212"/>
      <c r="E32" s="213"/>
      <c r="F32" s="214"/>
      <c r="G32" s="215"/>
      <c r="H32" s="144"/>
      <c r="I32" s="144"/>
      <c r="J32" s="144"/>
      <c r="K32" s="144"/>
      <c r="L32" s="144"/>
      <c r="M32" s="144"/>
      <c r="N32" s="140"/>
      <c r="O32" s="140"/>
      <c r="P32" s="140"/>
      <c r="Q32" s="140"/>
      <c r="R32" s="140"/>
      <c r="S32" s="140"/>
      <c r="T32" s="141"/>
      <c r="U32" s="140"/>
      <c r="V32" s="133"/>
      <c r="W32" s="133"/>
      <c r="X32" s="133"/>
      <c r="Y32" s="133"/>
      <c r="Z32" s="133"/>
      <c r="AA32" s="133"/>
      <c r="AB32" s="133"/>
      <c r="AC32" s="133"/>
      <c r="AD32" s="133"/>
      <c r="AE32" s="133" t="s">
        <v>98</v>
      </c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5" t="str">
        <f>C32</f>
        <v>Včetně veškerého příslušenství pro uchycení.</v>
      </c>
      <c r="BB32" s="133"/>
      <c r="BC32" s="133"/>
      <c r="BD32" s="133"/>
      <c r="BE32" s="133"/>
      <c r="BF32" s="133"/>
      <c r="BG32" s="133"/>
      <c r="BH32" s="133"/>
    </row>
    <row r="33" spans="1:60" outlineLevel="1" x14ac:dyDescent="0.35">
      <c r="A33" s="134"/>
      <c r="B33" s="134"/>
      <c r="C33" s="211" t="s">
        <v>123</v>
      </c>
      <c r="D33" s="212"/>
      <c r="E33" s="213"/>
      <c r="F33" s="214"/>
      <c r="G33" s="215"/>
      <c r="H33" s="144"/>
      <c r="I33" s="144"/>
      <c r="J33" s="144"/>
      <c r="K33" s="144"/>
      <c r="L33" s="144"/>
      <c r="M33" s="144"/>
      <c r="N33" s="140"/>
      <c r="O33" s="140"/>
      <c r="P33" s="140"/>
      <c r="Q33" s="140"/>
      <c r="R33" s="140"/>
      <c r="S33" s="140"/>
      <c r="T33" s="141"/>
      <c r="U33" s="140"/>
      <c r="V33" s="133"/>
      <c r="W33" s="133"/>
      <c r="X33" s="133"/>
      <c r="Y33" s="133"/>
      <c r="Z33" s="133"/>
      <c r="AA33" s="133"/>
      <c r="AB33" s="133"/>
      <c r="AC33" s="133"/>
      <c r="AD33" s="133"/>
      <c r="AE33" s="133" t="s">
        <v>98</v>
      </c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5" t="str">
        <f>C33</f>
        <v>Vč.odlehčení v tahu.</v>
      </c>
      <c r="BB33" s="133"/>
      <c r="BC33" s="133"/>
      <c r="BD33" s="133"/>
      <c r="BE33" s="133"/>
      <c r="BF33" s="133"/>
      <c r="BG33" s="133"/>
      <c r="BH33" s="133"/>
    </row>
    <row r="34" spans="1:60" outlineLevel="1" x14ac:dyDescent="0.35">
      <c r="A34" s="134"/>
      <c r="B34" s="134"/>
      <c r="C34" s="211" t="s">
        <v>121</v>
      </c>
      <c r="D34" s="212"/>
      <c r="E34" s="213"/>
      <c r="F34" s="214"/>
      <c r="G34" s="215"/>
      <c r="H34" s="144"/>
      <c r="I34" s="144"/>
      <c r="J34" s="144"/>
      <c r="K34" s="144"/>
      <c r="L34" s="144"/>
      <c r="M34" s="144"/>
      <c r="N34" s="140"/>
      <c r="O34" s="140"/>
      <c r="P34" s="140"/>
      <c r="Q34" s="140"/>
      <c r="R34" s="140"/>
      <c r="S34" s="140"/>
      <c r="T34" s="141"/>
      <c r="U34" s="140"/>
      <c r="V34" s="133"/>
      <c r="W34" s="133"/>
      <c r="X34" s="133"/>
      <c r="Y34" s="133"/>
      <c r="Z34" s="133"/>
      <c r="AA34" s="133"/>
      <c r="AB34" s="133"/>
      <c r="AC34" s="133"/>
      <c r="AD34" s="133"/>
      <c r="AE34" s="133" t="s">
        <v>98</v>
      </c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5" t="str">
        <f>C34</f>
        <v>P60-R</v>
      </c>
      <c r="BB34" s="133"/>
      <c r="BC34" s="133"/>
      <c r="BD34" s="133"/>
      <c r="BE34" s="133"/>
      <c r="BF34" s="133"/>
      <c r="BG34" s="133"/>
      <c r="BH34" s="133"/>
    </row>
    <row r="35" spans="1:60" outlineLevel="1" x14ac:dyDescent="0.35">
      <c r="A35" s="134">
        <v>11</v>
      </c>
      <c r="B35" s="134" t="s">
        <v>124</v>
      </c>
      <c r="C35" s="160" t="s">
        <v>125</v>
      </c>
      <c r="D35" s="140" t="s">
        <v>105</v>
      </c>
      <c r="E35" s="242">
        <v>15448</v>
      </c>
      <c r="F35" s="143">
        <f>H35+J35</f>
        <v>0</v>
      </c>
      <c r="G35" s="144">
        <f>ROUND(E35*F35,2)</f>
        <v>0</v>
      </c>
      <c r="H35" s="144"/>
      <c r="I35" s="144">
        <f>ROUND(E35*H35,2)</f>
        <v>0</v>
      </c>
      <c r="J35" s="144"/>
      <c r="K35" s="144">
        <f>ROUND(E35*J35,2)</f>
        <v>0</v>
      </c>
      <c r="L35" s="144">
        <v>21</v>
      </c>
      <c r="M35" s="144">
        <f>G35*(1+L35/100)</f>
        <v>0</v>
      </c>
      <c r="N35" s="140">
        <v>0</v>
      </c>
      <c r="O35" s="140">
        <f>ROUND(E35*N35,5)</f>
        <v>0</v>
      </c>
      <c r="P35" s="140">
        <v>0</v>
      </c>
      <c r="Q35" s="140">
        <f>ROUND(E35*P35,5)</f>
        <v>0</v>
      </c>
      <c r="R35" s="140"/>
      <c r="S35" s="140"/>
      <c r="T35" s="141">
        <v>5.7829999999999999E-2</v>
      </c>
      <c r="U35" s="140">
        <f>ROUND(E35*T35,2)</f>
        <v>893.36</v>
      </c>
      <c r="V35" s="133"/>
      <c r="W35" s="133"/>
      <c r="X35" s="133"/>
      <c r="Y35" s="133"/>
      <c r="Z35" s="133"/>
      <c r="AA35" s="133"/>
      <c r="AB35" s="133"/>
      <c r="AC35" s="133"/>
      <c r="AD35" s="133"/>
      <c r="AE35" s="133" t="s">
        <v>96</v>
      </c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</row>
    <row r="36" spans="1:60" outlineLevel="1" x14ac:dyDescent="0.35">
      <c r="A36" s="134"/>
      <c r="B36" s="134"/>
      <c r="C36" s="211" t="s">
        <v>126</v>
      </c>
      <c r="D36" s="212"/>
      <c r="E36" s="213"/>
      <c r="F36" s="214"/>
      <c r="G36" s="215"/>
      <c r="H36" s="144"/>
      <c r="I36" s="144"/>
      <c r="J36" s="144"/>
      <c r="K36" s="144"/>
      <c r="L36" s="144"/>
      <c r="M36" s="144"/>
      <c r="N36" s="140"/>
      <c r="O36" s="140"/>
      <c r="P36" s="140"/>
      <c r="Q36" s="140"/>
      <c r="R36" s="140"/>
      <c r="S36" s="140"/>
      <c r="T36" s="141"/>
      <c r="U36" s="140"/>
      <c r="V36" s="133"/>
      <c r="W36" s="133"/>
      <c r="X36" s="133"/>
      <c r="Y36" s="133"/>
      <c r="Z36" s="133"/>
      <c r="AA36" s="133"/>
      <c r="AB36" s="133"/>
      <c r="AC36" s="133"/>
      <c r="AD36" s="133"/>
      <c r="AE36" s="133" t="s">
        <v>98</v>
      </c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5" t="str">
        <f>C36</f>
        <v>Montáž kabelu EPS.</v>
      </c>
      <c r="BB36" s="133"/>
      <c r="BC36" s="133"/>
      <c r="BD36" s="133"/>
      <c r="BE36" s="133"/>
      <c r="BF36" s="133"/>
      <c r="BG36" s="133"/>
      <c r="BH36" s="133"/>
    </row>
    <row r="37" spans="1:60" outlineLevel="1" x14ac:dyDescent="0.35">
      <c r="A37" s="134">
        <v>12</v>
      </c>
      <c r="B37" s="134" t="s">
        <v>127</v>
      </c>
      <c r="C37" s="160" t="s">
        <v>128</v>
      </c>
      <c r="D37" s="140" t="s">
        <v>105</v>
      </c>
      <c r="E37" s="142">
        <v>12276</v>
      </c>
      <c r="F37" s="143">
        <f>H37+J37</f>
        <v>0</v>
      </c>
      <c r="G37" s="144">
        <f>ROUND(E37*F37,2)</f>
        <v>0</v>
      </c>
      <c r="H37" s="144"/>
      <c r="I37" s="144">
        <f>ROUND(E37*H37,2)</f>
        <v>0</v>
      </c>
      <c r="J37" s="144"/>
      <c r="K37" s="144">
        <f>ROUND(E37*J37,2)</f>
        <v>0</v>
      </c>
      <c r="L37" s="144">
        <v>21</v>
      </c>
      <c r="M37" s="144">
        <f>G37*(1+L37/100)</f>
        <v>0</v>
      </c>
      <c r="N37" s="140">
        <v>0</v>
      </c>
      <c r="O37" s="140">
        <f>ROUND(E37*N37,5)</f>
        <v>0</v>
      </c>
      <c r="P37" s="140">
        <v>0</v>
      </c>
      <c r="Q37" s="140">
        <f>ROUND(E37*P37,5)</f>
        <v>0</v>
      </c>
      <c r="R37" s="140"/>
      <c r="S37" s="140"/>
      <c r="T37" s="141">
        <v>0</v>
      </c>
      <c r="U37" s="140">
        <f>ROUND(E37*T37,2)</f>
        <v>0</v>
      </c>
      <c r="V37" s="133"/>
      <c r="W37" s="133"/>
      <c r="X37" s="133"/>
      <c r="Y37" s="133"/>
      <c r="Z37" s="133"/>
      <c r="AA37" s="133"/>
      <c r="AB37" s="133"/>
      <c r="AC37" s="133"/>
      <c r="AD37" s="133"/>
      <c r="AE37" s="133" t="s">
        <v>101</v>
      </c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</row>
    <row r="38" spans="1:60" outlineLevel="1" x14ac:dyDescent="0.35">
      <c r="A38" s="134"/>
      <c r="B38" s="134"/>
      <c r="C38" s="211" t="s">
        <v>129</v>
      </c>
      <c r="D38" s="212"/>
      <c r="E38" s="213"/>
      <c r="F38" s="214"/>
      <c r="G38" s="215"/>
      <c r="H38" s="144"/>
      <c r="I38" s="144"/>
      <c r="J38" s="144"/>
      <c r="K38" s="144"/>
      <c r="L38" s="144"/>
      <c r="M38" s="144"/>
      <c r="N38" s="140"/>
      <c r="O38" s="140"/>
      <c r="P38" s="140"/>
      <c r="Q38" s="140"/>
      <c r="R38" s="140"/>
      <c r="S38" s="140"/>
      <c r="T38" s="141"/>
      <c r="U38" s="140"/>
      <c r="V38" s="133"/>
      <c r="W38" s="133"/>
      <c r="X38" s="133"/>
      <c r="Y38" s="133"/>
      <c r="Z38" s="133"/>
      <c r="AA38" s="133"/>
      <c r="AB38" s="133"/>
      <c r="AC38" s="133"/>
      <c r="AD38" s="133"/>
      <c r="AE38" s="133" t="s">
        <v>98</v>
      </c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5" t="str">
        <f>C38</f>
        <v>Dodávka kabelu EPS.</v>
      </c>
      <c r="BB38" s="133"/>
      <c r="BC38" s="133"/>
      <c r="BD38" s="133"/>
      <c r="BE38" s="133"/>
      <c r="BF38" s="133"/>
      <c r="BG38" s="133"/>
      <c r="BH38" s="133"/>
    </row>
    <row r="39" spans="1:60" outlineLevel="1" x14ac:dyDescent="0.35">
      <c r="A39" s="134">
        <v>13</v>
      </c>
      <c r="B39" s="134" t="s">
        <v>130</v>
      </c>
      <c r="C39" s="160" t="s">
        <v>131</v>
      </c>
      <c r="D39" s="140" t="s">
        <v>105</v>
      </c>
      <c r="E39" s="142">
        <v>2950</v>
      </c>
      <c r="F39" s="143">
        <f>H39+J39</f>
        <v>0</v>
      </c>
      <c r="G39" s="144">
        <f>ROUND(E39*F39,2)</f>
        <v>0</v>
      </c>
      <c r="H39" s="144"/>
      <c r="I39" s="144">
        <f>ROUND(E39*H39,2)</f>
        <v>0</v>
      </c>
      <c r="J39" s="144"/>
      <c r="K39" s="144">
        <f>ROUND(E39*J39,2)</f>
        <v>0</v>
      </c>
      <c r="L39" s="144">
        <v>21</v>
      </c>
      <c r="M39" s="144">
        <f>G39*(1+L39/100)</f>
        <v>0</v>
      </c>
      <c r="N39" s="140">
        <v>0</v>
      </c>
      <c r="O39" s="140">
        <f>ROUND(E39*N39,5)</f>
        <v>0</v>
      </c>
      <c r="P39" s="140">
        <v>0</v>
      </c>
      <c r="Q39" s="140">
        <f>ROUND(E39*P39,5)</f>
        <v>0</v>
      </c>
      <c r="R39" s="140"/>
      <c r="S39" s="140"/>
      <c r="T39" s="141">
        <v>0</v>
      </c>
      <c r="U39" s="140">
        <f>ROUND(E39*T39,2)</f>
        <v>0</v>
      </c>
      <c r="V39" s="133"/>
      <c r="W39" s="133"/>
      <c r="X39" s="133"/>
      <c r="Y39" s="133"/>
      <c r="Z39" s="133"/>
      <c r="AA39" s="133"/>
      <c r="AB39" s="133"/>
      <c r="AC39" s="133"/>
      <c r="AD39" s="133"/>
      <c r="AE39" s="133" t="s">
        <v>101</v>
      </c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</row>
    <row r="40" spans="1:60" outlineLevel="1" x14ac:dyDescent="0.35">
      <c r="A40" s="134"/>
      <c r="B40" s="134"/>
      <c r="C40" s="211" t="s">
        <v>129</v>
      </c>
      <c r="D40" s="212"/>
      <c r="E40" s="213"/>
      <c r="F40" s="214"/>
      <c r="G40" s="215"/>
      <c r="H40" s="144"/>
      <c r="I40" s="144"/>
      <c r="J40" s="144"/>
      <c r="K40" s="144"/>
      <c r="L40" s="144"/>
      <c r="M40" s="144"/>
      <c r="N40" s="140"/>
      <c r="O40" s="140"/>
      <c r="P40" s="140"/>
      <c r="Q40" s="140"/>
      <c r="R40" s="140"/>
      <c r="S40" s="140"/>
      <c r="T40" s="141"/>
      <c r="U40" s="140"/>
      <c r="V40" s="133"/>
      <c r="W40" s="133"/>
      <c r="X40" s="133"/>
      <c r="Y40" s="133"/>
      <c r="Z40" s="133"/>
      <c r="AA40" s="133"/>
      <c r="AB40" s="133"/>
      <c r="AC40" s="133"/>
      <c r="AD40" s="133"/>
      <c r="AE40" s="133" t="s">
        <v>98</v>
      </c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5" t="str">
        <f>C40</f>
        <v>Dodávka kabelu EPS.</v>
      </c>
      <c r="BB40" s="133"/>
      <c r="BC40" s="133"/>
      <c r="BD40" s="133"/>
      <c r="BE40" s="133"/>
      <c r="BF40" s="133"/>
      <c r="BG40" s="133"/>
      <c r="BH40" s="133"/>
    </row>
    <row r="41" spans="1:60" outlineLevel="1" x14ac:dyDescent="0.35">
      <c r="A41" s="134">
        <v>14</v>
      </c>
      <c r="B41" s="134" t="s">
        <v>132</v>
      </c>
      <c r="C41" s="160" t="s">
        <v>133</v>
      </c>
      <c r="D41" s="140" t="s">
        <v>105</v>
      </c>
      <c r="E41" s="142">
        <v>100</v>
      </c>
      <c r="F41" s="143">
        <f>H41+J41</f>
        <v>0</v>
      </c>
      <c r="G41" s="144">
        <f>ROUND(E41*F41,2)</f>
        <v>0</v>
      </c>
      <c r="H41" s="144"/>
      <c r="I41" s="144">
        <f>ROUND(E41*H41,2)</f>
        <v>0</v>
      </c>
      <c r="J41" s="144"/>
      <c r="K41" s="144">
        <f>ROUND(E41*J41,2)</f>
        <v>0</v>
      </c>
      <c r="L41" s="144">
        <v>21</v>
      </c>
      <c r="M41" s="144">
        <f>G41*(1+L41/100)</f>
        <v>0</v>
      </c>
      <c r="N41" s="140">
        <v>0</v>
      </c>
      <c r="O41" s="140">
        <f>ROUND(E41*N41,5)</f>
        <v>0</v>
      </c>
      <c r="P41" s="140">
        <v>0</v>
      </c>
      <c r="Q41" s="140">
        <f>ROUND(E41*P41,5)</f>
        <v>0</v>
      </c>
      <c r="R41" s="140"/>
      <c r="S41" s="140"/>
      <c r="T41" s="141">
        <v>0</v>
      </c>
      <c r="U41" s="140">
        <f>ROUND(E41*T41,2)</f>
        <v>0</v>
      </c>
      <c r="V41" s="133"/>
      <c r="W41" s="133"/>
      <c r="X41" s="133"/>
      <c r="Y41" s="133"/>
      <c r="Z41" s="133"/>
      <c r="AA41" s="133"/>
      <c r="AB41" s="133"/>
      <c r="AC41" s="133"/>
      <c r="AD41" s="133"/>
      <c r="AE41" s="133" t="s">
        <v>101</v>
      </c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</row>
    <row r="42" spans="1:60" outlineLevel="1" x14ac:dyDescent="0.35">
      <c r="A42" s="134"/>
      <c r="B42" s="134"/>
      <c r="C42" s="211" t="s">
        <v>129</v>
      </c>
      <c r="D42" s="212"/>
      <c r="E42" s="213"/>
      <c r="F42" s="214"/>
      <c r="G42" s="215"/>
      <c r="H42" s="144"/>
      <c r="I42" s="144"/>
      <c r="J42" s="144"/>
      <c r="K42" s="144"/>
      <c r="L42" s="144"/>
      <c r="M42" s="144"/>
      <c r="N42" s="140"/>
      <c r="O42" s="140"/>
      <c r="P42" s="140"/>
      <c r="Q42" s="140"/>
      <c r="R42" s="140"/>
      <c r="S42" s="140"/>
      <c r="T42" s="141"/>
      <c r="U42" s="140"/>
      <c r="V42" s="133"/>
      <c r="W42" s="133"/>
      <c r="X42" s="133"/>
      <c r="Y42" s="133"/>
      <c r="Z42" s="133"/>
      <c r="AA42" s="133"/>
      <c r="AB42" s="133"/>
      <c r="AC42" s="133"/>
      <c r="AD42" s="133"/>
      <c r="AE42" s="133" t="s">
        <v>98</v>
      </c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5" t="str">
        <f>C42</f>
        <v>Dodávka kabelu EPS.</v>
      </c>
      <c r="BB42" s="133"/>
      <c r="BC42" s="133"/>
      <c r="BD42" s="133"/>
      <c r="BE42" s="133"/>
      <c r="BF42" s="133"/>
      <c r="BG42" s="133"/>
      <c r="BH42" s="133"/>
    </row>
    <row r="43" spans="1:60" ht="20.25" outlineLevel="1" x14ac:dyDescent="0.35">
      <c r="A43" s="134">
        <v>15</v>
      </c>
      <c r="B43" s="134" t="s">
        <v>134</v>
      </c>
      <c r="C43" s="160" t="s">
        <v>135</v>
      </c>
      <c r="D43" s="140" t="s">
        <v>100</v>
      </c>
      <c r="E43" s="142">
        <v>2</v>
      </c>
      <c r="F43" s="143">
        <f>H43+J43</f>
        <v>0</v>
      </c>
      <c r="G43" s="144">
        <f>ROUND(E43*F43,2)</f>
        <v>0</v>
      </c>
      <c r="H43" s="144"/>
      <c r="I43" s="144">
        <f>ROUND(E43*H43,2)</f>
        <v>0</v>
      </c>
      <c r="J43" s="144"/>
      <c r="K43" s="144">
        <f>ROUND(E43*J43,2)</f>
        <v>0</v>
      </c>
      <c r="L43" s="144">
        <v>21</v>
      </c>
      <c r="M43" s="144">
        <f>G43*(1+L43/100)</f>
        <v>0</v>
      </c>
      <c r="N43" s="140">
        <v>0</v>
      </c>
      <c r="O43" s="140">
        <f>ROUND(E43*N43,5)</f>
        <v>0</v>
      </c>
      <c r="P43" s="140">
        <v>0</v>
      </c>
      <c r="Q43" s="140">
        <f>ROUND(E43*P43,5)</f>
        <v>0</v>
      </c>
      <c r="R43" s="140"/>
      <c r="S43" s="140"/>
      <c r="T43" s="141">
        <v>0</v>
      </c>
      <c r="U43" s="140">
        <f>ROUND(E43*T43,2)</f>
        <v>0</v>
      </c>
      <c r="V43" s="133"/>
      <c r="W43" s="133"/>
      <c r="X43" s="133"/>
      <c r="Y43" s="133"/>
      <c r="Z43" s="133"/>
      <c r="AA43" s="133"/>
      <c r="AB43" s="133"/>
      <c r="AC43" s="133"/>
      <c r="AD43" s="133"/>
      <c r="AE43" s="133" t="s">
        <v>101</v>
      </c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</row>
    <row r="44" spans="1:60" outlineLevel="1" x14ac:dyDescent="0.35">
      <c r="A44" s="134"/>
      <c r="B44" s="134"/>
      <c r="C44" s="211" t="s">
        <v>129</v>
      </c>
      <c r="D44" s="212"/>
      <c r="E44" s="213"/>
      <c r="F44" s="214"/>
      <c r="G44" s="215"/>
      <c r="H44" s="144"/>
      <c r="I44" s="144"/>
      <c r="J44" s="144"/>
      <c r="K44" s="144"/>
      <c r="L44" s="144"/>
      <c r="M44" s="144"/>
      <c r="N44" s="140"/>
      <c r="O44" s="140"/>
      <c r="P44" s="140"/>
      <c r="Q44" s="140"/>
      <c r="R44" s="140"/>
      <c r="S44" s="140"/>
      <c r="T44" s="141"/>
      <c r="U44" s="140"/>
      <c r="V44" s="133"/>
      <c r="W44" s="133"/>
      <c r="X44" s="133"/>
      <c r="Y44" s="133"/>
      <c r="Z44" s="133"/>
      <c r="AA44" s="133"/>
      <c r="AB44" s="133"/>
      <c r="AC44" s="133"/>
      <c r="AD44" s="133"/>
      <c r="AE44" s="133" t="s">
        <v>98</v>
      </c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5" t="str">
        <f>C44</f>
        <v>Dodávka kabelu EPS.</v>
      </c>
      <c r="BB44" s="133"/>
      <c r="BC44" s="133"/>
      <c r="BD44" s="133"/>
      <c r="BE44" s="133"/>
      <c r="BF44" s="133"/>
      <c r="BG44" s="133"/>
      <c r="BH44" s="133"/>
    </row>
    <row r="45" spans="1:60" outlineLevel="1" x14ac:dyDescent="0.35">
      <c r="A45" s="134">
        <v>16</v>
      </c>
      <c r="B45" s="134" t="s">
        <v>136</v>
      </c>
      <c r="C45" s="160" t="s">
        <v>137</v>
      </c>
      <c r="D45" s="140" t="s">
        <v>105</v>
      </c>
      <c r="E45" s="142">
        <v>100</v>
      </c>
      <c r="F45" s="143">
        <f>H45+J45</f>
        <v>0</v>
      </c>
      <c r="G45" s="144">
        <f>ROUND(E45*F45,2)</f>
        <v>0</v>
      </c>
      <c r="H45" s="144"/>
      <c r="I45" s="144">
        <f>ROUND(E45*H45,2)</f>
        <v>0</v>
      </c>
      <c r="J45" s="144"/>
      <c r="K45" s="144">
        <f>ROUND(E45*J45,2)</f>
        <v>0</v>
      </c>
      <c r="L45" s="144">
        <v>21</v>
      </c>
      <c r="M45" s="144">
        <f>G45*(1+L45/100)</f>
        <v>0</v>
      </c>
      <c r="N45" s="140">
        <v>0</v>
      </c>
      <c r="O45" s="140">
        <f>ROUND(E45*N45,5)</f>
        <v>0</v>
      </c>
      <c r="P45" s="140">
        <v>0</v>
      </c>
      <c r="Q45" s="140">
        <f>ROUND(E45*P45,5)</f>
        <v>0</v>
      </c>
      <c r="R45" s="140"/>
      <c r="S45" s="140"/>
      <c r="T45" s="141">
        <v>0</v>
      </c>
      <c r="U45" s="140">
        <f>ROUND(E45*T45,2)</f>
        <v>0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 t="s">
        <v>101</v>
      </c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</row>
    <row r="46" spans="1:60" outlineLevel="1" x14ac:dyDescent="0.35">
      <c r="A46" s="134"/>
      <c r="B46" s="134"/>
      <c r="C46" s="211" t="s">
        <v>129</v>
      </c>
      <c r="D46" s="212"/>
      <c r="E46" s="213"/>
      <c r="F46" s="214"/>
      <c r="G46" s="215"/>
      <c r="H46" s="144"/>
      <c r="I46" s="144"/>
      <c r="J46" s="144"/>
      <c r="K46" s="144"/>
      <c r="L46" s="144"/>
      <c r="M46" s="144"/>
      <c r="N46" s="140"/>
      <c r="O46" s="140"/>
      <c r="P46" s="140"/>
      <c r="Q46" s="140"/>
      <c r="R46" s="140"/>
      <c r="S46" s="140"/>
      <c r="T46" s="141"/>
      <c r="U46" s="140"/>
      <c r="V46" s="133"/>
      <c r="W46" s="133"/>
      <c r="X46" s="133"/>
      <c r="Y46" s="133"/>
      <c r="Z46" s="133"/>
      <c r="AA46" s="133"/>
      <c r="AB46" s="133"/>
      <c r="AC46" s="133"/>
      <c r="AD46" s="133"/>
      <c r="AE46" s="133" t="s">
        <v>98</v>
      </c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5" t="str">
        <f>C46</f>
        <v>Dodávka kabelu EPS.</v>
      </c>
      <c r="BB46" s="133"/>
      <c r="BC46" s="133"/>
      <c r="BD46" s="133"/>
      <c r="BE46" s="133"/>
      <c r="BF46" s="133"/>
      <c r="BG46" s="133"/>
      <c r="BH46" s="133"/>
    </row>
    <row r="47" spans="1:60" outlineLevel="1" x14ac:dyDescent="0.35">
      <c r="A47" s="134">
        <v>17</v>
      </c>
      <c r="B47" s="134" t="s">
        <v>138</v>
      </c>
      <c r="C47" s="160" t="s">
        <v>139</v>
      </c>
      <c r="D47" s="140" t="s">
        <v>105</v>
      </c>
      <c r="E47" s="142">
        <v>20</v>
      </c>
      <c r="F47" s="143">
        <f>H47+J47</f>
        <v>0</v>
      </c>
      <c r="G47" s="144">
        <f>ROUND(E47*F47,2)</f>
        <v>0</v>
      </c>
      <c r="H47" s="144"/>
      <c r="I47" s="144">
        <f>ROUND(E47*H47,2)</f>
        <v>0</v>
      </c>
      <c r="J47" s="144"/>
      <c r="K47" s="144">
        <f>ROUND(E47*J47,2)</f>
        <v>0</v>
      </c>
      <c r="L47" s="144">
        <v>21</v>
      </c>
      <c r="M47" s="144">
        <f>G47*(1+L47/100)</f>
        <v>0</v>
      </c>
      <c r="N47" s="140">
        <v>1.1E-4</v>
      </c>
      <c r="O47" s="140">
        <f>ROUND(E47*N47,5)</f>
        <v>2.2000000000000001E-3</v>
      </c>
      <c r="P47" s="140">
        <v>0</v>
      </c>
      <c r="Q47" s="140">
        <f>ROUND(E47*P47,5)</f>
        <v>0</v>
      </c>
      <c r="R47" s="140"/>
      <c r="S47" s="140"/>
      <c r="T47" s="141">
        <v>0</v>
      </c>
      <c r="U47" s="140">
        <f>ROUND(E47*T47,2)</f>
        <v>0</v>
      </c>
      <c r="V47" s="133"/>
      <c r="W47" s="133"/>
      <c r="X47" s="133"/>
      <c r="Y47" s="133"/>
      <c r="Z47" s="133"/>
      <c r="AA47" s="133"/>
      <c r="AB47" s="133"/>
      <c r="AC47" s="133"/>
      <c r="AD47" s="133"/>
      <c r="AE47" s="133" t="s">
        <v>101</v>
      </c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</row>
    <row r="48" spans="1:60" outlineLevel="1" x14ac:dyDescent="0.35">
      <c r="A48" s="134"/>
      <c r="B48" s="134"/>
      <c r="C48" s="211" t="s">
        <v>129</v>
      </c>
      <c r="D48" s="212"/>
      <c r="E48" s="213"/>
      <c r="F48" s="214"/>
      <c r="G48" s="215"/>
      <c r="H48" s="144"/>
      <c r="I48" s="144"/>
      <c r="J48" s="144"/>
      <c r="K48" s="144"/>
      <c r="L48" s="144"/>
      <c r="M48" s="144"/>
      <c r="N48" s="140"/>
      <c r="O48" s="140"/>
      <c r="P48" s="140"/>
      <c r="Q48" s="140"/>
      <c r="R48" s="140"/>
      <c r="S48" s="140"/>
      <c r="T48" s="141"/>
      <c r="U48" s="140"/>
      <c r="V48" s="133"/>
      <c r="W48" s="133"/>
      <c r="X48" s="133"/>
      <c r="Y48" s="133"/>
      <c r="Z48" s="133"/>
      <c r="AA48" s="133"/>
      <c r="AB48" s="133"/>
      <c r="AC48" s="133"/>
      <c r="AD48" s="133"/>
      <c r="AE48" s="133" t="s">
        <v>98</v>
      </c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5" t="str">
        <f>C48</f>
        <v>Dodávka kabelu EPS.</v>
      </c>
      <c r="BB48" s="133"/>
      <c r="BC48" s="133"/>
      <c r="BD48" s="133"/>
      <c r="BE48" s="133"/>
      <c r="BF48" s="133"/>
      <c r="BG48" s="133"/>
      <c r="BH48" s="133"/>
    </row>
    <row r="49" spans="1:60" outlineLevel="1" x14ac:dyDescent="0.35">
      <c r="A49" s="134">
        <v>18</v>
      </c>
      <c r="B49" s="134" t="s">
        <v>140</v>
      </c>
      <c r="C49" s="160" t="s">
        <v>141</v>
      </c>
      <c r="D49" s="140" t="s">
        <v>105</v>
      </c>
      <c r="E49" s="142">
        <v>98</v>
      </c>
      <c r="F49" s="143">
        <f>H49+J49</f>
        <v>0</v>
      </c>
      <c r="G49" s="144">
        <f>ROUND(E49*F49,2)</f>
        <v>0</v>
      </c>
      <c r="H49" s="144"/>
      <c r="I49" s="144">
        <f>ROUND(E49*H49,2)</f>
        <v>0</v>
      </c>
      <c r="J49" s="144"/>
      <c r="K49" s="144">
        <f>ROUND(E49*J49,2)</f>
        <v>0</v>
      </c>
      <c r="L49" s="144">
        <v>21</v>
      </c>
      <c r="M49" s="144">
        <f>G49*(1+L49/100)</f>
        <v>0</v>
      </c>
      <c r="N49" s="140">
        <v>0</v>
      </c>
      <c r="O49" s="140">
        <f>ROUND(E49*N49,5)</f>
        <v>0</v>
      </c>
      <c r="P49" s="140">
        <v>0</v>
      </c>
      <c r="Q49" s="140">
        <f>ROUND(E49*P49,5)</f>
        <v>0</v>
      </c>
      <c r="R49" s="140"/>
      <c r="S49" s="140"/>
      <c r="T49" s="141">
        <v>0.1595</v>
      </c>
      <c r="U49" s="140">
        <f>ROUND(E49*T49,2)</f>
        <v>15.63</v>
      </c>
      <c r="V49" s="133"/>
      <c r="W49" s="133"/>
      <c r="X49" s="133"/>
      <c r="Y49" s="133"/>
      <c r="Z49" s="133"/>
      <c r="AA49" s="133"/>
      <c r="AB49" s="133"/>
      <c r="AC49" s="133"/>
      <c r="AD49" s="133"/>
      <c r="AE49" s="133" t="s">
        <v>96</v>
      </c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</row>
    <row r="50" spans="1:60" outlineLevel="1" x14ac:dyDescent="0.35">
      <c r="A50" s="134"/>
      <c r="B50" s="134"/>
      <c r="C50" s="211" t="s">
        <v>142</v>
      </c>
      <c r="D50" s="212"/>
      <c r="E50" s="213"/>
      <c r="F50" s="214"/>
      <c r="G50" s="215"/>
      <c r="H50" s="144"/>
      <c r="I50" s="144"/>
      <c r="J50" s="144"/>
      <c r="K50" s="144"/>
      <c r="L50" s="144"/>
      <c r="M50" s="144"/>
      <c r="N50" s="140"/>
      <c r="O50" s="140"/>
      <c r="P50" s="140"/>
      <c r="Q50" s="140"/>
      <c r="R50" s="140"/>
      <c r="S50" s="140"/>
      <c r="T50" s="141"/>
      <c r="U50" s="140"/>
      <c r="V50" s="133"/>
      <c r="W50" s="133"/>
      <c r="X50" s="133"/>
      <c r="Y50" s="133"/>
      <c r="Z50" s="133"/>
      <c r="AA50" s="133"/>
      <c r="AB50" s="133"/>
      <c r="AC50" s="133"/>
      <c r="AD50" s="133"/>
      <c r="AE50" s="133" t="s">
        <v>98</v>
      </c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5" t="str">
        <f>C50</f>
        <v>Montáž kabelů EPS.</v>
      </c>
      <c r="BB50" s="133"/>
      <c r="BC50" s="133"/>
      <c r="BD50" s="133"/>
      <c r="BE50" s="133"/>
      <c r="BF50" s="133"/>
      <c r="BG50" s="133"/>
      <c r="BH50" s="133"/>
    </row>
    <row r="51" spans="1:60" ht="20.25" outlineLevel="1" x14ac:dyDescent="0.35">
      <c r="A51" s="134">
        <v>19</v>
      </c>
      <c r="B51" s="134" t="s">
        <v>143</v>
      </c>
      <c r="C51" s="160" t="s">
        <v>144</v>
      </c>
      <c r="D51" s="140" t="s">
        <v>105</v>
      </c>
      <c r="E51" s="142">
        <v>98</v>
      </c>
      <c r="F51" s="143">
        <f>H51+J51</f>
        <v>0</v>
      </c>
      <c r="G51" s="144">
        <f>ROUND(E51*F51,2)</f>
        <v>0</v>
      </c>
      <c r="H51" s="144"/>
      <c r="I51" s="144">
        <f>ROUND(E51*H51,2)</f>
        <v>0</v>
      </c>
      <c r="J51" s="144"/>
      <c r="K51" s="144">
        <f>ROUND(E51*J51,2)</f>
        <v>0</v>
      </c>
      <c r="L51" s="144">
        <v>21</v>
      </c>
      <c r="M51" s="144">
        <f>G51*(1+L51/100)</f>
        <v>0</v>
      </c>
      <c r="N51" s="140">
        <v>1.2E-4</v>
      </c>
      <c r="O51" s="140">
        <f>ROUND(E51*N51,5)</f>
        <v>1.176E-2</v>
      </c>
      <c r="P51" s="140">
        <v>0</v>
      </c>
      <c r="Q51" s="140">
        <f>ROUND(E51*P51,5)</f>
        <v>0</v>
      </c>
      <c r="R51" s="140"/>
      <c r="S51" s="140"/>
      <c r="T51" s="141">
        <v>0</v>
      </c>
      <c r="U51" s="140">
        <f>ROUND(E51*T51,2)</f>
        <v>0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 t="s">
        <v>101</v>
      </c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</row>
    <row r="52" spans="1:60" outlineLevel="1" x14ac:dyDescent="0.35">
      <c r="A52" s="134"/>
      <c r="B52" s="134"/>
      <c r="C52" s="211" t="s">
        <v>102</v>
      </c>
      <c r="D52" s="212"/>
      <c r="E52" s="213"/>
      <c r="F52" s="214"/>
      <c r="G52" s="215"/>
      <c r="H52" s="144"/>
      <c r="I52" s="144"/>
      <c r="J52" s="144"/>
      <c r="K52" s="144"/>
      <c r="L52" s="144"/>
      <c r="M52" s="144"/>
      <c r="N52" s="140"/>
      <c r="O52" s="140"/>
      <c r="P52" s="140"/>
      <c r="Q52" s="140"/>
      <c r="R52" s="140"/>
      <c r="S52" s="140"/>
      <c r="T52" s="141"/>
      <c r="U52" s="140"/>
      <c r="V52" s="133"/>
      <c r="W52" s="133"/>
      <c r="X52" s="133"/>
      <c r="Y52" s="133"/>
      <c r="Z52" s="133"/>
      <c r="AA52" s="133"/>
      <c r="AB52" s="133"/>
      <c r="AC52" s="133"/>
      <c r="AD52" s="133"/>
      <c r="AE52" s="133" t="s">
        <v>98</v>
      </c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5" t="str">
        <f>C52</f>
        <v>Dodávka.</v>
      </c>
      <c r="BB52" s="133"/>
      <c r="BC52" s="133"/>
      <c r="BD52" s="133"/>
      <c r="BE52" s="133"/>
      <c r="BF52" s="133"/>
      <c r="BG52" s="133"/>
      <c r="BH52" s="133"/>
    </row>
    <row r="53" spans="1:60" outlineLevel="1" x14ac:dyDescent="0.35">
      <c r="A53" s="134">
        <v>20</v>
      </c>
      <c r="B53" s="134" t="s">
        <v>145</v>
      </c>
      <c r="C53" s="160" t="s">
        <v>146</v>
      </c>
      <c r="D53" s="140" t="s">
        <v>105</v>
      </c>
      <c r="E53" s="142">
        <v>105</v>
      </c>
      <c r="F53" s="143">
        <f>H53+J53</f>
        <v>0</v>
      </c>
      <c r="G53" s="144">
        <f>ROUND(E53*F53,2)</f>
        <v>0</v>
      </c>
      <c r="H53" s="144"/>
      <c r="I53" s="144">
        <f>ROUND(E53*H53,2)</f>
        <v>0</v>
      </c>
      <c r="J53" s="144"/>
      <c r="K53" s="144">
        <f>ROUND(E53*J53,2)</f>
        <v>0</v>
      </c>
      <c r="L53" s="144">
        <v>21</v>
      </c>
      <c r="M53" s="144">
        <f>G53*(1+L53/100)</f>
        <v>0</v>
      </c>
      <c r="N53" s="140">
        <v>0</v>
      </c>
      <c r="O53" s="140">
        <f>ROUND(E53*N53,5)</f>
        <v>0</v>
      </c>
      <c r="P53" s="140">
        <v>0</v>
      </c>
      <c r="Q53" s="140">
        <f>ROUND(E53*P53,5)</f>
        <v>0</v>
      </c>
      <c r="R53" s="140"/>
      <c r="S53" s="140"/>
      <c r="T53" s="141">
        <v>0.1595</v>
      </c>
      <c r="U53" s="140">
        <f>ROUND(E53*T53,2)</f>
        <v>16.75</v>
      </c>
      <c r="V53" s="133"/>
      <c r="W53" s="133"/>
      <c r="X53" s="133"/>
      <c r="Y53" s="133"/>
      <c r="Z53" s="133"/>
      <c r="AA53" s="133"/>
      <c r="AB53" s="133"/>
      <c r="AC53" s="133"/>
      <c r="AD53" s="133"/>
      <c r="AE53" s="133" t="s">
        <v>96</v>
      </c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</row>
    <row r="54" spans="1:60" outlineLevel="1" x14ac:dyDescent="0.35">
      <c r="A54" s="134"/>
      <c r="B54" s="134"/>
      <c r="C54" s="211" t="s">
        <v>142</v>
      </c>
      <c r="D54" s="212"/>
      <c r="E54" s="213"/>
      <c r="F54" s="214"/>
      <c r="G54" s="215"/>
      <c r="H54" s="144"/>
      <c r="I54" s="144"/>
      <c r="J54" s="144"/>
      <c r="K54" s="144"/>
      <c r="L54" s="144"/>
      <c r="M54" s="144"/>
      <c r="N54" s="140"/>
      <c r="O54" s="140"/>
      <c r="P54" s="140"/>
      <c r="Q54" s="140"/>
      <c r="R54" s="140"/>
      <c r="S54" s="140"/>
      <c r="T54" s="141"/>
      <c r="U54" s="140"/>
      <c r="V54" s="133"/>
      <c r="W54" s="133"/>
      <c r="X54" s="133"/>
      <c r="Y54" s="133"/>
      <c r="Z54" s="133"/>
      <c r="AA54" s="133"/>
      <c r="AB54" s="133"/>
      <c r="AC54" s="133"/>
      <c r="AD54" s="133"/>
      <c r="AE54" s="133" t="s">
        <v>98</v>
      </c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5" t="str">
        <f>C54</f>
        <v>Montáž kabelů EPS.</v>
      </c>
      <c r="BB54" s="133"/>
      <c r="BC54" s="133"/>
      <c r="BD54" s="133"/>
      <c r="BE54" s="133"/>
      <c r="BF54" s="133"/>
      <c r="BG54" s="133"/>
      <c r="BH54" s="133"/>
    </row>
    <row r="55" spans="1:60" ht="20.25" outlineLevel="1" x14ac:dyDescent="0.35">
      <c r="A55" s="134">
        <v>21</v>
      </c>
      <c r="B55" s="134" t="s">
        <v>147</v>
      </c>
      <c r="C55" s="160" t="s">
        <v>148</v>
      </c>
      <c r="D55" s="140" t="s">
        <v>105</v>
      </c>
      <c r="E55" s="142">
        <v>105</v>
      </c>
      <c r="F55" s="143">
        <f>H55+J55</f>
        <v>0</v>
      </c>
      <c r="G55" s="144">
        <f>ROUND(E55*F55,2)</f>
        <v>0</v>
      </c>
      <c r="H55" s="144"/>
      <c r="I55" s="144">
        <f>ROUND(E55*H55,2)</f>
        <v>0</v>
      </c>
      <c r="J55" s="144"/>
      <c r="K55" s="144">
        <f>ROUND(E55*J55,2)</f>
        <v>0</v>
      </c>
      <c r="L55" s="144">
        <v>21</v>
      </c>
      <c r="M55" s="144">
        <f>G55*(1+L55/100)</f>
        <v>0</v>
      </c>
      <c r="N55" s="140">
        <v>1.2E-4</v>
      </c>
      <c r="O55" s="140">
        <f>ROUND(E55*N55,5)</f>
        <v>1.26E-2</v>
      </c>
      <c r="P55" s="140">
        <v>0</v>
      </c>
      <c r="Q55" s="140">
        <f>ROUND(E55*P55,5)</f>
        <v>0</v>
      </c>
      <c r="R55" s="140"/>
      <c r="S55" s="140"/>
      <c r="T55" s="141">
        <v>0</v>
      </c>
      <c r="U55" s="140">
        <f>ROUND(E55*T55,2)</f>
        <v>0</v>
      </c>
      <c r="V55" s="133"/>
      <c r="W55" s="133"/>
      <c r="X55" s="133"/>
      <c r="Y55" s="133"/>
      <c r="Z55" s="133"/>
      <c r="AA55" s="133"/>
      <c r="AB55" s="133"/>
      <c r="AC55" s="133"/>
      <c r="AD55" s="133"/>
      <c r="AE55" s="133" t="s">
        <v>101</v>
      </c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</row>
    <row r="56" spans="1:60" outlineLevel="1" x14ac:dyDescent="0.35">
      <c r="A56" s="134"/>
      <c r="B56" s="134"/>
      <c r="C56" s="211" t="s">
        <v>102</v>
      </c>
      <c r="D56" s="212"/>
      <c r="E56" s="213"/>
      <c r="F56" s="214"/>
      <c r="G56" s="215"/>
      <c r="H56" s="144"/>
      <c r="I56" s="144"/>
      <c r="J56" s="144"/>
      <c r="K56" s="144"/>
      <c r="L56" s="144"/>
      <c r="M56" s="144"/>
      <c r="N56" s="140"/>
      <c r="O56" s="140"/>
      <c r="P56" s="140"/>
      <c r="Q56" s="140"/>
      <c r="R56" s="140"/>
      <c r="S56" s="140"/>
      <c r="T56" s="141"/>
      <c r="U56" s="140"/>
      <c r="V56" s="133"/>
      <c r="W56" s="133"/>
      <c r="X56" s="133"/>
      <c r="Y56" s="133"/>
      <c r="Z56" s="133"/>
      <c r="AA56" s="133"/>
      <c r="AB56" s="133"/>
      <c r="AC56" s="133"/>
      <c r="AD56" s="133"/>
      <c r="AE56" s="133" t="s">
        <v>98</v>
      </c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5" t="str">
        <f>C56</f>
        <v>Dodávka.</v>
      </c>
      <c r="BB56" s="133"/>
      <c r="BC56" s="133"/>
      <c r="BD56" s="133"/>
      <c r="BE56" s="133"/>
      <c r="BF56" s="133"/>
      <c r="BG56" s="133"/>
      <c r="BH56" s="133"/>
    </row>
    <row r="57" spans="1:60" outlineLevel="1" x14ac:dyDescent="0.35">
      <c r="A57" s="134">
        <v>22</v>
      </c>
      <c r="B57" s="134" t="s">
        <v>140</v>
      </c>
      <c r="C57" s="160" t="s">
        <v>141</v>
      </c>
      <c r="D57" s="140" t="s">
        <v>105</v>
      </c>
      <c r="E57" s="142">
        <v>15873</v>
      </c>
      <c r="F57" s="143">
        <f>H57+J57</f>
        <v>0</v>
      </c>
      <c r="G57" s="144">
        <f>ROUND(E57*F57,2)</f>
        <v>0</v>
      </c>
      <c r="H57" s="144"/>
      <c r="I57" s="144">
        <f>ROUND(E57*H57,2)</f>
        <v>0</v>
      </c>
      <c r="J57" s="144"/>
      <c r="K57" s="144">
        <f>ROUND(E57*J57,2)</f>
        <v>0</v>
      </c>
      <c r="L57" s="144">
        <v>21</v>
      </c>
      <c r="M57" s="144">
        <f>G57*(1+L57/100)</f>
        <v>0</v>
      </c>
      <c r="N57" s="140">
        <v>0</v>
      </c>
      <c r="O57" s="140">
        <f>ROUND(E57*N57,5)</f>
        <v>0</v>
      </c>
      <c r="P57" s="140">
        <v>0</v>
      </c>
      <c r="Q57" s="140">
        <f>ROUND(E57*P57,5)</f>
        <v>0</v>
      </c>
      <c r="R57" s="140"/>
      <c r="S57" s="140"/>
      <c r="T57" s="141">
        <v>0.1595</v>
      </c>
      <c r="U57" s="140">
        <f>ROUND(E57*T57,2)</f>
        <v>2531.7399999999998</v>
      </c>
      <c r="V57" s="133"/>
      <c r="W57" s="133"/>
      <c r="X57" s="133"/>
      <c r="Y57" s="133"/>
      <c r="Z57" s="133"/>
      <c r="AA57" s="133"/>
      <c r="AB57" s="133"/>
      <c r="AC57" s="133"/>
      <c r="AD57" s="133"/>
      <c r="AE57" s="133" t="s">
        <v>96</v>
      </c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</row>
    <row r="58" spans="1:60" outlineLevel="1" x14ac:dyDescent="0.35">
      <c r="A58" s="134"/>
      <c r="B58" s="134"/>
      <c r="C58" s="211" t="s">
        <v>149</v>
      </c>
      <c r="D58" s="212"/>
      <c r="E58" s="213"/>
      <c r="F58" s="214"/>
      <c r="G58" s="215"/>
      <c r="H58" s="144"/>
      <c r="I58" s="144"/>
      <c r="J58" s="144"/>
      <c r="K58" s="144"/>
      <c r="L58" s="144"/>
      <c r="M58" s="144"/>
      <c r="N58" s="140"/>
      <c r="O58" s="140"/>
      <c r="P58" s="140"/>
      <c r="Q58" s="140"/>
      <c r="R58" s="140"/>
      <c r="S58" s="140"/>
      <c r="T58" s="141"/>
      <c r="U58" s="140"/>
      <c r="V58" s="133"/>
      <c r="W58" s="133"/>
      <c r="X58" s="133"/>
      <c r="Y58" s="133"/>
      <c r="Z58" s="133"/>
      <c r="AA58" s="133"/>
      <c r="AB58" s="133"/>
      <c r="AC58" s="133"/>
      <c r="AD58" s="133"/>
      <c r="AE58" s="133" t="s">
        <v>98</v>
      </c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5" t="str">
        <f>C58</f>
        <v>Montáž kabelů NZS.</v>
      </c>
      <c r="BB58" s="133"/>
      <c r="BC58" s="133"/>
      <c r="BD58" s="133"/>
      <c r="BE58" s="133"/>
      <c r="BF58" s="133"/>
      <c r="BG58" s="133"/>
      <c r="BH58" s="133"/>
    </row>
    <row r="59" spans="1:60" ht="20.25" outlineLevel="1" x14ac:dyDescent="0.35">
      <c r="A59" s="134">
        <v>23</v>
      </c>
      <c r="B59" s="134" t="s">
        <v>143</v>
      </c>
      <c r="C59" s="160" t="s">
        <v>144</v>
      </c>
      <c r="D59" s="140" t="s">
        <v>105</v>
      </c>
      <c r="E59" s="142">
        <v>15873</v>
      </c>
      <c r="F59" s="143">
        <f>H59+J59</f>
        <v>0</v>
      </c>
      <c r="G59" s="144">
        <f>ROUND(E59*F59,2)</f>
        <v>0</v>
      </c>
      <c r="H59" s="144"/>
      <c r="I59" s="144">
        <f>ROUND(E59*H59,2)</f>
        <v>0</v>
      </c>
      <c r="J59" s="144"/>
      <c r="K59" s="144">
        <f>ROUND(E59*J59,2)</f>
        <v>0</v>
      </c>
      <c r="L59" s="144">
        <v>21</v>
      </c>
      <c r="M59" s="144">
        <f>G59*(1+L59/100)</f>
        <v>0</v>
      </c>
      <c r="N59" s="140">
        <v>1.2E-4</v>
      </c>
      <c r="O59" s="140">
        <f>ROUND(E59*N59,5)</f>
        <v>1.90476</v>
      </c>
      <c r="P59" s="140">
        <v>0</v>
      </c>
      <c r="Q59" s="140">
        <f>ROUND(E59*P59,5)</f>
        <v>0</v>
      </c>
      <c r="R59" s="140"/>
      <c r="S59" s="140"/>
      <c r="T59" s="141">
        <v>0</v>
      </c>
      <c r="U59" s="140">
        <f>ROUND(E59*T59,2)</f>
        <v>0</v>
      </c>
      <c r="V59" s="133"/>
      <c r="W59" s="133"/>
      <c r="X59" s="133"/>
      <c r="Y59" s="133"/>
      <c r="Z59" s="133"/>
      <c r="AA59" s="133"/>
      <c r="AB59" s="133"/>
      <c r="AC59" s="133"/>
      <c r="AD59" s="133"/>
      <c r="AE59" s="133" t="s">
        <v>101</v>
      </c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</row>
    <row r="60" spans="1:60" outlineLevel="1" x14ac:dyDescent="0.35">
      <c r="A60" s="134"/>
      <c r="B60" s="134"/>
      <c r="C60" s="211" t="s">
        <v>102</v>
      </c>
      <c r="D60" s="212"/>
      <c r="E60" s="213"/>
      <c r="F60" s="214"/>
      <c r="G60" s="215"/>
      <c r="H60" s="144"/>
      <c r="I60" s="144"/>
      <c r="J60" s="144"/>
      <c r="K60" s="144"/>
      <c r="L60" s="144"/>
      <c r="M60" s="144"/>
      <c r="N60" s="140"/>
      <c r="O60" s="140"/>
      <c r="P60" s="140"/>
      <c r="Q60" s="140"/>
      <c r="R60" s="140"/>
      <c r="S60" s="140"/>
      <c r="T60" s="141"/>
      <c r="U60" s="140"/>
      <c r="V60" s="133"/>
      <c r="W60" s="133"/>
      <c r="X60" s="133"/>
      <c r="Y60" s="133"/>
      <c r="Z60" s="133"/>
      <c r="AA60" s="133"/>
      <c r="AB60" s="133"/>
      <c r="AC60" s="133"/>
      <c r="AD60" s="133"/>
      <c r="AE60" s="133" t="s">
        <v>98</v>
      </c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5" t="str">
        <f>C60</f>
        <v>Dodávka.</v>
      </c>
      <c r="BB60" s="133"/>
      <c r="BC60" s="133"/>
      <c r="BD60" s="133"/>
      <c r="BE60" s="133"/>
      <c r="BF60" s="133"/>
      <c r="BG60" s="133"/>
      <c r="BH60" s="133"/>
    </row>
    <row r="61" spans="1:60" outlineLevel="1" x14ac:dyDescent="0.35">
      <c r="A61" s="134">
        <v>24</v>
      </c>
      <c r="B61" s="134" t="s">
        <v>150</v>
      </c>
      <c r="C61" s="160" t="s">
        <v>151</v>
      </c>
      <c r="D61" s="140" t="s">
        <v>105</v>
      </c>
      <c r="E61" s="142">
        <v>50</v>
      </c>
      <c r="F61" s="143">
        <f>H61+J61</f>
        <v>0</v>
      </c>
      <c r="G61" s="144">
        <f>ROUND(E61*F61,2)</f>
        <v>0</v>
      </c>
      <c r="H61" s="144"/>
      <c r="I61" s="144">
        <f>ROUND(E61*H61,2)</f>
        <v>0</v>
      </c>
      <c r="J61" s="144"/>
      <c r="K61" s="144">
        <f>ROUND(E61*J61,2)</f>
        <v>0</v>
      </c>
      <c r="L61" s="144">
        <v>21</v>
      </c>
      <c r="M61" s="144">
        <f>G61*(1+L61/100)</f>
        <v>0</v>
      </c>
      <c r="N61" s="140">
        <v>1.2E-4</v>
      </c>
      <c r="O61" s="140">
        <f>ROUND(E61*N61,5)</f>
        <v>6.0000000000000001E-3</v>
      </c>
      <c r="P61" s="140">
        <v>0</v>
      </c>
      <c r="Q61" s="140">
        <f>ROUND(E61*P61,5)</f>
        <v>0</v>
      </c>
      <c r="R61" s="140"/>
      <c r="S61" s="140"/>
      <c r="T61" s="141">
        <v>0</v>
      </c>
      <c r="U61" s="140">
        <f>ROUND(E61*T61,2)</f>
        <v>0</v>
      </c>
      <c r="V61" s="133"/>
      <c r="W61" s="133"/>
      <c r="X61" s="133"/>
      <c r="Y61" s="133"/>
      <c r="Z61" s="133"/>
      <c r="AA61" s="133"/>
      <c r="AB61" s="133"/>
      <c r="AC61" s="133"/>
      <c r="AD61" s="133"/>
      <c r="AE61" s="133" t="s">
        <v>101</v>
      </c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</row>
    <row r="62" spans="1:60" outlineLevel="1" x14ac:dyDescent="0.35">
      <c r="A62" s="134"/>
      <c r="B62" s="134"/>
      <c r="C62" s="211" t="s">
        <v>152</v>
      </c>
      <c r="D62" s="212"/>
      <c r="E62" s="213"/>
      <c r="F62" s="214"/>
      <c r="G62" s="215"/>
      <c r="H62" s="144"/>
      <c r="I62" s="144"/>
      <c r="J62" s="144"/>
      <c r="K62" s="144"/>
      <c r="L62" s="144"/>
      <c r="M62" s="144"/>
      <c r="N62" s="140"/>
      <c r="O62" s="140"/>
      <c r="P62" s="140"/>
      <c r="Q62" s="140"/>
      <c r="R62" s="140"/>
      <c r="S62" s="140"/>
      <c r="T62" s="141"/>
      <c r="U62" s="140"/>
      <c r="V62" s="133"/>
      <c r="W62" s="133"/>
      <c r="X62" s="133"/>
      <c r="Y62" s="133"/>
      <c r="Z62" s="133"/>
      <c r="AA62" s="133"/>
      <c r="AB62" s="133"/>
      <c r="AC62" s="133"/>
      <c r="AD62" s="133"/>
      <c r="AE62" s="133" t="s">
        <v>98</v>
      </c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5" t="str">
        <f>C62</f>
        <v>Dodávka+montáž.</v>
      </c>
      <c r="BB62" s="133"/>
      <c r="BC62" s="133"/>
      <c r="BD62" s="133"/>
      <c r="BE62" s="133"/>
      <c r="BF62" s="133"/>
      <c r="BG62" s="133"/>
      <c r="BH62" s="133"/>
    </row>
    <row r="63" spans="1:60" outlineLevel="1" x14ac:dyDescent="0.35">
      <c r="A63" s="134">
        <v>25</v>
      </c>
      <c r="B63" s="134" t="s">
        <v>153</v>
      </c>
      <c r="C63" s="160" t="s">
        <v>154</v>
      </c>
      <c r="D63" s="140" t="s">
        <v>95</v>
      </c>
      <c r="E63" s="142">
        <v>75</v>
      </c>
      <c r="F63" s="143">
        <f>H63+J63</f>
        <v>0</v>
      </c>
      <c r="G63" s="144">
        <f>ROUND(E63*F63,2)</f>
        <v>0</v>
      </c>
      <c r="H63" s="144"/>
      <c r="I63" s="144">
        <f>ROUND(E63*H63,2)</f>
        <v>0</v>
      </c>
      <c r="J63" s="144"/>
      <c r="K63" s="144">
        <f>ROUND(E63*J63,2)</f>
        <v>0</v>
      </c>
      <c r="L63" s="144">
        <v>21</v>
      </c>
      <c r="M63" s="144">
        <f>G63*(1+L63/100)</f>
        <v>0</v>
      </c>
      <c r="N63" s="140">
        <v>0</v>
      </c>
      <c r="O63" s="140">
        <f>ROUND(E63*N63,5)</f>
        <v>0</v>
      </c>
      <c r="P63" s="140">
        <v>0</v>
      </c>
      <c r="Q63" s="140">
        <f>ROUND(E63*P63,5)</f>
        <v>0</v>
      </c>
      <c r="R63" s="140"/>
      <c r="S63" s="140"/>
      <c r="T63" s="141">
        <v>0.34633000000000003</v>
      </c>
      <c r="U63" s="140">
        <f>ROUND(E63*T63,2)</f>
        <v>25.97</v>
      </c>
      <c r="V63" s="133"/>
      <c r="W63" s="133"/>
      <c r="X63" s="133"/>
      <c r="Y63" s="133"/>
      <c r="Z63" s="133"/>
      <c r="AA63" s="133"/>
      <c r="AB63" s="133"/>
      <c r="AC63" s="133"/>
      <c r="AD63" s="133"/>
      <c r="AE63" s="133" t="s">
        <v>96</v>
      </c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</row>
    <row r="64" spans="1:60" outlineLevel="1" x14ac:dyDescent="0.35">
      <c r="A64" s="134"/>
      <c r="B64" s="134"/>
      <c r="C64" s="211" t="s">
        <v>97</v>
      </c>
      <c r="D64" s="212"/>
      <c r="E64" s="213"/>
      <c r="F64" s="214"/>
      <c r="G64" s="215"/>
      <c r="H64" s="144"/>
      <c r="I64" s="144"/>
      <c r="J64" s="144"/>
      <c r="K64" s="144"/>
      <c r="L64" s="144"/>
      <c r="M64" s="144"/>
      <c r="N64" s="140"/>
      <c r="O64" s="140"/>
      <c r="P64" s="140"/>
      <c r="Q64" s="140"/>
      <c r="R64" s="140"/>
      <c r="S64" s="140"/>
      <c r="T64" s="141"/>
      <c r="U64" s="140"/>
      <c r="V64" s="133"/>
      <c r="W64" s="133"/>
      <c r="X64" s="133"/>
      <c r="Y64" s="133"/>
      <c r="Z64" s="133"/>
      <c r="AA64" s="133"/>
      <c r="AB64" s="133"/>
      <c r="AC64" s="133"/>
      <c r="AD64" s="133"/>
      <c r="AE64" s="133" t="s">
        <v>98</v>
      </c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5" t="str">
        <f>C64</f>
        <v>Montáž.</v>
      </c>
      <c r="BB64" s="133"/>
      <c r="BC64" s="133"/>
      <c r="BD64" s="133"/>
      <c r="BE64" s="133"/>
      <c r="BF64" s="133"/>
      <c r="BG64" s="133"/>
      <c r="BH64" s="133"/>
    </row>
    <row r="65" spans="1:60" outlineLevel="1" x14ac:dyDescent="0.35">
      <c r="A65" s="134">
        <v>26</v>
      </c>
      <c r="B65" s="134" t="s">
        <v>155</v>
      </c>
      <c r="C65" s="160" t="s">
        <v>156</v>
      </c>
      <c r="D65" s="140" t="s">
        <v>100</v>
      </c>
      <c r="E65" s="142">
        <v>54</v>
      </c>
      <c r="F65" s="143">
        <f>H65+J65</f>
        <v>0</v>
      </c>
      <c r="G65" s="144">
        <f>ROUND(E65*F65,2)</f>
        <v>0</v>
      </c>
      <c r="H65" s="144"/>
      <c r="I65" s="144">
        <f>ROUND(E65*H65,2)</f>
        <v>0</v>
      </c>
      <c r="J65" s="144"/>
      <c r="K65" s="144">
        <f>ROUND(E65*J65,2)</f>
        <v>0</v>
      </c>
      <c r="L65" s="144">
        <v>21</v>
      </c>
      <c r="M65" s="144">
        <f>G65*(1+L65/100)</f>
        <v>0</v>
      </c>
      <c r="N65" s="140">
        <v>0</v>
      </c>
      <c r="O65" s="140">
        <f>ROUND(E65*N65,5)</f>
        <v>0</v>
      </c>
      <c r="P65" s="140">
        <v>0</v>
      </c>
      <c r="Q65" s="140">
        <f>ROUND(E65*P65,5)</f>
        <v>0</v>
      </c>
      <c r="R65" s="140"/>
      <c r="S65" s="140"/>
      <c r="T65" s="141">
        <v>0</v>
      </c>
      <c r="U65" s="140">
        <f>ROUND(E65*T65,2)</f>
        <v>0</v>
      </c>
      <c r="V65" s="133"/>
      <c r="W65" s="133"/>
      <c r="X65" s="133"/>
      <c r="Y65" s="133"/>
      <c r="Z65" s="133"/>
      <c r="AA65" s="133"/>
      <c r="AB65" s="133"/>
      <c r="AC65" s="133"/>
      <c r="AD65" s="133"/>
      <c r="AE65" s="133" t="s">
        <v>101</v>
      </c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</row>
    <row r="66" spans="1:60" ht="20.65" outlineLevel="1" x14ac:dyDescent="0.35">
      <c r="A66" s="134"/>
      <c r="B66" s="134"/>
      <c r="C66" s="211" t="s">
        <v>157</v>
      </c>
      <c r="D66" s="212"/>
      <c r="E66" s="213"/>
      <c r="F66" s="214"/>
      <c r="G66" s="215"/>
      <c r="H66" s="144"/>
      <c r="I66" s="144"/>
      <c r="J66" s="144"/>
      <c r="K66" s="144"/>
      <c r="L66" s="144"/>
      <c r="M66" s="144"/>
      <c r="N66" s="140"/>
      <c r="O66" s="140"/>
      <c r="P66" s="140"/>
      <c r="Q66" s="140"/>
      <c r="R66" s="140"/>
      <c r="S66" s="140"/>
      <c r="T66" s="141"/>
      <c r="U66" s="140"/>
      <c r="V66" s="133"/>
      <c r="W66" s="133"/>
      <c r="X66" s="133"/>
      <c r="Y66" s="133"/>
      <c r="Z66" s="133"/>
      <c r="AA66" s="133"/>
      <c r="AB66" s="133"/>
      <c r="AC66" s="133"/>
      <c r="AD66" s="133"/>
      <c r="AE66" s="133" t="s">
        <v>98</v>
      </c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5" t="str">
        <f>C66</f>
        <v>Tlačítkový hlásič typu A, červený, IP24 (vnitřní), integrovaný zkratový izolátor, se základnou pro povrchovou montáž.</v>
      </c>
      <c r="BB66" s="133"/>
      <c r="BC66" s="133"/>
      <c r="BD66" s="133"/>
      <c r="BE66" s="133"/>
      <c r="BF66" s="133"/>
      <c r="BG66" s="133"/>
      <c r="BH66" s="133"/>
    </row>
    <row r="67" spans="1:60" outlineLevel="1" x14ac:dyDescent="0.35">
      <c r="A67" s="134"/>
      <c r="B67" s="134"/>
      <c r="C67" s="211" t="s">
        <v>102</v>
      </c>
      <c r="D67" s="212"/>
      <c r="E67" s="213"/>
      <c r="F67" s="214"/>
      <c r="G67" s="215"/>
      <c r="H67" s="144"/>
      <c r="I67" s="144"/>
      <c r="J67" s="144"/>
      <c r="K67" s="144"/>
      <c r="L67" s="144"/>
      <c r="M67" s="144"/>
      <c r="N67" s="140"/>
      <c r="O67" s="140"/>
      <c r="P67" s="140"/>
      <c r="Q67" s="140"/>
      <c r="R67" s="140"/>
      <c r="S67" s="140"/>
      <c r="T67" s="141"/>
      <c r="U67" s="140"/>
      <c r="V67" s="133"/>
      <c r="W67" s="133"/>
      <c r="X67" s="133"/>
      <c r="Y67" s="133"/>
      <c r="Z67" s="133"/>
      <c r="AA67" s="133"/>
      <c r="AB67" s="133"/>
      <c r="AC67" s="133"/>
      <c r="AD67" s="133"/>
      <c r="AE67" s="133" t="s">
        <v>98</v>
      </c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5" t="str">
        <f>C67</f>
        <v>Dodávka.</v>
      </c>
      <c r="BB67" s="133"/>
      <c r="BC67" s="133"/>
      <c r="BD67" s="133"/>
      <c r="BE67" s="133"/>
      <c r="BF67" s="133"/>
      <c r="BG67" s="133"/>
      <c r="BH67" s="133"/>
    </row>
    <row r="68" spans="1:60" outlineLevel="1" x14ac:dyDescent="0.35">
      <c r="A68" s="134">
        <v>27</v>
      </c>
      <c r="B68" s="134" t="s">
        <v>158</v>
      </c>
      <c r="C68" s="160" t="s">
        <v>159</v>
      </c>
      <c r="D68" s="140" t="s">
        <v>100</v>
      </c>
      <c r="E68" s="142">
        <v>21</v>
      </c>
      <c r="F68" s="143">
        <f>H68+J68</f>
        <v>0</v>
      </c>
      <c r="G68" s="144">
        <f>ROUND(E68*F68,2)</f>
        <v>0</v>
      </c>
      <c r="H68" s="144"/>
      <c r="I68" s="144">
        <f>ROUND(E68*H68,2)</f>
        <v>0</v>
      </c>
      <c r="J68" s="144"/>
      <c r="K68" s="144">
        <f>ROUND(E68*J68,2)</f>
        <v>0</v>
      </c>
      <c r="L68" s="144">
        <v>21</v>
      </c>
      <c r="M68" s="144">
        <f>G68*(1+L68/100)</f>
        <v>0</v>
      </c>
      <c r="N68" s="140">
        <v>0</v>
      </c>
      <c r="O68" s="140">
        <f>ROUND(E68*N68,5)</f>
        <v>0</v>
      </c>
      <c r="P68" s="140">
        <v>0</v>
      </c>
      <c r="Q68" s="140">
        <f>ROUND(E68*P68,5)</f>
        <v>0</v>
      </c>
      <c r="R68" s="140"/>
      <c r="S68" s="140"/>
      <c r="T68" s="141">
        <v>0</v>
      </c>
      <c r="U68" s="140">
        <f>ROUND(E68*T68,2)</f>
        <v>0</v>
      </c>
      <c r="V68" s="133"/>
      <c r="W68" s="133"/>
      <c r="X68" s="133"/>
      <c r="Y68" s="133"/>
      <c r="Z68" s="133"/>
      <c r="AA68" s="133"/>
      <c r="AB68" s="133"/>
      <c r="AC68" s="133"/>
      <c r="AD68" s="133"/>
      <c r="AE68" s="133" t="s">
        <v>101</v>
      </c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outlineLevel="1" x14ac:dyDescent="0.35">
      <c r="A69" s="134"/>
      <c r="B69" s="134"/>
      <c r="C69" s="211" t="s">
        <v>160</v>
      </c>
      <c r="D69" s="212"/>
      <c r="E69" s="213"/>
      <c r="F69" s="214"/>
      <c r="G69" s="215"/>
      <c r="H69" s="144"/>
      <c r="I69" s="144"/>
      <c r="J69" s="144"/>
      <c r="K69" s="144"/>
      <c r="L69" s="144"/>
      <c r="M69" s="144"/>
      <c r="N69" s="140"/>
      <c r="O69" s="140"/>
      <c r="P69" s="140"/>
      <c r="Q69" s="140"/>
      <c r="R69" s="140"/>
      <c r="S69" s="140"/>
      <c r="T69" s="141"/>
      <c r="U69" s="140"/>
      <c r="V69" s="133"/>
      <c r="W69" s="133"/>
      <c r="X69" s="133"/>
      <c r="Y69" s="133"/>
      <c r="Z69" s="133"/>
      <c r="AA69" s="133"/>
      <c r="AB69" s="133"/>
      <c r="AC69" s="133"/>
      <c r="AD69" s="133"/>
      <c r="AE69" s="133" t="s">
        <v>98</v>
      </c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5" t="str">
        <f>C69</f>
        <v>Tlačítkový hlásič typu A, modrý, IP24 (vnitřní), integrovaný zkratový izolátor, se základnou pro povrchovou montáž.</v>
      </c>
      <c r="BB69" s="133"/>
      <c r="BC69" s="133"/>
      <c r="BD69" s="133"/>
      <c r="BE69" s="133"/>
      <c r="BF69" s="133"/>
      <c r="BG69" s="133"/>
      <c r="BH69" s="133"/>
    </row>
    <row r="70" spans="1:60" outlineLevel="1" x14ac:dyDescent="0.35">
      <c r="A70" s="134"/>
      <c r="B70" s="134"/>
      <c r="C70" s="211" t="s">
        <v>102</v>
      </c>
      <c r="D70" s="212"/>
      <c r="E70" s="213"/>
      <c r="F70" s="214"/>
      <c r="G70" s="215"/>
      <c r="H70" s="144"/>
      <c r="I70" s="144"/>
      <c r="J70" s="144"/>
      <c r="K70" s="144"/>
      <c r="L70" s="144"/>
      <c r="M70" s="144"/>
      <c r="N70" s="140"/>
      <c r="O70" s="140"/>
      <c r="P70" s="140"/>
      <c r="Q70" s="140"/>
      <c r="R70" s="140"/>
      <c r="S70" s="140"/>
      <c r="T70" s="141"/>
      <c r="U70" s="140"/>
      <c r="V70" s="133"/>
      <c r="W70" s="133"/>
      <c r="X70" s="133"/>
      <c r="Y70" s="133"/>
      <c r="Z70" s="133"/>
      <c r="AA70" s="133"/>
      <c r="AB70" s="133"/>
      <c r="AC70" s="133"/>
      <c r="AD70" s="133"/>
      <c r="AE70" s="133" t="s">
        <v>98</v>
      </c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5" t="str">
        <f>C70</f>
        <v>Dodávka.</v>
      </c>
      <c r="BB70" s="133"/>
      <c r="BC70" s="133"/>
      <c r="BD70" s="133"/>
      <c r="BE70" s="133"/>
      <c r="BF70" s="133"/>
      <c r="BG70" s="133"/>
      <c r="BH70" s="133"/>
    </row>
    <row r="71" spans="1:60" outlineLevel="1" x14ac:dyDescent="0.35">
      <c r="A71" s="134">
        <v>28</v>
      </c>
      <c r="B71" s="134" t="s">
        <v>161</v>
      </c>
      <c r="C71" s="160" t="s">
        <v>162</v>
      </c>
      <c r="D71" s="140" t="s">
        <v>100</v>
      </c>
      <c r="E71" s="142">
        <v>75</v>
      </c>
      <c r="F71" s="143">
        <f>H71+J71</f>
        <v>0</v>
      </c>
      <c r="G71" s="144">
        <f>ROUND(E71*F71,2)</f>
        <v>0</v>
      </c>
      <c r="H71" s="144"/>
      <c r="I71" s="144">
        <f>ROUND(E71*H71,2)</f>
        <v>0</v>
      </c>
      <c r="J71" s="144"/>
      <c r="K71" s="144">
        <f>ROUND(E71*J71,2)</f>
        <v>0</v>
      </c>
      <c r="L71" s="144">
        <v>21</v>
      </c>
      <c r="M71" s="144">
        <f>G71*(1+L71/100)</f>
        <v>0</v>
      </c>
      <c r="N71" s="140">
        <v>0</v>
      </c>
      <c r="O71" s="140">
        <f>ROUND(E71*N71,5)</f>
        <v>0</v>
      </c>
      <c r="P71" s="140">
        <v>0</v>
      </c>
      <c r="Q71" s="140">
        <f>ROUND(E71*P71,5)</f>
        <v>0</v>
      </c>
      <c r="R71" s="140"/>
      <c r="S71" s="140"/>
      <c r="T71" s="141">
        <v>0</v>
      </c>
      <c r="U71" s="140">
        <f>ROUND(E71*T71,2)</f>
        <v>0</v>
      </c>
      <c r="V71" s="133"/>
      <c r="W71" s="133"/>
      <c r="X71" s="133"/>
      <c r="Y71" s="133"/>
      <c r="Z71" s="133"/>
      <c r="AA71" s="133"/>
      <c r="AB71" s="133"/>
      <c r="AC71" s="133"/>
      <c r="AD71" s="133"/>
      <c r="AE71" s="133" t="s">
        <v>101</v>
      </c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</row>
    <row r="72" spans="1:60" outlineLevel="1" x14ac:dyDescent="0.35">
      <c r="A72" s="134"/>
      <c r="B72" s="134"/>
      <c r="C72" s="211" t="s">
        <v>163</v>
      </c>
      <c r="D72" s="212"/>
      <c r="E72" s="213"/>
      <c r="F72" s="214"/>
      <c r="G72" s="215"/>
      <c r="H72" s="144"/>
      <c r="I72" s="144"/>
      <c r="J72" s="144"/>
      <c r="K72" s="144"/>
      <c r="L72" s="144"/>
      <c r="M72" s="144"/>
      <c r="N72" s="140"/>
      <c r="O72" s="140"/>
      <c r="P72" s="140"/>
      <c r="Q72" s="140"/>
      <c r="R72" s="140"/>
      <c r="S72" s="140"/>
      <c r="T72" s="141"/>
      <c r="U72" s="140"/>
      <c r="V72" s="133"/>
      <c r="W72" s="133"/>
      <c r="X72" s="133"/>
      <c r="Y72" s="133"/>
      <c r="Z72" s="133"/>
      <c r="AA72" s="133"/>
      <c r="AB72" s="133"/>
      <c r="AC72" s="133"/>
      <c r="AD72" s="133"/>
      <c r="AE72" s="133" t="s">
        <v>98</v>
      </c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5" t="str">
        <f>C72</f>
        <v>Popiska pro manuální tlačítkový hlásič typu B se symbolem "ruky"</v>
      </c>
      <c r="BB72" s="133"/>
      <c r="BC72" s="133"/>
      <c r="BD72" s="133"/>
      <c r="BE72" s="133"/>
      <c r="BF72" s="133"/>
      <c r="BG72" s="133"/>
      <c r="BH72" s="133"/>
    </row>
    <row r="73" spans="1:60" outlineLevel="1" x14ac:dyDescent="0.35">
      <c r="A73" s="134"/>
      <c r="B73" s="134"/>
      <c r="C73" s="211" t="s">
        <v>102</v>
      </c>
      <c r="D73" s="212"/>
      <c r="E73" s="213"/>
      <c r="F73" s="214"/>
      <c r="G73" s="215"/>
      <c r="H73" s="144"/>
      <c r="I73" s="144"/>
      <c r="J73" s="144"/>
      <c r="K73" s="144"/>
      <c r="L73" s="144"/>
      <c r="M73" s="144"/>
      <c r="N73" s="140"/>
      <c r="O73" s="140"/>
      <c r="P73" s="140"/>
      <c r="Q73" s="140"/>
      <c r="R73" s="140"/>
      <c r="S73" s="140"/>
      <c r="T73" s="141"/>
      <c r="U73" s="140"/>
      <c r="V73" s="133"/>
      <c r="W73" s="133"/>
      <c r="X73" s="133"/>
      <c r="Y73" s="133"/>
      <c r="Z73" s="133"/>
      <c r="AA73" s="133"/>
      <c r="AB73" s="133"/>
      <c r="AC73" s="133"/>
      <c r="AD73" s="133"/>
      <c r="AE73" s="133" t="s">
        <v>98</v>
      </c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5" t="str">
        <f>C73</f>
        <v>Dodávka.</v>
      </c>
      <c r="BB73" s="133"/>
      <c r="BC73" s="133"/>
      <c r="BD73" s="133"/>
      <c r="BE73" s="133"/>
      <c r="BF73" s="133"/>
      <c r="BG73" s="133"/>
      <c r="BH73" s="133"/>
    </row>
    <row r="74" spans="1:60" outlineLevel="1" x14ac:dyDescent="0.35">
      <c r="A74" s="134">
        <v>29</v>
      </c>
      <c r="B74" s="134" t="s">
        <v>164</v>
      </c>
      <c r="C74" s="160" t="s">
        <v>165</v>
      </c>
      <c r="D74" s="140" t="s">
        <v>95</v>
      </c>
      <c r="E74" s="142">
        <v>477</v>
      </c>
      <c r="F74" s="143">
        <f>H74+J74</f>
        <v>0</v>
      </c>
      <c r="G74" s="144">
        <f>ROUND(E74*F74,2)</f>
        <v>0</v>
      </c>
      <c r="H74" s="144"/>
      <c r="I74" s="144">
        <f>ROUND(E74*H74,2)</f>
        <v>0</v>
      </c>
      <c r="J74" s="144"/>
      <c r="K74" s="144">
        <f>ROUND(E74*J74,2)</f>
        <v>0</v>
      </c>
      <c r="L74" s="144">
        <v>21</v>
      </c>
      <c r="M74" s="144">
        <f>G74*(1+L74/100)</f>
        <v>0</v>
      </c>
      <c r="N74" s="140">
        <v>0</v>
      </c>
      <c r="O74" s="140">
        <f>ROUND(E74*N74,5)</f>
        <v>0</v>
      </c>
      <c r="P74" s="140">
        <v>0</v>
      </c>
      <c r="Q74" s="140">
        <f>ROUND(E74*P74,5)</f>
        <v>0</v>
      </c>
      <c r="R74" s="140"/>
      <c r="S74" s="140"/>
      <c r="T74" s="141">
        <v>0.50166999999999995</v>
      </c>
      <c r="U74" s="140">
        <f>ROUND(E74*T74,2)</f>
        <v>239.3</v>
      </c>
      <c r="V74" s="133"/>
      <c r="W74" s="133"/>
      <c r="X74" s="133"/>
      <c r="Y74" s="133"/>
      <c r="Z74" s="133"/>
      <c r="AA74" s="133"/>
      <c r="AB74" s="133"/>
      <c r="AC74" s="133"/>
      <c r="AD74" s="133"/>
      <c r="AE74" s="133" t="s">
        <v>96</v>
      </c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</row>
    <row r="75" spans="1:60" outlineLevel="1" x14ac:dyDescent="0.35">
      <c r="A75" s="134"/>
      <c r="B75" s="134"/>
      <c r="C75" s="211" t="s">
        <v>97</v>
      </c>
      <c r="D75" s="212"/>
      <c r="E75" s="213"/>
      <c r="F75" s="214"/>
      <c r="G75" s="215"/>
      <c r="H75" s="144"/>
      <c r="I75" s="144"/>
      <c r="J75" s="144"/>
      <c r="K75" s="144"/>
      <c r="L75" s="144"/>
      <c r="M75" s="144"/>
      <c r="N75" s="140"/>
      <c r="O75" s="140"/>
      <c r="P75" s="140"/>
      <c r="Q75" s="140"/>
      <c r="R75" s="140"/>
      <c r="S75" s="140"/>
      <c r="T75" s="141"/>
      <c r="U75" s="140"/>
      <c r="V75" s="133"/>
      <c r="W75" s="133"/>
      <c r="X75" s="133"/>
      <c r="Y75" s="133"/>
      <c r="Z75" s="133"/>
      <c r="AA75" s="133"/>
      <c r="AB75" s="133"/>
      <c r="AC75" s="133"/>
      <c r="AD75" s="133"/>
      <c r="AE75" s="133" t="s">
        <v>98</v>
      </c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5" t="str">
        <f>C75</f>
        <v>Montáž.</v>
      </c>
      <c r="BB75" s="133"/>
      <c r="BC75" s="133"/>
      <c r="BD75" s="133"/>
      <c r="BE75" s="133"/>
      <c r="BF75" s="133"/>
      <c r="BG75" s="133"/>
      <c r="BH75" s="133"/>
    </row>
    <row r="76" spans="1:60" outlineLevel="1" x14ac:dyDescent="0.35">
      <c r="A76" s="134">
        <v>30</v>
      </c>
      <c r="B76" s="134" t="s">
        <v>166</v>
      </c>
      <c r="C76" s="160" t="s">
        <v>167</v>
      </c>
      <c r="D76" s="140" t="s">
        <v>100</v>
      </c>
      <c r="E76" s="142">
        <v>477</v>
      </c>
      <c r="F76" s="143">
        <f>H76+J76</f>
        <v>0</v>
      </c>
      <c r="G76" s="144">
        <f>ROUND(E76*F76,2)</f>
        <v>0</v>
      </c>
      <c r="H76" s="144"/>
      <c r="I76" s="144">
        <f>ROUND(E76*H76,2)</f>
        <v>0</v>
      </c>
      <c r="J76" s="144"/>
      <c r="K76" s="144">
        <f>ROUND(E76*J76,2)</f>
        <v>0</v>
      </c>
      <c r="L76" s="144">
        <v>21</v>
      </c>
      <c r="M76" s="144">
        <f>G76*(1+L76/100)</f>
        <v>0</v>
      </c>
      <c r="N76" s="140">
        <v>0</v>
      </c>
      <c r="O76" s="140">
        <f>ROUND(E76*N76,5)</f>
        <v>0</v>
      </c>
      <c r="P76" s="140">
        <v>0</v>
      </c>
      <c r="Q76" s="140">
        <f>ROUND(E76*P76,5)</f>
        <v>0</v>
      </c>
      <c r="R76" s="140"/>
      <c r="S76" s="140"/>
      <c r="T76" s="141">
        <v>0</v>
      </c>
      <c r="U76" s="140">
        <f>ROUND(E76*T76,2)</f>
        <v>0</v>
      </c>
      <c r="V76" s="133"/>
      <c r="W76" s="133"/>
      <c r="X76" s="133"/>
      <c r="Y76" s="133"/>
      <c r="Z76" s="133"/>
      <c r="AA76" s="133"/>
      <c r="AB76" s="133"/>
      <c r="AC76" s="133"/>
      <c r="AD76" s="133"/>
      <c r="AE76" s="133" t="s">
        <v>101</v>
      </c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</row>
    <row r="77" spans="1:60" outlineLevel="1" x14ac:dyDescent="0.35">
      <c r="A77" s="134"/>
      <c r="B77" s="134"/>
      <c r="C77" s="211" t="s">
        <v>102</v>
      </c>
      <c r="D77" s="212"/>
      <c r="E77" s="213"/>
      <c r="F77" s="214"/>
      <c r="G77" s="215"/>
      <c r="H77" s="144"/>
      <c r="I77" s="144"/>
      <c r="J77" s="144"/>
      <c r="K77" s="144"/>
      <c r="L77" s="144"/>
      <c r="M77" s="144"/>
      <c r="N77" s="140"/>
      <c r="O77" s="140"/>
      <c r="P77" s="140"/>
      <c r="Q77" s="140"/>
      <c r="R77" s="140"/>
      <c r="S77" s="140"/>
      <c r="T77" s="141"/>
      <c r="U77" s="140"/>
      <c r="V77" s="133"/>
      <c r="W77" s="133"/>
      <c r="X77" s="133"/>
      <c r="Y77" s="133"/>
      <c r="Z77" s="133"/>
      <c r="AA77" s="133"/>
      <c r="AB77" s="133"/>
      <c r="AC77" s="133"/>
      <c r="AD77" s="133"/>
      <c r="AE77" s="133" t="s">
        <v>98</v>
      </c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5" t="str">
        <f>C77</f>
        <v>Dodávka.</v>
      </c>
      <c r="BB77" s="133"/>
      <c r="BC77" s="133"/>
      <c r="BD77" s="133"/>
      <c r="BE77" s="133"/>
      <c r="BF77" s="133"/>
      <c r="BG77" s="133"/>
      <c r="BH77" s="133"/>
    </row>
    <row r="78" spans="1:60" outlineLevel="1" x14ac:dyDescent="0.35">
      <c r="A78" s="134">
        <v>31</v>
      </c>
      <c r="B78" s="134" t="s">
        <v>168</v>
      </c>
      <c r="C78" s="160" t="s">
        <v>169</v>
      </c>
      <c r="D78" s="140" t="s">
        <v>95</v>
      </c>
      <c r="E78" s="142">
        <v>477</v>
      </c>
      <c r="F78" s="143">
        <f>H78+J78</f>
        <v>0</v>
      </c>
      <c r="G78" s="144">
        <f>ROUND(E78*F78,2)</f>
        <v>0</v>
      </c>
      <c r="H78" s="144"/>
      <c r="I78" s="144">
        <f>ROUND(E78*H78,2)</f>
        <v>0</v>
      </c>
      <c r="J78" s="144"/>
      <c r="K78" s="144">
        <f>ROUND(E78*J78,2)</f>
        <v>0</v>
      </c>
      <c r="L78" s="144">
        <v>21</v>
      </c>
      <c r="M78" s="144">
        <f>G78*(1+L78/100)</f>
        <v>0</v>
      </c>
      <c r="N78" s="140">
        <v>0</v>
      </c>
      <c r="O78" s="140">
        <f>ROUND(E78*N78,5)</f>
        <v>0</v>
      </c>
      <c r="P78" s="140">
        <v>0</v>
      </c>
      <c r="Q78" s="140">
        <f>ROUND(E78*P78,5)</f>
        <v>0</v>
      </c>
      <c r="R78" s="140"/>
      <c r="S78" s="140"/>
      <c r="T78" s="141">
        <v>1.55E-2</v>
      </c>
      <c r="U78" s="140">
        <f>ROUND(E78*T78,2)</f>
        <v>7.39</v>
      </c>
      <c r="V78" s="133"/>
      <c r="W78" s="133"/>
      <c r="X78" s="133"/>
      <c r="Y78" s="133"/>
      <c r="Z78" s="133"/>
      <c r="AA78" s="133"/>
      <c r="AB78" s="133"/>
      <c r="AC78" s="133"/>
      <c r="AD78" s="133"/>
      <c r="AE78" s="133" t="s">
        <v>96</v>
      </c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</row>
    <row r="79" spans="1:60" outlineLevel="1" x14ac:dyDescent="0.35">
      <c r="A79" s="134"/>
      <c r="B79" s="134"/>
      <c r="C79" s="211" t="s">
        <v>97</v>
      </c>
      <c r="D79" s="212"/>
      <c r="E79" s="213"/>
      <c r="F79" s="214"/>
      <c r="G79" s="215"/>
      <c r="H79" s="144"/>
      <c r="I79" s="144"/>
      <c r="J79" s="144"/>
      <c r="K79" s="144"/>
      <c r="L79" s="144"/>
      <c r="M79" s="144"/>
      <c r="N79" s="140"/>
      <c r="O79" s="140"/>
      <c r="P79" s="140"/>
      <c r="Q79" s="140"/>
      <c r="R79" s="140"/>
      <c r="S79" s="140"/>
      <c r="T79" s="141"/>
      <c r="U79" s="140"/>
      <c r="V79" s="133"/>
      <c r="W79" s="133"/>
      <c r="X79" s="133"/>
      <c r="Y79" s="133"/>
      <c r="Z79" s="133"/>
      <c r="AA79" s="133"/>
      <c r="AB79" s="133"/>
      <c r="AC79" s="133"/>
      <c r="AD79" s="133"/>
      <c r="AE79" s="133" t="s">
        <v>98</v>
      </c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5" t="str">
        <f>C79</f>
        <v>Montáž.</v>
      </c>
      <c r="BB79" s="133"/>
      <c r="BC79" s="133"/>
      <c r="BD79" s="133"/>
      <c r="BE79" s="133"/>
      <c r="BF79" s="133"/>
      <c r="BG79" s="133"/>
      <c r="BH79" s="133"/>
    </row>
    <row r="80" spans="1:60" outlineLevel="1" x14ac:dyDescent="0.35">
      <c r="A80" s="134">
        <v>32</v>
      </c>
      <c r="B80" s="134" t="s">
        <v>170</v>
      </c>
      <c r="C80" s="160" t="s">
        <v>171</v>
      </c>
      <c r="D80" s="140" t="s">
        <v>95</v>
      </c>
      <c r="E80" s="142">
        <v>477</v>
      </c>
      <c r="F80" s="143">
        <f>H80+J80</f>
        <v>0</v>
      </c>
      <c r="G80" s="144">
        <f>ROUND(E80*F80,2)</f>
        <v>0</v>
      </c>
      <c r="H80" s="144"/>
      <c r="I80" s="144">
        <f>ROUND(E80*H80,2)</f>
        <v>0</v>
      </c>
      <c r="J80" s="144"/>
      <c r="K80" s="144">
        <f>ROUND(E80*J80,2)</f>
        <v>0</v>
      </c>
      <c r="L80" s="144">
        <v>21</v>
      </c>
      <c r="M80" s="144">
        <f>G80*(1+L80/100)</f>
        <v>0</v>
      </c>
      <c r="N80" s="140">
        <v>0</v>
      </c>
      <c r="O80" s="140">
        <f>ROUND(E80*N80,5)</f>
        <v>0</v>
      </c>
      <c r="P80" s="140">
        <v>0</v>
      </c>
      <c r="Q80" s="140">
        <f>ROUND(E80*P80,5)</f>
        <v>0</v>
      </c>
      <c r="R80" s="140"/>
      <c r="S80" s="140"/>
      <c r="T80" s="141">
        <v>0.05</v>
      </c>
      <c r="U80" s="140">
        <f>ROUND(E80*T80,2)</f>
        <v>23.85</v>
      </c>
      <c r="V80" s="133"/>
      <c r="W80" s="133"/>
      <c r="X80" s="133"/>
      <c r="Y80" s="133"/>
      <c r="Z80" s="133"/>
      <c r="AA80" s="133"/>
      <c r="AB80" s="133"/>
      <c r="AC80" s="133"/>
      <c r="AD80" s="133"/>
      <c r="AE80" s="133" t="s">
        <v>96</v>
      </c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</row>
    <row r="81" spans="1:60" outlineLevel="1" x14ac:dyDescent="0.35">
      <c r="A81" s="134"/>
      <c r="B81" s="134"/>
      <c r="C81" s="211" t="s">
        <v>97</v>
      </c>
      <c r="D81" s="212"/>
      <c r="E81" s="213"/>
      <c r="F81" s="214"/>
      <c r="G81" s="215"/>
      <c r="H81" s="144"/>
      <c r="I81" s="144"/>
      <c r="J81" s="144"/>
      <c r="K81" s="144"/>
      <c r="L81" s="144"/>
      <c r="M81" s="144"/>
      <c r="N81" s="140"/>
      <c r="O81" s="140"/>
      <c r="P81" s="140"/>
      <c r="Q81" s="140"/>
      <c r="R81" s="140"/>
      <c r="S81" s="140"/>
      <c r="T81" s="141"/>
      <c r="U81" s="140"/>
      <c r="V81" s="133"/>
      <c r="W81" s="133"/>
      <c r="X81" s="133"/>
      <c r="Y81" s="133"/>
      <c r="Z81" s="133"/>
      <c r="AA81" s="133"/>
      <c r="AB81" s="133"/>
      <c r="AC81" s="133"/>
      <c r="AD81" s="133"/>
      <c r="AE81" s="133" t="s">
        <v>98</v>
      </c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5" t="str">
        <f>C81</f>
        <v>Montáž.</v>
      </c>
      <c r="BB81" s="133"/>
      <c r="BC81" s="133"/>
      <c r="BD81" s="133"/>
      <c r="BE81" s="133"/>
      <c r="BF81" s="133"/>
      <c r="BG81" s="133"/>
      <c r="BH81" s="133"/>
    </row>
    <row r="82" spans="1:60" outlineLevel="1" x14ac:dyDescent="0.35">
      <c r="A82" s="134">
        <v>33</v>
      </c>
      <c r="B82" s="134" t="s">
        <v>172</v>
      </c>
      <c r="C82" s="160" t="s">
        <v>171</v>
      </c>
      <c r="D82" s="140" t="s">
        <v>100</v>
      </c>
      <c r="E82" s="142">
        <v>477</v>
      </c>
      <c r="F82" s="143">
        <f>H82+J82</f>
        <v>0</v>
      </c>
      <c r="G82" s="144">
        <f>ROUND(E82*F82,2)</f>
        <v>0</v>
      </c>
      <c r="H82" s="144"/>
      <c r="I82" s="144">
        <f>ROUND(E82*H82,2)</f>
        <v>0</v>
      </c>
      <c r="J82" s="144"/>
      <c r="K82" s="144">
        <f>ROUND(E82*J82,2)</f>
        <v>0</v>
      </c>
      <c r="L82" s="144">
        <v>21</v>
      </c>
      <c r="M82" s="144">
        <f>G82*(1+L82/100)</f>
        <v>0</v>
      </c>
      <c r="N82" s="140">
        <v>0</v>
      </c>
      <c r="O82" s="140">
        <f>ROUND(E82*N82,5)</f>
        <v>0</v>
      </c>
      <c r="P82" s="140">
        <v>0</v>
      </c>
      <c r="Q82" s="140">
        <f>ROUND(E82*P82,5)</f>
        <v>0</v>
      </c>
      <c r="R82" s="140"/>
      <c r="S82" s="140"/>
      <c r="T82" s="141">
        <v>0</v>
      </c>
      <c r="U82" s="140">
        <f>ROUND(E82*T82,2)</f>
        <v>0</v>
      </c>
      <c r="V82" s="133"/>
      <c r="W82" s="133"/>
      <c r="X82" s="133"/>
      <c r="Y82" s="133"/>
      <c r="Z82" s="133"/>
      <c r="AA82" s="133"/>
      <c r="AB82" s="133"/>
      <c r="AC82" s="133"/>
      <c r="AD82" s="133"/>
      <c r="AE82" s="133" t="s">
        <v>101</v>
      </c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</row>
    <row r="83" spans="1:60" outlineLevel="1" x14ac:dyDescent="0.35">
      <c r="A83" s="134"/>
      <c r="B83" s="134"/>
      <c r="C83" s="211" t="s">
        <v>102</v>
      </c>
      <c r="D83" s="212"/>
      <c r="E83" s="213"/>
      <c r="F83" s="214"/>
      <c r="G83" s="215"/>
      <c r="H83" s="144"/>
      <c r="I83" s="144"/>
      <c r="J83" s="144"/>
      <c r="K83" s="144"/>
      <c r="L83" s="144"/>
      <c r="M83" s="144"/>
      <c r="N83" s="140"/>
      <c r="O83" s="140"/>
      <c r="P83" s="140"/>
      <c r="Q83" s="140"/>
      <c r="R83" s="140"/>
      <c r="S83" s="140"/>
      <c r="T83" s="141"/>
      <c r="U83" s="140"/>
      <c r="V83" s="133"/>
      <c r="W83" s="133"/>
      <c r="X83" s="133"/>
      <c r="Y83" s="133"/>
      <c r="Z83" s="133"/>
      <c r="AA83" s="133"/>
      <c r="AB83" s="133"/>
      <c r="AC83" s="133"/>
      <c r="AD83" s="133"/>
      <c r="AE83" s="133" t="s">
        <v>98</v>
      </c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5" t="str">
        <f>C83</f>
        <v>Dodávka.</v>
      </c>
      <c r="BB83" s="133"/>
      <c r="BC83" s="133"/>
      <c r="BD83" s="133"/>
      <c r="BE83" s="133"/>
      <c r="BF83" s="133"/>
      <c r="BG83" s="133"/>
      <c r="BH83" s="133"/>
    </row>
    <row r="84" spans="1:60" outlineLevel="1" x14ac:dyDescent="0.35">
      <c r="A84" s="134">
        <v>34</v>
      </c>
      <c r="B84" s="134" t="s">
        <v>173</v>
      </c>
      <c r="C84" s="160" t="s">
        <v>174</v>
      </c>
      <c r="D84" s="140" t="s">
        <v>95</v>
      </c>
      <c r="E84" s="142">
        <v>477</v>
      </c>
      <c r="F84" s="143">
        <f>H84+J84</f>
        <v>0</v>
      </c>
      <c r="G84" s="144">
        <f>ROUND(E84*F84,2)</f>
        <v>0</v>
      </c>
      <c r="H84" s="144"/>
      <c r="I84" s="144">
        <f>ROUND(E84*H84,2)</f>
        <v>0</v>
      </c>
      <c r="J84" s="144"/>
      <c r="K84" s="144">
        <f>ROUND(E84*J84,2)</f>
        <v>0</v>
      </c>
      <c r="L84" s="144">
        <v>21</v>
      </c>
      <c r="M84" s="144">
        <f>G84*(1+L84/100)</f>
        <v>0</v>
      </c>
      <c r="N84" s="140">
        <v>0</v>
      </c>
      <c r="O84" s="140">
        <f>ROUND(E84*N84,5)</f>
        <v>0</v>
      </c>
      <c r="P84" s="140">
        <v>0</v>
      </c>
      <c r="Q84" s="140">
        <f>ROUND(E84*P84,5)</f>
        <v>0</v>
      </c>
      <c r="R84" s="140"/>
      <c r="S84" s="140"/>
      <c r="T84" s="141">
        <v>0.54217000000000004</v>
      </c>
      <c r="U84" s="140">
        <f>ROUND(E84*T84,2)</f>
        <v>258.62</v>
      </c>
      <c r="V84" s="133"/>
      <c r="W84" s="133"/>
      <c r="X84" s="133"/>
      <c r="Y84" s="133"/>
      <c r="Z84" s="133"/>
      <c r="AA84" s="133"/>
      <c r="AB84" s="133"/>
      <c r="AC84" s="133"/>
      <c r="AD84" s="133"/>
      <c r="AE84" s="133" t="s">
        <v>96</v>
      </c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</row>
    <row r="85" spans="1:60" outlineLevel="1" x14ac:dyDescent="0.35">
      <c r="A85" s="134"/>
      <c r="B85" s="134"/>
      <c r="C85" s="211" t="s">
        <v>97</v>
      </c>
      <c r="D85" s="212"/>
      <c r="E85" s="213"/>
      <c r="F85" s="214"/>
      <c r="G85" s="215"/>
      <c r="H85" s="144"/>
      <c r="I85" s="144"/>
      <c r="J85" s="144"/>
      <c r="K85" s="144"/>
      <c r="L85" s="144"/>
      <c r="M85" s="144"/>
      <c r="N85" s="140"/>
      <c r="O85" s="140"/>
      <c r="P85" s="140"/>
      <c r="Q85" s="140"/>
      <c r="R85" s="140"/>
      <c r="S85" s="140"/>
      <c r="T85" s="141"/>
      <c r="U85" s="140"/>
      <c r="V85" s="133"/>
      <c r="W85" s="133"/>
      <c r="X85" s="133"/>
      <c r="Y85" s="133"/>
      <c r="Z85" s="133"/>
      <c r="AA85" s="133"/>
      <c r="AB85" s="133"/>
      <c r="AC85" s="133"/>
      <c r="AD85" s="133"/>
      <c r="AE85" s="133" t="s">
        <v>98</v>
      </c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5" t="str">
        <f>C85</f>
        <v>Montáž.</v>
      </c>
      <c r="BB85" s="133"/>
      <c r="BC85" s="133"/>
      <c r="BD85" s="133"/>
      <c r="BE85" s="133"/>
      <c r="BF85" s="133"/>
      <c r="BG85" s="133"/>
      <c r="BH85" s="133"/>
    </row>
    <row r="86" spans="1:60" outlineLevel="1" x14ac:dyDescent="0.35">
      <c r="A86" s="134">
        <v>35</v>
      </c>
      <c r="B86" s="134" t="s">
        <v>175</v>
      </c>
      <c r="C86" s="160" t="s">
        <v>176</v>
      </c>
      <c r="D86" s="140" t="s">
        <v>100</v>
      </c>
      <c r="E86" s="142">
        <v>477</v>
      </c>
      <c r="F86" s="143">
        <f>H86+J86</f>
        <v>0</v>
      </c>
      <c r="G86" s="144">
        <f>ROUND(E86*F86,2)</f>
        <v>0</v>
      </c>
      <c r="H86" s="144"/>
      <c r="I86" s="144">
        <f>ROUND(E86*H86,2)</f>
        <v>0</v>
      </c>
      <c r="J86" s="144"/>
      <c r="K86" s="144">
        <f>ROUND(E86*J86,2)</f>
        <v>0</v>
      </c>
      <c r="L86" s="144">
        <v>21</v>
      </c>
      <c r="M86" s="144">
        <f>G86*(1+L86/100)</f>
        <v>0</v>
      </c>
      <c r="N86" s="140">
        <v>0</v>
      </c>
      <c r="O86" s="140">
        <f>ROUND(E86*N86,5)</f>
        <v>0</v>
      </c>
      <c r="P86" s="140">
        <v>0</v>
      </c>
      <c r="Q86" s="140">
        <f>ROUND(E86*P86,5)</f>
        <v>0</v>
      </c>
      <c r="R86" s="140"/>
      <c r="S86" s="140"/>
      <c r="T86" s="141">
        <v>0</v>
      </c>
      <c r="U86" s="140">
        <f>ROUND(E86*T86,2)</f>
        <v>0</v>
      </c>
      <c r="V86" s="133"/>
      <c r="W86" s="133"/>
      <c r="X86" s="133"/>
      <c r="Y86" s="133"/>
      <c r="Z86" s="133"/>
      <c r="AA86" s="133"/>
      <c r="AB86" s="133"/>
      <c r="AC86" s="133"/>
      <c r="AD86" s="133"/>
      <c r="AE86" s="133" t="s">
        <v>101</v>
      </c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</row>
    <row r="87" spans="1:60" outlineLevel="1" x14ac:dyDescent="0.35">
      <c r="A87" s="134"/>
      <c r="B87" s="134"/>
      <c r="C87" s="211" t="s">
        <v>177</v>
      </c>
      <c r="D87" s="212"/>
      <c r="E87" s="213"/>
      <c r="F87" s="214"/>
      <c r="G87" s="215"/>
      <c r="H87" s="144"/>
      <c r="I87" s="144"/>
      <c r="J87" s="144"/>
      <c r="K87" s="144"/>
      <c r="L87" s="144"/>
      <c r="M87" s="144"/>
      <c r="N87" s="140"/>
      <c r="O87" s="140"/>
      <c r="P87" s="140"/>
      <c r="Q87" s="140"/>
      <c r="R87" s="140"/>
      <c r="S87" s="140"/>
      <c r="T87" s="141"/>
      <c r="U87" s="140"/>
      <c r="V87" s="133"/>
      <c r="W87" s="133"/>
      <c r="X87" s="133"/>
      <c r="Y87" s="133"/>
      <c r="Z87" s="133"/>
      <c r="AA87" s="133"/>
      <c r="AB87" s="133"/>
      <c r="AC87" s="133"/>
      <c r="AD87" s="133"/>
      <c r="AE87" s="133" t="s">
        <v>98</v>
      </c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5" t="str">
        <f>C87</f>
        <v>Multisenzorový hlásič, integrovaný zkratový izolátor, autodetekce znečistění, IP44</v>
      </c>
      <c r="BB87" s="133"/>
      <c r="BC87" s="133"/>
      <c r="BD87" s="133"/>
      <c r="BE87" s="133"/>
      <c r="BF87" s="133"/>
      <c r="BG87" s="133"/>
      <c r="BH87" s="133"/>
    </row>
    <row r="88" spans="1:60" outlineLevel="1" x14ac:dyDescent="0.35">
      <c r="A88" s="134"/>
      <c r="B88" s="134"/>
      <c r="C88" s="211" t="s">
        <v>102</v>
      </c>
      <c r="D88" s="212"/>
      <c r="E88" s="213"/>
      <c r="F88" s="214"/>
      <c r="G88" s="215"/>
      <c r="H88" s="144"/>
      <c r="I88" s="144"/>
      <c r="J88" s="144"/>
      <c r="K88" s="144"/>
      <c r="L88" s="144"/>
      <c r="M88" s="144"/>
      <c r="N88" s="140"/>
      <c r="O88" s="140"/>
      <c r="P88" s="140"/>
      <c r="Q88" s="140"/>
      <c r="R88" s="140"/>
      <c r="S88" s="140"/>
      <c r="T88" s="141"/>
      <c r="U88" s="140"/>
      <c r="V88" s="133"/>
      <c r="W88" s="133"/>
      <c r="X88" s="133"/>
      <c r="Y88" s="133"/>
      <c r="Z88" s="133"/>
      <c r="AA88" s="133"/>
      <c r="AB88" s="133"/>
      <c r="AC88" s="133"/>
      <c r="AD88" s="133"/>
      <c r="AE88" s="133" t="s">
        <v>98</v>
      </c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5" t="str">
        <f>C88</f>
        <v>Dodávka.</v>
      </c>
      <c r="BB88" s="133"/>
      <c r="BC88" s="133"/>
      <c r="BD88" s="133"/>
      <c r="BE88" s="133"/>
      <c r="BF88" s="133"/>
      <c r="BG88" s="133"/>
      <c r="BH88" s="133"/>
    </row>
    <row r="89" spans="1:60" outlineLevel="1" x14ac:dyDescent="0.35">
      <c r="A89" s="134">
        <v>36</v>
      </c>
      <c r="B89" s="134" t="s">
        <v>178</v>
      </c>
      <c r="C89" s="160" t="s">
        <v>179</v>
      </c>
      <c r="D89" s="140" t="s">
        <v>95</v>
      </c>
      <c r="E89" s="142">
        <v>61</v>
      </c>
      <c r="F89" s="143">
        <f>H89+J89</f>
        <v>0</v>
      </c>
      <c r="G89" s="144">
        <f>ROUND(E89*F89,2)</f>
        <v>0</v>
      </c>
      <c r="H89" s="144"/>
      <c r="I89" s="144">
        <f>ROUND(E89*H89,2)</f>
        <v>0</v>
      </c>
      <c r="J89" s="144"/>
      <c r="K89" s="144">
        <f>ROUND(E89*J89,2)</f>
        <v>0</v>
      </c>
      <c r="L89" s="144">
        <v>21</v>
      </c>
      <c r="M89" s="144">
        <f>G89*(1+L89/100)</f>
        <v>0</v>
      </c>
      <c r="N89" s="140">
        <v>0</v>
      </c>
      <c r="O89" s="140">
        <f>ROUND(E89*N89,5)</f>
        <v>0</v>
      </c>
      <c r="P89" s="140">
        <v>0</v>
      </c>
      <c r="Q89" s="140">
        <f>ROUND(E89*P89,5)</f>
        <v>0</v>
      </c>
      <c r="R89" s="140"/>
      <c r="S89" s="140"/>
      <c r="T89" s="141">
        <v>0.46167000000000002</v>
      </c>
      <c r="U89" s="140">
        <f>ROUND(E89*T89,2)</f>
        <v>28.16</v>
      </c>
      <c r="V89" s="133"/>
      <c r="W89" s="133"/>
      <c r="X89" s="133"/>
      <c r="Y89" s="133"/>
      <c r="Z89" s="133"/>
      <c r="AA89" s="133"/>
      <c r="AB89" s="133"/>
      <c r="AC89" s="133"/>
      <c r="AD89" s="133"/>
      <c r="AE89" s="133" t="s">
        <v>96</v>
      </c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</row>
    <row r="90" spans="1:60" outlineLevel="1" x14ac:dyDescent="0.35">
      <c r="A90" s="134"/>
      <c r="B90" s="134"/>
      <c r="C90" s="211" t="s">
        <v>97</v>
      </c>
      <c r="D90" s="212"/>
      <c r="E90" s="213"/>
      <c r="F90" s="214"/>
      <c r="G90" s="215"/>
      <c r="H90" s="144"/>
      <c r="I90" s="144"/>
      <c r="J90" s="144"/>
      <c r="K90" s="144"/>
      <c r="L90" s="144"/>
      <c r="M90" s="144"/>
      <c r="N90" s="140"/>
      <c r="O90" s="140"/>
      <c r="P90" s="140"/>
      <c r="Q90" s="140"/>
      <c r="R90" s="140"/>
      <c r="S90" s="140"/>
      <c r="T90" s="141"/>
      <c r="U90" s="140"/>
      <c r="V90" s="133"/>
      <c r="W90" s="133"/>
      <c r="X90" s="133"/>
      <c r="Y90" s="133"/>
      <c r="Z90" s="133"/>
      <c r="AA90" s="133"/>
      <c r="AB90" s="133"/>
      <c r="AC90" s="133"/>
      <c r="AD90" s="133"/>
      <c r="AE90" s="133" t="s">
        <v>98</v>
      </c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5" t="str">
        <f>C90</f>
        <v>Montáž.</v>
      </c>
      <c r="BB90" s="133"/>
      <c r="BC90" s="133"/>
      <c r="BD90" s="133"/>
      <c r="BE90" s="133"/>
      <c r="BF90" s="133"/>
      <c r="BG90" s="133"/>
      <c r="BH90" s="133"/>
    </row>
    <row r="91" spans="1:60" outlineLevel="1" x14ac:dyDescent="0.35">
      <c r="A91" s="134">
        <v>37</v>
      </c>
      <c r="B91" s="134" t="s">
        <v>180</v>
      </c>
      <c r="C91" s="160" t="s">
        <v>181</v>
      </c>
      <c r="D91" s="140" t="s">
        <v>100</v>
      </c>
      <c r="E91" s="142">
        <v>61</v>
      </c>
      <c r="F91" s="143">
        <f>H91+J91</f>
        <v>0</v>
      </c>
      <c r="G91" s="144">
        <f>ROUND(E91*F91,2)</f>
        <v>0</v>
      </c>
      <c r="H91" s="144"/>
      <c r="I91" s="144">
        <f>ROUND(E91*H91,2)</f>
        <v>0</v>
      </c>
      <c r="J91" s="144"/>
      <c r="K91" s="144">
        <f>ROUND(E91*J91,2)</f>
        <v>0</v>
      </c>
      <c r="L91" s="144">
        <v>21</v>
      </c>
      <c r="M91" s="144">
        <f>G91*(1+L91/100)</f>
        <v>0</v>
      </c>
      <c r="N91" s="140">
        <v>0</v>
      </c>
      <c r="O91" s="140">
        <f>ROUND(E91*N91,5)</f>
        <v>0</v>
      </c>
      <c r="P91" s="140">
        <v>0</v>
      </c>
      <c r="Q91" s="140">
        <f>ROUND(E91*P91,5)</f>
        <v>0</v>
      </c>
      <c r="R91" s="140"/>
      <c r="S91" s="140"/>
      <c r="T91" s="141">
        <v>0</v>
      </c>
      <c r="U91" s="140">
        <f>ROUND(E91*T91,2)</f>
        <v>0</v>
      </c>
      <c r="V91" s="133"/>
      <c r="W91" s="133"/>
      <c r="X91" s="133"/>
      <c r="Y91" s="133"/>
      <c r="Z91" s="133"/>
      <c r="AA91" s="133"/>
      <c r="AB91" s="133"/>
      <c r="AC91" s="133"/>
      <c r="AD91" s="133"/>
      <c r="AE91" s="133" t="s">
        <v>101</v>
      </c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</row>
    <row r="92" spans="1:60" outlineLevel="1" x14ac:dyDescent="0.35">
      <c r="A92" s="134"/>
      <c r="B92" s="134"/>
      <c r="C92" s="211" t="s">
        <v>102</v>
      </c>
      <c r="D92" s="212"/>
      <c r="E92" s="213"/>
      <c r="F92" s="214"/>
      <c r="G92" s="215"/>
      <c r="H92" s="144"/>
      <c r="I92" s="144"/>
      <c r="J92" s="144"/>
      <c r="K92" s="144"/>
      <c r="L92" s="144"/>
      <c r="M92" s="144"/>
      <c r="N92" s="140"/>
      <c r="O92" s="140"/>
      <c r="P92" s="140"/>
      <c r="Q92" s="140"/>
      <c r="R92" s="140"/>
      <c r="S92" s="140"/>
      <c r="T92" s="141"/>
      <c r="U92" s="140"/>
      <c r="V92" s="133"/>
      <c r="W92" s="133"/>
      <c r="X92" s="133"/>
      <c r="Y92" s="133"/>
      <c r="Z92" s="133"/>
      <c r="AA92" s="133"/>
      <c r="AB92" s="133"/>
      <c r="AC92" s="133"/>
      <c r="AD92" s="133"/>
      <c r="AE92" s="133" t="s">
        <v>98</v>
      </c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5" t="str">
        <f>C92</f>
        <v>Dodávka.</v>
      </c>
      <c r="BB92" s="133"/>
      <c r="BC92" s="133"/>
      <c r="BD92" s="133"/>
      <c r="BE92" s="133"/>
      <c r="BF92" s="133"/>
      <c r="BG92" s="133"/>
      <c r="BH92" s="133"/>
    </row>
    <row r="93" spans="1:60" outlineLevel="1" x14ac:dyDescent="0.35">
      <c r="A93" s="134">
        <v>38</v>
      </c>
      <c r="B93" s="134" t="s">
        <v>182</v>
      </c>
      <c r="C93" s="160" t="s">
        <v>183</v>
      </c>
      <c r="D93" s="140" t="s">
        <v>100</v>
      </c>
      <c r="E93" s="142">
        <v>61</v>
      </c>
      <c r="F93" s="143">
        <f>H93+J93</f>
        <v>0</v>
      </c>
      <c r="G93" s="144">
        <f>ROUND(E93*F93,2)</f>
        <v>0</v>
      </c>
      <c r="H93" s="144"/>
      <c r="I93" s="144">
        <f>ROUND(E93*H93,2)</f>
        <v>0</v>
      </c>
      <c r="J93" s="144"/>
      <c r="K93" s="144">
        <f>ROUND(E93*J93,2)</f>
        <v>0</v>
      </c>
      <c r="L93" s="144">
        <v>21</v>
      </c>
      <c r="M93" s="144">
        <f>G93*(1+L93/100)</f>
        <v>0</v>
      </c>
      <c r="N93" s="140">
        <v>0</v>
      </c>
      <c r="O93" s="140">
        <f>ROUND(E93*N93,5)</f>
        <v>0</v>
      </c>
      <c r="P93" s="140">
        <v>0</v>
      </c>
      <c r="Q93" s="140">
        <f>ROUND(E93*P93,5)</f>
        <v>0</v>
      </c>
      <c r="R93" s="140"/>
      <c r="S93" s="140"/>
      <c r="T93" s="141">
        <v>0</v>
      </c>
      <c r="U93" s="140">
        <f>ROUND(E93*T93,2)</f>
        <v>0</v>
      </c>
      <c r="V93" s="133"/>
      <c r="W93" s="133"/>
      <c r="X93" s="133"/>
      <c r="Y93" s="133"/>
      <c r="Z93" s="133"/>
      <c r="AA93" s="133"/>
      <c r="AB93" s="133"/>
      <c r="AC93" s="133"/>
      <c r="AD93" s="133"/>
      <c r="AE93" s="133" t="s">
        <v>101</v>
      </c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</row>
    <row r="94" spans="1:60" outlineLevel="1" x14ac:dyDescent="0.35">
      <c r="A94" s="134"/>
      <c r="B94" s="134"/>
      <c r="C94" s="211" t="s">
        <v>102</v>
      </c>
      <c r="D94" s="212"/>
      <c r="E94" s="213"/>
      <c r="F94" s="214"/>
      <c r="G94" s="215"/>
      <c r="H94" s="144"/>
      <c r="I94" s="144"/>
      <c r="J94" s="144"/>
      <c r="K94" s="144"/>
      <c r="L94" s="144"/>
      <c r="M94" s="144"/>
      <c r="N94" s="140"/>
      <c r="O94" s="140"/>
      <c r="P94" s="140"/>
      <c r="Q94" s="140"/>
      <c r="R94" s="140"/>
      <c r="S94" s="140"/>
      <c r="T94" s="141"/>
      <c r="U94" s="140"/>
      <c r="V94" s="133"/>
      <c r="W94" s="133"/>
      <c r="X94" s="133"/>
      <c r="Y94" s="133"/>
      <c r="Z94" s="133"/>
      <c r="AA94" s="133"/>
      <c r="AB94" s="133"/>
      <c r="AC94" s="133"/>
      <c r="AD94" s="133"/>
      <c r="AE94" s="133" t="s">
        <v>98</v>
      </c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5" t="str">
        <f>C94</f>
        <v>Dodávka.</v>
      </c>
      <c r="BB94" s="133"/>
      <c r="BC94" s="133"/>
      <c r="BD94" s="133"/>
      <c r="BE94" s="133"/>
      <c r="BF94" s="133"/>
      <c r="BG94" s="133"/>
      <c r="BH94" s="133"/>
    </row>
    <row r="95" spans="1:60" outlineLevel="1" x14ac:dyDescent="0.35">
      <c r="A95" s="134">
        <v>39</v>
      </c>
      <c r="B95" s="134" t="s">
        <v>184</v>
      </c>
      <c r="C95" s="160" t="s">
        <v>185</v>
      </c>
      <c r="D95" s="140" t="s">
        <v>95</v>
      </c>
      <c r="E95" s="142">
        <v>4</v>
      </c>
      <c r="F95" s="143">
        <f>H95+J95</f>
        <v>0</v>
      </c>
      <c r="G95" s="144">
        <f>ROUND(E95*F95,2)</f>
        <v>0</v>
      </c>
      <c r="H95" s="144"/>
      <c r="I95" s="144">
        <f>ROUND(E95*H95,2)</f>
        <v>0</v>
      </c>
      <c r="J95" s="144"/>
      <c r="K95" s="144">
        <f>ROUND(E95*J95,2)</f>
        <v>0</v>
      </c>
      <c r="L95" s="144">
        <v>21</v>
      </c>
      <c r="M95" s="144">
        <f>G95*(1+L95/100)</f>
        <v>0</v>
      </c>
      <c r="N95" s="140">
        <v>0</v>
      </c>
      <c r="O95" s="140">
        <f>ROUND(E95*N95,5)</f>
        <v>0</v>
      </c>
      <c r="P95" s="140">
        <v>0</v>
      </c>
      <c r="Q95" s="140">
        <f>ROUND(E95*P95,5)</f>
        <v>0</v>
      </c>
      <c r="R95" s="140"/>
      <c r="S95" s="140"/>
      <c r="T95" s="141">
        <v>0.69782999999999995</v>
      </c>
      <c r="U95" s="140">
        <f>ROUND(E95*T95,2)</f>
        <v>2.79</v>
      </c>
      <c r="V95" s="133"/>
      <c r="W95" s="133"/>
      <c r="X95" s="133"/>
      <c r="Y95" s="133"/>
      <c r="Z95" s="133"/>
      <c r="AA95" s="133"/>
      <c r="AB95" s="133"/>
      <c r="AC95" s="133"/>
      <c r="AD95" s="133"/>
      <c r="AE95" s="133" t="s">
        <v>96</v>
      </c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</row>
    <row r="96" spans="1:60" outlineLevel="1" x14ac:dyDescent="0.35">
      <c r="A96" s="134">
        <v>40</v>
      </c>
      <c r="B96" s="134" t="s">
        <v>186</v>
      </c>
      <c r="C96" s="160" t="s">
        <v>187</v>
      </c>
      <c r="D96" s="140" t="s">
        <v>100</v>
      </c>
      <c r="E96" s="142">
        <v>2</v>
      </c>
      <c r="F96" s="143">
        <f>H96+J96</f>
        <v>0</v>
      </c>
      <c r="G96" s="144">
        <f>ROUND(E96*F96,2)</f>
        <v>0</v>
      </c>
      <c r="H96" s="144"/>
      <c r="I96" s="144">
        <f>ROUND(E96*H96,2)</f>
        <v>0</v>
      </c>
      <c r="J96" s="144"/>
      <c r="K96" s="144">
        <f>ROUND(E96*J96,2)</f>
        <v>0</v>
      </c>
      <c r="L96" s="144">
        <v>21</v>
      </c>
      <c r="M96" s="144">
        <f>G96*(1+L96/100)</f>
        <v>0</v>
      </c>
      <c r="N96" s="140">
        <v>0</v>
      </c>
      <c r="O96" s="140">
        <f>ROUND(E96*N96,5)</f>
        <v>0</v>
      </c>
      <c r="P96" s="140">
        <v>0</v>
      </c>
      <c r="Q96" s="140">
        <f>ROUND(E96*P96,5)</f>
        <v>0</v>
      </c>
      <c r="R96" s="140"/>
      <c r="S96" s="140"/>
      <c r="T96" s="141">
        <v>0</v>
      </c>
      <c r="U96" s="140">
        <f>ROUND(E96*T96,2)</f>
        <v>0</v>
      </c>
      <c r="V96" s="133"/>
      <c r="W96" s="133"/>
      <c r="X96" s="133"/>
      <c r="Y96" s="133"/>
      <c r="Z96" s="133"/>
      <c r="AA96" s="133"/>
      <c r="AB96" s="133"/>
      <c r="AC96" s="133"/>
      <c r="AD96" s="133"/>
      <c r="AE96" s="133" t="s">
        <v>101</v>
      </c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</row>
    <row r="97" spans="1:60" ht="20.65" outlineLevel="1" x14ac:dyDescent="0.35">
      <c r="A97" s="134"/>
      <c r="B97" s="134"/>
      <c r="C97" s="211" t="s">
        <v>188</v>
      </c>
      <c r="D97" s="212"/>
      <c r="E97" s="213"/>
      <c r="F97" s="214"/>
      <c r="G97" s="215"/>
      <c r="H97" s="144"/>
      <c r="I97" s="144"/>
      <c r="J97" s="144"/>
      <c r="K97" s="144"/>
      <c r="L97" s="144"/>
      <c r="M97" s="144"/>
      <c r="N97" s="140"/>
      <c r="O97" s="140"/>
      <c r="P97" s="140"/>
      <c r="Q97" s="140"/>
      <c r="R97" s="140"/>
      <c r="S97" s="140"/>
      <c r="T97" s="141"/>
      <c r="U97" s="140"/>
      <c r="V97" s="133"/>
      <c r="W97" s="133"/>
      <c r="X97" s="133"/>
      <c r="Y97" s="133"/>
      <c r="Z97" s="133"/>
      <c r="AA97" s="133"/>
      <c r="AB97" s="133"/>
      <c r="AC97" s="133"/>
      <c r="AD97" s="133"/>
      <c r="AE97" s="133" t="s">
        <v>98</v>
      </c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5" t="str">
        <f>C97</f>
        <v>Výstupní reléový modul, 4 reléové bistabilní výstupy 230V/2A/60W s programovatelnou funkcí fail-safe, integrovaný zkratový izolátor</v>
      </c>
      <c r="BB97" s="133"/>
      <c r="BC97" s="133"/>
      <c r="BD97" s="133"/>
      <c r="BE97" s="133"/>
      <c r="BF97" s="133"/>
      <c r="BG97" s="133"/>
      <c r="BH97" s="133"/>
    </row>
    <row r="98" spans="1:60" outlineLevel="1" x14ac:dyDescent="0.35">
      <c r="A98" s="134"/>
      <c r="B98" s="134"/>
      <c r="C98" s="211" t="s">
        <v>102</v>
      </c>
      <c r="D98" s="212"/>
      <c r="E98" s="213"/>
      <c r="F98" s="214"/>
      <c r="G98" s="215"/>
      <c r="H98" s="144"/>
      <c r="I98" s="144"/>
      <c r="J98" s="144"/>
      <c r="K98" s="144"/>
      <c r="L98" s="144"/>
      <c r="M98" s="144"/>
      <c r="N98" s="140"/>
      <c r="O98" s="140"/>
      <c r="P98" s="140"/>
      <c r="Q98" s="140"/>
      <c r="R98" s="140"/>
      <c r="S98" s="140"/>
      <c r="T98" s="141"/>
      <c r="U98" s="140"/>
      <c r="V98" s="133"/>
      <c r="W98" s="133"/>
      <c r="X98" s="133"/>
      <c r="Y98" s="133"/>
      <c r="Z98" s="133"/>
      <c r="AA98" s="133"/>
      <c r="AB98" s="133"/>
      <c r="AC98" s="133"/>
      <c r="AD98" s="133"/>
      <c r="AE98" s="133" t="s">
        <v>98</v>
      </c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5" t="str">
        <f>C98</f>
        <v>Dodávka.</v>
      </c>
      <c r="BB98" s="133"/>
      <c r="BC98" s="133"/>
      <c r="BD98" s="133"/>
      <c r="BE98" s="133"/>
      <c r="BF98" s="133"/>
      <c r="BG98" s="133"/>
      <c r="BH98" s="133"/>
    </row>
    <row r="99" spans="1:60" outlineLevel="1" x14ac:dyDescent="0.35">
      <c r="A99" s="134">
        <v>41</v>
      </c>
      <c r="B99" s="134" t="s">
        <v>189</v>
      </c>
      <c r="C99" s="160" t="s">
        <v>190</v>
      </c>
      <c r="D99" s="140" t="s">
        <v>100</v>
      </c>
      <c r="E99" s="142">
        <v>2</v>
      </c>
      <c r="F99" s="143">
        <f>H99+J99</f>
        <v>0</v>
      </c>
      <c r="G99" s="144">
        <f>ROUND(E99*F99,2)</f>
        <v>0</v>
      </c>
      <c r="H99" s="144"/>
      <c r="I99" s="144">
        <f>ROUND(E99*H99,2)</f>
        <v>0</v>
      </c>
      <c r="J99" s="144"/>
      <c r="K99" s="144">
        <f>ROUND(E99*J99,2)</f>
        <v>0</v>
      </c>
      <c r="L99" s="144">
        <v>21</v>
      </c>
      <c r="M99" s="144">
        <f>G99*(1+L99/100)</f>
        <v>0</v>
      </c>
      <c r="N99" s="140">
        <v>0</v>
      </c>
      <c r="O99" s="140">
        <f>ROUND(E99*N99,5)</f>
        <v>0</v>
      </c>
      <c r="P99" s="140">
        <v>0</v>
      </c>
      <c r="Q99" s="140">
        <f>ROUND(E99*P99,5)</f>
        <v>0</v>
      </c>
      <c r="R99" s="140"/>
      <c r="S99" s="140"/>
      <c r="T99" s="141">
        <v>0</v>
      </c>
      <c r="U99" s="140">
        <f>ROUND(E99*T99,2)</f>
        <v>0</v>
      </c>
      <c r="V99" s="133"/>
      <c r="W99" s="133"/>
      <c r="X99" s="133"/>
      <c r="Y99" s="133"/>
      <c r="Z99" s="133"/>
      <c r="AA99" s="133"/>
      <c r="AB99" s="133"/>
      <c r="AC99" s="133"/>
      <c r="AD99" s="133"/>
      <c r="AE99" s="133" t="s">
        <v>101</v>
      </c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</row>
    <row r="100" spans="1:60" ht="20.65" outlineLevel="1" x14ac:dyDescent="0.35">
      <c r="A100" s="134"/>
      <c r="B100" s="134"/>
      <c r="C100" s="211" t="s">
        <v>191</v>
      </c>
      <c r="D100" s="212"/>
      <c r="E100" s="213"/>
      <c r="F100" s="214"/>
      <c r="G100" s="215"/>
      <c r="H100" s="144"/>
      <c r="I100" s="144"/>
      <c r="J100" s="144"/>
      <c r="K100" s="144"/>
      <c r="L100" s="144"/>
      <c r="M100" s="144"/>
      <c r="N100" s="140"/>
      <c r="O100" s="140"/>
      <c r="P100" s="140"/>
      <c r="Q100" s="140"/>
      <c r="R100" s="140"/>
      <c r="S100" s="140"/>
      <c r="T100" s="141"/>
      <c r="U100" s="140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 t="s">
        <v>98</v>
      </c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5" t="str">
        <f>C100</f>
        <v>Vstupně/výstupní modul, 2 reléové bistabilní výstupy 230V/2A/60W s programovatelnou funkcí fail-safe, 4 monitorované Vstupy pro připojení bezpotenciálových kontaktů, integrovaný zkratový izolátor</v>
      </c>
      <c r="BB100" s="133"/>
      <c r="BC100" s="133"/>
      <c r="BD100" s="133"/>
      <c r="BE100" s="133"/>
      <c r="BF100" s="133"/>
      <c r="BG100" s="133"/>
      <c r="BH100" s="133"/>
    </row>
    <row r="101" spans="1:60" outlineLevel="1" x14ac:dyDescent="0.35">
      <c r="A101" s="134"/>
      <c r="B101" s="134"/>
      <c r="C101" s="211" t="s">
        <v>102</v>
      </c>
      <c r="D101" s="212"/>
      <c r="E101" s="213"/>
      <c r="F101" s="214"/>
      <c r="G101" s="215"/>
      <c r="H101" s="144"/>
      <c r="I101" s="144"/>
      <c r="J101" s="144"/>
      <c r="K101" s="144"/>
      <c r="L101" s="144"/>
      <c r="M101" s="144"/>
      <c r="N101" s="140"/>
      <c r="O101" s="140"/>
      <c r="P101" s="140"/>
      <c r="Q101" s="140"/>
      <c r="R101" s="140"/>
      <c r="S101" s="140"/>
      <c r="T101" s="141"/>
      <c r="U101" s="140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 t="s">
        <v>98</v>
      </c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5" t="str">
        <f>C101</f>
        <v>Dodávka.</v>
      </c>
      <c r="BB101" s="133"/>
      <c r="BC101" s="133"/>
      <c r="BD101" s="133"/>
      <c r="BE101" s="133"/>
      <c r="BF101" s="133"/>
      <c r="BG101" s="133"/>
      <c r="BH101" s="133"/>
    </row>
    <row r="102" spans="1:60" outlineLevel="1" x14ac:dyDescent="0.35">
      <c r="A102" s="134">
        <v>42</v>
      </c>
      <c r="B102" s="134" t="s">
        <v>192</v>
      </c>
      <c r="C102" s="160" t="s">
        <v>193</v>
      </c>
      <c r="D102" s="140" t="s">
        <v>100</v>
      </c>
      <c r="E102" s="142">
        <v>4</v>
      </c>
      <c r="F102" s="143">
        <f>H102+J102</f>
        <v>0</v>
      </c>
      <c r="G102" s="144">
        <f>ROUND(E102*F102,2)</f>
        <v>0</v>
      </c>
      <c r="H102" s="144"/>
      <c r="I102" s="144">
        <f>ROUND(E102*H102,2)</f>
        <v>0</v>
      </c>
      <c r="J102" s="144"/>
      <c r="K102" s="144">
        <f>ROUND(E102*J102,2)</f>
        <v>0</v>
      </c>
      <c r="L102" s="144">
        <v>21</v>
      </c>
      <c r="M102" s="144">
        <f>G102*(1+L102/100)</f>
        <v>0</v>
      </c>
      <c r="N102" s="140">
        <v>0</v>
      </c>
      <c r="O102" s="140">
        <f>ROUND(E102*N102,5)</f>
        <v>0</v>
      </c>
      <c r="P102" s="140">
        <v>0</v>
      </c>
      <c r="Q102" s="140">
        <f>ROUND(E102*P102,5)</f>
        <v>0</v>
      </c>
      <c r="R102" s="140"/>
      <c r="S102" s="140"/>
      <c r="T102" s="141">
        <v>0</v>
      </c>
      <c r="U102" s="140">
        <f>ROUND(E102*T102,2)</f>
        <v>0</v>
      </c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 t="s">
        <v>101</v>
      </c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</row>
    <row r="103" spans="1:60" outlineLevel="1" x14ac:dyDescent="0.35">
      <c r="A103" s="134"/>
      <c r="B103" s="134"/>
      <c r="C103" s="211" t="s">
        <v>102</v>
      </c>
      <c r="D103" s="212"/>
      <c r="E103" s="213"/>
      <c r="F103" s="214"/>
      <c r="G103" s="215"/>
      <c r="H103" s="144"/>
      <c r="I103" s="144"/>
      <c r="J103" s="144"/>
      <c r="K103" s="144"/>
      <c r="L103" s="144"/>
      <c r="M103" s="144"/>
      <c r="N103" s="140"/>
      <c r="O103" s="140"/>
      <c r="P103" s="140"/>
      <c r="Q103" s="140"/>
      <c r="R103" s="140"/>
      <c r="S103" s="140"/>
      <c r="T103" s="141"/>
      <c r="U103" s="140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 t="s">
        <v>98</v>
      </c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5" t="str">
        <f>C103</f>
        <v>Dodávka.</v>
      </c>
      <c r="BB103" s="133"/>
      <c r="BC103" s="133"/>
      <c r="BD103" s="133"/>
      <c r="BE103" s="133"/>
      <c r="BF103" s="133"/>
      <c r="BG103" s="133"/>
      <c r="BH103" s="133"/>
    </row>
    <row r="104" spans="1:60" outlineLevel="1" x14ac:dyDescent="0.35">
      <c r="A104" s="134">
        <v>43</v>
      </c>
      <c r="B104" s="134" t="s">
        <v>194</v>
      </c>
      <c r="C104" s="160" t="s">
        <v>195</v>
      </c>
      <c r="D104" s="140" t="s">
        <v>95</v>
      </c>
      <c r="E104" s="142">
        <v>6</v>
      </c>
      <c r="F104" s="143">
        <f>H104+J104</f>
        <v>0</v>
      </c>
      <c r="G104" s="144">
        <f>ROUND(E104*F104,2)</f>
        <v>0</v>
      </c>
      <c r="H104" s="144"/>
      <c r="I104" s="144">
        <f>ROUND(E104*H104,2)</f>
        <v>0</v>
      </c>
      <c r="J104" s="144"/>
      <c r="K104" s="144">
        <f>ROUND(E104*J104,2)</f>
        <v>0</v>
      </c>
      <c r="L104" s="144">
        <v>21</v>
      </c>
      <c r="M104" s="144">
        <f>G104*(1+L104/100)</f>
        <v>0</v>
      </c>
      <c r="N104" s="140">
        <v>0</v>
      </c>
      <c r="O104" s="140">
        <f>ROUND(E104*N104,5)</f>
        <v>0</v>
      </c>
      <c r="P104" s="140">
        <v>0</v>
      </c>
      <c r="Q104" s="140">
        <f>ROUND(E104*P104,5)</f>
        <v>0</v>
      </c>
      <c r="R104" s="140"/>
      <c r="S104" s="140"/>
      <c r="T104" s="141">
        <v>0.46367999999999998</v>
      </c>
      <c r="U104" s="140">
        <f>ROUND(E104*T104,2)</f>
        <v>2.78</v>
      </c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 t="s">
        <v>96</v>
      </c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</row>
    <row r="105" spans="1:60" outlineLevel="1" x14ac:dyDescent="0.35">
      <c r="A105" s="134"/>
      <c r="B105" s="134"/>
      <c r="C105" s="211" t="s">
        <v>97</v>
      </c>
      <c r="D105" s="212"/>
      <c r="E105" s="213"/>
      <c r="F105" s="214"/>
      <c r="G105" s="215"/>
      <c r="H105" s="144"/>
      <c r="I105" s="144"/>
      <c r="J105" s="144"/>
      <c r="K105" s="144"/>
      <c r="L105" s="144"/>
      <c r="M105" s="144"/>
      <c r="N105" s="140"/>
      <c r="O105" s="140"/>
      <c r="P105" s="140"/>
      <c r="Q105" s="140"/>
      <c r="R105" s="140"/>
      <c r="S105" s="140"/>
      <c r="T105" s="141"/>
      <c r="U105" s="140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 t="s">
        <v>98</v>
      </c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5" t="str">
        <f>C105</f>
        <v>Montáž.</v>
      </c>
      <c r="BB105" s="133"/>
      <c r="BC105" s="133"/>
      <c r="BD105" s="133"/>
      <c r="BE105" s="133"/>
      <c r="BF105" s="133"/>
      <c r="BG105" s="133"/>
      <c r="BH105" s="133"/>
    </row>
    <row r="106" spans="1:60" outlineLevel="1" x14ac:dyDescent="0.35">
      <c r="A106" s="134">
        <v>44</v>
      </c>
      <c r="B106" s="134" t="s">
        <v>196</v>
      </c>
      <c r="C106" s="160" t="s">
        <v>197</v>
      </c>
      <c r="D106" s="140" t="s">
        <v>100</v>
      </c>
      <c r="E106" s="142">
        <v>6</v>
      </c>
      <c r="F106" s="143">
        <f>H106+J106</f>
        <v>0</v>
      </c>
      <c r="G106" s="144">
        <f>ROUND(E106*F106,2)</f>
        <v>0</v>
      </c>
      <c r="H106" s="144"/>
      <c r="I106" s="144">
        <f>ROUND(E106*H106,2)</f>
        <v>0</v>
      </c>
      <c r="J106" s="144"/>
      <c r="K106" s="144">
        <f>ROUND(E106*J106,2)</f>
        <v>0</v>
      </c>
      <c r="L106" s="144">
        <v>21</v>
      </c>
      <c r="M106" s="144">
        <f>G106*(1+L106/100)</f>
        <v>0</v>
      </c>
      <c r="N106" s="140">
        <v>0</v>
      </c>
      <c r="O106" s="140">
        <f>ROUND(E106*N106,5)</f>
        <v>0</v>
      </c>
      <c r="P106" s="140">
        <v>0</v>
      </c>
      <c r="Q106" s="140">
        <f>ROUND(E106*P106,5)</f>
        <v>0</v>
      </c>
      <c r="R106" s="140"/>
      <c r="S106" s="140"/>
      <c r="T106" s="141">
        <v>0</v>
      </c>
      <c r="U106" s="140">
        <f>ROUND(E106*T106,2)</f>
        <v>0</v>
      </c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 t="s">
        <v>101</v>
      </c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</row>
    <row r="107" spans="1:60" ht="20.65" outlineLevel="1" x14ac:dyDescent="0.35">
      <c r="A107" s="134"/>
      <c r="B107" s="134"/>
      <c r="C107" s="211" t="s">
        <v>198</v>
      </c>
      <c r="D107" s="212"/>
      <c r="E107" s="213"/>
      <c r="F107" s="214"/>
      <c r="G107" s="215"/>
      <c r="H107" s="144"/>
      <c r="I107" s="144"/>
      <c r="J107" s="144"/>
      <c r="K107" s="144"/>
      <c r="L107" s="144"/>
      <c r="M107" s="144"/>
      <c r="N107" s="140"/>
      <c r="O107" s="140"/>
      <c r="P107" s="140"/>
      <c r="Q107" s="140"/>
      <c r="R107" s="140"/>
      <c r="S107" s="140"/>
      <c r="T107" s="141"/>
      <c r="U107" s="140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 t="s">
        <v>98</v>
      </c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5" t="str">
        <f>C107</f>
        <v>Kruhová adresovatelná siréna pro akustickou signalizaci požáru ve vnitřních prostorech, červená, nastavitelný druh tónu a jeho hlasitost, integrovaný zkratový izolátor.</v>
      </c>
      <c r="BB107" s="133"/>
      <c r="BC107" s="133"/>
      <c r="BD107" s="133"/>
      <c r="BE107" s="133"/>
      <c r="BF107" s="133"/>
      <c r="BG107" s="133"/>
      <c r="BH107" s="133"/>
    </row>
    <row r="108" spans="1:60" outlineLevel="1" x14ac:dyDescent="0.35">
      <c r="A108" s="134"/>
      <c r="B108" s="134"/>
      <c r="C108" s="211" t="s">
        <v>102</v>
      </c>
      <c r="D108" s="212"/>
      <c r="E108" s="213"/>
      <c r="F108" s="214"/>
      <c r="G108" s="215"/>
      <c r="H108" s="144"/>
      <c r="I108" s="144"/>
      <c r="J108" s="144"/>
      <c r="K108" s="144"/>
      <c r="L108" s="144"/>
      <c r="M108" s="144"/>
      <c r="N108" s="140"/>
      <c r="O108" s="140"/>
      <c r="P108" s="140"/>
      <c r="Q108" s="140"/>
      <c r="R108" s="140"/>
      <c r="S108" s="140"/>
      <c r="T108" s="141"/>
      <c r="U108" s="140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 t="s">
        <v>98</v>
      </c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5" t="str">
        <f>C108</f>
        <v>Dodávka.</v>
      </c>
      <c r="BB108" s="133"/>
      <c r="BC108" s="133"/>
      <c r="BD108" s="133"/>
      <c r="BE108" s="133"/>
      <c r="BF108" s="133"/>
      <c r="BG108" s="133"/>
      <c r="BH108" s="133"/>
    </row>
    <row r="109" spans="1:60" outlineLevel="1" x14ac:dyDescent="0.35">
      <c r="A109" s="134">
        <v>45</v>
      </c>
      <c r="B109" s="134" t="s">
        <v>199</v>
      </c>
      <c r="C109" s="160" t="s">
        <v>200</v>
      </c>
      <c r="D109" s="140" t="s">
        <v>95</v>
      </c>
      <c r="E109" s="142">
        <v>4</v>
      </c>
      <c r="F109" s="143">
        <f>H109+J109</f>
        <v>0</v>
      </c>
      <c r="G109" s="144">
        <f>ROUND(E109*F109,2)</f>
        <v>0</v>
      </c>
      <c r="H109" s="144"/>
      <c r="I109" s="144">
        <f>ROUND(E109*H109,2)</f>
        <v>0</v>
      </c>
      <c r="J109" s="144"/>
      <c r="K109" s="144">
        <f>ROUND(E109*J109,2)</f>
        <v>0</v>
      </c>
      <c r="L109" s="144">
        <v>21</v>
      </c>
      <c r="M109" s="144">
        <f>G109*(1+L109/100)</f>
        <v>0</v>
      </c>
      <c r="N109" s="140">
        <v>0</v>
      </c>
      <c r="O109" s="140">
        <f>ROUND(E109*N109,5)</f>
        <v>0</v>
      </c>
      <c r="P109" s="140">
        <v>0</v>
      </c>
      <c r="Q109" s="140">
        <f>ROUND(E109*P109,5)</f>
        <v>0</v>
      </c>
      <c r="R109" s="140"/>
      <c r="S109" s="140"/>
      <c r="T109" s="141">
        <v>0.14249999999999999</v>
      </c>
      <c r="U109" s="140">
        <f>ROUND(E109*T109,2)</f>
        <v>0.56999999999999995</v>
      </c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 t="s">
        <v>96</v>
      </c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</row>
    <row r="110" spans="1:60" outlineLevel="1" x14ac:dyDescent="0.35">
      <c r="A110" s="134">
        <v>46</v>
      </c>
      <c r="B110" s="134" t="s">
        <v>201</v>
      </c>
      <c r="C110" s="160" t="s">
        <v>202</v>
      </c>
      <c r="D110" s="140" t="s">
        <v>95</v>
      </c>
      <c r="E110" s="142">
        <v>1</v>
      </c>
      <c r="F110" s="143">
        <f>H110+J110</f>
        <v>0</v>
      </c>
      <c r="G110" s="144">
        <f>ROUND(E110*F110,2)</f>
        <v>0</v>
      </c>
      <c r="H110" s="144"/>
      <c r="I110" s="144">
        <f>ROUND(E110*H110,2)</f>
        <v>0</v>
      </c>
      <c r="J110" s="144"/>
      <c r="K110" s="144">
        <f>ROUND(E110*J110,2)</f>
        <v>0</v>
      </c>
      <c r="L110" s="144">
        <v>21</v>
      </c>
      <c r="M110" s="144">
        <f>G110*(1+L110/100)</f>
        <v>0</v>
      </c>
      <c r="N110" s="140">
        <v>0</v>
      </c>
      <c r="O110" s="140">
        <f>ROUND(E110*N110,5)</f>
        <v>0</v>
      </c>
      <c r="P110" s="140">
        <v>0</v>
      </c>
      <c r="Q110" s="140">
        <f>ROUND(E110*P110,5)</f>
        <v>0</v>
      </c>
      <c r="R110" s="140"/>
      <c r="S110" s="140"/>
      <c r="T110" s="141">
        <v>1.26667</v>
      </c>
      <c r="U110" s="140">
        <f>ROUND(E110*T110,2)</f>
        <v>1.27</v>
      </c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 t="s">
        <v>96</v>
      </c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</row>
    <row r="111" spans="1:60" outlineLevel="1" x14ac:dyDescent="0.35">
      <c r="A111" s="134"/>
      <c r="B111" s="134"/>
      <c r="C111" s="211" t="s">
        <v>97</v>
      </c>
      <c r="D111" s="212"/>
      <c r="E111" s="213"/>
      <c r="F111" s="214"/>
      <c r="G111" s="215"/>
      <c r="H111" s="144"/>
      <c r="I111" s="144"/>
      <c r="J111" s="144"/>
      <c r="K111" s="144"/>
      <c r="L111" s="144"/>
      <c r="M111" s="144"/>
      <c r="N111" s="140"/>
      <c r="O111" s="140"/>
      <c r="P111" s="140"/>
      <c r="Q111" s="140"/>
      <c r="R111" s="140"/>
      <c r="S111" s="140"/>
      <c r="T111" s="141"/>
      <c r="U111" s="140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 t="s">
        <v>98</v>
      </c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5" t="str">
        <f>C111</f>
        <v>Montáž.</v>
      </c>
      <c r="BB111" s="133"/>
      <c r="BC111" s="133"/>
      <c r="BD111" s="133"/>
      <c r="BE111" s="133"/>
      <c r="BF111" s="133"/>
      <c r="BG111" s="133"/>
      <c r="BH111" s="133"/>
    </row>
    <row r="112" spans="1:60" outlineLevel="1" x14ac:dyDescent="0.35">
      <c r="A112" s="134">
        <v>47</v>
      </c>
      <c r="B112" s="134" t="s">
        <v>203</v>
      </c>
      <c r="C112" s="160" t="s">
        <v>204</v>
      </c>
      <c r="D112" s="140" t="s">
        <v>100</v>
      </c>
      <c r="E112" s="142">
        <v>1</v>
      </c>
      <c r="F112" s="143">
        <f>H112+J112</f>
        <v>0</v>
      </c>
      <c r="G112" s="144">
        <f>ROUND(E112*F112,2)</f>
        <v>0</v>
      </c>
      <c r="H112" s="144"/>
      <c r="I112" s="144">
        <f>ROUND(E112*H112,2)</f>
        <v>0</v>
      </c>
      <c r="J112" s="144"/>
      <c r="K112" s="144">
        <f>ROUND(E112*J112,2)</f>
        <v>0</v>
      </c>
      <c r="L112" s="144">
        <v>21</v>
      </c>
      <c r="M112" s="144">
        <f>G112*(1+L112/100)</f>
        <v>0</v>
      </c>
      <c r="N112" s="140">
        <v>0</v>
      </c>
      <c r="O112" s="140">
        <f>ROUND(E112*N112,5)</f>
        <v>0</v>
      </c>
      <c r="P112" s="140">
        <v>0</v>
      </c>
      <c r="Q112" s="140">
        <f>ROUND(E112*P112,5)</f>
        <v>0</v>
      </c>
      <c r="R112" s="140"/>
      <c r="S112" s="140"/>
      <c r="T112" s="141">
        <v>0</v>
      </c>
      <c r="U112" s="140">
        <f>ROUND(E112*T112,2)</f>
        <v>0</v>
      </c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 t="s">
        <v>101</v>
      </c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</row>
    <row r="113" spans="1:60" ht="20.65" outlineLevel="1" x14ac:dyDescent="0.35">
      <c r="A113" s="134"/>
      <c r="B113" s="134"/>
      <c r="C113" s="211" t="s">
        <v>205</v>
      </c>
      <c r="D113" s="212"/>
      <c r="E113" s="213"/>
      <c r="F113" s="214"/>
      <c r="G113" s="215"/>
      <c r="H113" s="144"/>
      <c r="I113" s="144"/>
      <c r="J113" s="144"/>
      <c r="K113" s="144"/>
      <c r="L113" s="144"/>
      <c r="M113" s="144"/>
      <c r="N113" s="140"/>
      <c r="O113" s="140"/>
      <c r="P113" s="140"/>
      <c r="Q113" s="140"/>
      <c r="R113" s="140"/>
      <c r="S113" s="140"/>
      <c r="T113" s="141"/>
      <c r="U113" s="140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 t="s">
        <v>98</v>
      </c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5" t="str">
        <f t="shared" ref="BA113:BA119" si="0">C113</f>
        <v>Redundantní modulární ústředna, základní verze včetně čelního ovládacího panelu, bluetooth servisní rozhraní, LAN port.</v>
      </c>
      <c r="BB113" s="133"/>
      <c r="BC113" s="133"/>
      <c r="BD113" s="133"/>
      <c r="BE113" s="133"/>
      <c r="BF113" s="133"/>
      <c r="BG113" s="133"/>
      <c r="BH113" s="133"/>
    </row>
    <row r="114" spans="1:60" outlineLevel="1" x14ac:dyDescent="0.35">
      <c r="A114" s="134"/>
      <c r="B114" s="134"/>
      <c r="C114" s="211" t="s">
        <v>206</v>
      </c>
      <c r="D114" s="212"/>
      <c r="E114" s="213"/>
      <c r="F114" s="214"/>
      <c r="G114" s="215"/>
      <c r="H114" s="144"/>
      <c r="I114" s="144"/>
      <c r="J114" s="144"/>
      <c r="K114" s="144"/>
      <c r="L114" s="144"/>
      <c r="M114" s="144"/>
      <c r="N114" s="140"/>
      <c r="O114" s="140"/>
      <c r="P114" s="140"/>
      <c r="Q114" s="140"/>
      <c r="R114" s="140"/>
      <c r="S114" s="140"/>
      <c r="T114" s="141"/>
      <c r="U114" s="140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 t="s">
        <v>98</v>
      </c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5" t="str">
        <f t="shared" si="0"/>
        <v>? až 4000 prvků na 16 kruzích</v>
      </c>
      <c r="BB114" s="133"/>
      <c r="BC114" s="133"/>
      <c r="BD114" s="133"/>
      <c r="BE114" s="133"/>
      <c r="BF114" s="133"/>
      <c r="BG114" s="133"/>
      <c r="BH114" s="133"/>
    </row>
    <row r="115" spans="1:60" outlineLevel="1" x14ac:dyDescent="0.35">
      <c r="A115" s="134"/>
      <c r="B115" s="134"/>
      <c r="C115" s="211" t="s">
        <v>207</v>
      </c>
      <c r="D115" s="212"/>
      <c r="E115" s="213"/>
      <c r="F115" s="214"/>
      <c r="G115" s="215"/>
      <c r="H115" s="144"/>
      <c r="I115" s="144"/>
      <c r="J115" s="144"/>
      <c r="K115" s="144"/>
      <c r="L115" s="144"/>
      <c r="M115" s="144"/>
      <c r="N115" s="140"/>
      <c r="O115" s="140"/>
      <c r="P115" s="140"/>
      <c r="Q115" s="140"/>
      <c r="R115" s="140"/>
      <c r="S115" s="140"/>
      <c r="T115" s="141"/>
      <c r="U115" s="140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 t="s">
        <v>98</v>
      </c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5" t="str">
        <f t="shared" si="0"/>
        <v>? 11 slotů pro moduly</v>
      </c>
      <c r="BB115" s="133"/>
      <c r="BC115" s="133"/>
      <c r="BD115" s="133"/>
      <c r="BE115" s="133"/>
      <c r="BF115" s="133"/>
      <c r="BG115" s="133"/>
      <c r="BH115" s="133"/>
    </row>
    <row r="116" spans="1:60" outlineLevel="1" x14ac:dyDescent="0.35">
      <c r="A116" s="134"/>
      <c r="B116" s="134"/>
      <c r="C116" s="211" t="s">
        <v>208</v>
      </c>
      <c r="D116" s="212"/>
      <c r="E116" s="213"/>
      <c r="F116" s="214"/>
      <c r="G116" s="215"/>
      <c r="H116" s="144"/>
      <c r="I116" s="144"/>
      <c r="J116" s="144"/>
      <c r="K116" s="144"/>
      <c r="L116" s="144"/>
      <c r="M116" s="144"/>
      <c r="N116" s="140"/>
      <c r="O116" s="140"/>
      <c r="P116" s="140"/>
      <c r="Q116" s="140"/>
      <c r="R116" s="140"/>
      <c r="S116" s="140"/>
      <c r="T116" s="141"/>
      <c r="U116" s="140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 t="s">
        <v>98</v>
      </c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5" t="str">
        <f t="shared" si="0"/>
        <v>? LAN rozhraní na procesorové kartě</v>
      </c>
      <c r="BB116" s="133"/>
      <c r="BC116" s="133"/>
      <c r="BD116" s="133"/>
      <c r="BE116" s="133"/>
      <c r="BF116" s="133"/>
      <c r="BG116" s="133"/>
      <c r="BH116" s="133"/>
    </row>
    <row r="117" spans="1:60" outlineLevel="1" x14ac:dyDescent="0.35">
      <c r="A117" s="134"/>
      <c r="B117" s="134"/>
      <c r="C117" s="211" t="s">
        <v>209</v>
      </c>
      <c r="D117" s="212"/>
      <c r="E117" s="213"/>
      <c r="F117" s="214"/>
      <c r="G117" s="215"/>
      <c r="H117" s="144"/>
      <c r="I117" s="144"/>
      <c r="J117" s="144"/>
      <c r="K117" s="144"/>
      <c r="L117" s="144"/>
      <c r="M117" s="144"/>
      <c r="N117" s="140"/>
      <c r="O117" s="140"/>
      <c r="P117" s="140"/>
      <c r="Q117" s="140"/>
      <c r="R117" s="140"/>
      <c r="S117" s="140"/>
      <c r="T117" s="141"/>
      <c r="U117" s="140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 t="s">
        <v>98</v>
      </c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5" t="str">
        <f t="shared" si="0"/>
        <v>? hardwarová a softwarová redundance</v>
      </c>
      <c r="BB117" s="133"/>
      <c r="BC117" s="133"/>
      <c r="BD117" s="133"/>
      <c r="BE117" s="133"/>
      <c r="BF117" s="133"/>
      <c r="BG117" s="133"/>
      <c r="BH117" s="133"/>
    </row>
    <row r="118" spans="1:60" outlineLevel="1" x14ac:dyDescent="0.35">
      <c r="A118" s="134"/>
      <c r="B118" s="134"/>
      <c r="C118" s="211" t="s">
        <v>210</v>
      </c>
      <c r="D118" s="212"/>
      <c r="E118" s="213"/>
      <c r="F118" s="214"/>
      <c r="G118" s="215"/>
      <c r="H118" s="144"/>
      <c r="I118" s="144"/>
      <c r="J118" s="144"/>
      <c r="K118" s="144"/>
      <c r="L118" s="144"/>
      <c r="M118" s="144"/>
      <c r="N118" s="140"/>
      <c r="O118" s="140"/>
      <c r="P118" s="140"/>
      <c r="Q118" s="140"/>
      <c r="R118" s="140"/>
      <c r="S118" s="140"/>
      <c r="T118" s="141"/>
      <c r="U118" s="140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 t="s">
        <v>98</v>
      </c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5" t="str">
        <f t="shared" si="0"/>
        <v>? plně síťovatelná</v>
      </c>
      <c r="BB118" s="133"/>
      <c r="BC118" s="133"/>
      <c r="BD118" s="133"/>
      <c r="BE118" s="133"/>
      <c r="BF118" s="133"/>
      <c r="BG118" s="133"/>
      <c r="BH118" s="133"/>
    </row>
    <row r="119" spans="1:60" outlineLevel="1" x14ac:dyDescent="0.35">
      <c r="A119" s="134"/>
      <c r="B119" s="134"/>
      <c r="C119" s="211" t="s">
        <v>102</v>
      </c>
      <c r="D119" s="212"/>
      <c r="E119" s="213"/>
      <c r="F119" s="214"/>
      <c r="G119" s="215"/>
      <c r="H119" s="144"/>
      <c r="I119" s="144"/>
      <c r="J119" s="144"/>
      <c r="K119" s="144"/>
      <c r="L119" s="144"/>
      <c r="M119" s="144"/>
      <c r="N119" s="140"/>
      <c r="O119" s="140"/>
      <c r="P119" s="140"/>
      <c r="Q119" s="140"/>
      <c r="R119" s="140"/>
      <c r="S119" s="140"/>
      <c r="T119" s="141"/>
      <c r="U119" s="140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 t="s">
        <v>98</v>
      </c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5" t="str">
        <f t="shared" si="0"/>
        <v>Dodávka.</v>
      </c>
      <c r="BB119" s="133"/>
      <c r="BC119" s="133"/>
      <c r="BD119" s="133"/>
      <c r="BE119" s="133"/>
      <c r="BF119" s="133"/>
      <c r="BG119" s="133"/>
      <c r="BH119" s="133"/>
    </row>
    <row r="120" spans="1:60" outlineLevel="1" x14ac:dyDescent="0.35">
      <c r="A120" s="134">
        <v>48</v>
      </c>
      <c r="B120" s="134" t="s">
        <v>211</v>
      </c>
      <c r="C120" s="160" t="s">
        <v>212</v>
      </c>
      <c r="D120" s="140" t="s">
        <v>100</v>
      </c>
      <c r="E120" s="142">
        <v>1</v>
      </c>
      <c r="F120" s="143">
        <f>H120+J120</f>
        <v>0</v>
      </c>
      <c r="G120" s="144">
        <f>ROUND(E120*F120,2)</f>
        <v>0</v>
      </c>
      <c r="H120" s="144"/>
      <c r="I120" s="144">
        <f>ROUND(E120*H120,2)</f>
        <v>0</v>
      </c>
      <c r="J120" s="144"/>
      <c r="K120" s="144">
        <f>ROUND(E120*J120,2)</f>
        <v>0</v>
      </c>
      <c r="L120" s="144">
        <v>21</v>
      </c>
      <c r="M120" s="144">
        <f>G120*(1+L120/100)</f>
        <v>0</v>
      </c>
      <c r="N120" s="140">
        <v>0</v>
      </c>
      <c r="O120" s="140">
        <f>ROUND(E120*N120,5)</f>
        <v>0</v>
      </c>
      <c r="P120" s="140">
        <v>0</v>
      </c>
      <c r="Q120" s="140">
        <f>ROUND(E120*P120,5)</f>
        <v>0</v>
      </c>
      <c r="R120" s="140"/>
      <c r="S120" s="140"/>
      <c r="T120" s="141">
        <v>0</v>
      </c>
      <c r="U120" s="140">
        <f>ROUND(E120*T120,2)</f>
        <v>0</v>
      </c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 t="s">
        <v>101</v>
      </c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</row>
    <row r="121" spans="1:60" outlineLevel="1" x14ac:dyDescent="0.35">
      <c r="A121" s="134"/>
      <c r="B121" s="134"/>
      <c r="C121" s="211" t="s">
        <v>102</v>
      </c>
      <c r="D121" s="212"/>
      <c r="E121" s="213"/>
      <c r="F121" s="214"/>
      <c r="G121" s="215"/>
      <c r="H121" s="144"/>
      <c r="I121" s="144"/>
      <c r="J121" s="144"/>
      <c r="K121" s="144"/>
      <c r="L121" s="144"/>
      <c r="M121" s="144"/>
      <c r="N121" s="140"/>
      <c r="O121" s="140"/>
      <c r="P121" s="140"/>
      <c r="Q121" s="140"/>
      <c r="R121" s="140"/>
      <c r="S121" s="140"/>
      <c r="T121" s="141"/>
      <c r="U121" s="140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 t="s">
        <v>98</v>
      </c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5" t="str">
        <f>C121</f>
        <v>Dodávka.</v>
      </c>
      <c r="BB121" s="133"/>
      <c r="BC121" s="133"/>
      <c r="BD121" s="133"/>
      <c r="BE121" s="133"/>
      <c r="BF121" s="133"/>
      <c r="BG121" s="133"/>
      <c r="BH121" s="133"/>
    </row>
    <row r="122" spans="1:60" outlineLevel="1" x14ac:dyDescent="0.35">
      <c r="A122" s="134">
        <v>49</v>
      </c>
      <c r="B122" s="134" t="s">
        <v>213</v>
      </c>
      <c r="C122" s="160" t="s">
        <v>214</v>
      </c>
      <c r="D122" s="140" t="s">
        <v>100</v>
      </c>
      <c r="E122" s="142">
        <v>2</v>
      </c>
      <c r="F122" s="143">
        <f>H122+J122</f>
        <v>0</v>
      </c>
      <c r="G122" s="144">
        <f>ROUND(E122*F122,2)</f>
        <v>0</v>
      </c>
      <c r="H122" s="144"/>
      <c r="I122" s="144">
        <f>ROUND(E122*H122,2)</f>
        <v>0</v>
      </c>
      <c r="J122" s="144"/>
      <c r="K122" s="144">
        <f>ROUND(E122*J122,2)</f>
        <v>0</v>
      </c>
      <c r="L122" s="144">
        <v>21</v>
      </c>
      <c r="M122" s="144">
        <f>G122*(1+L122/100)</f>
        <v>0</v>
      </c>
      <c r="N122" s="140">
        <v>0</v>
      </c>
      <c r="O122" s="140">
        <f>ROUND(E122*N122,5)</f>
        <v>0</v>
      </c>
      <c r="P122" s="140">
        <v>0</v>
      </c>
      <c r="Q122" s="140">
        <f>ROUND(E122*P122,5)</f>
        <v>0</v>
      </c>
      <c r="R122" s="140"/>
      <c r="S122" s="140"/>
      <c r="T122" s="141">
        <v>0</v>
      </c>
      <c r="U122" s="140">
        <f>ROUND(E122*T122,2)</f>
        <v>0</v>
      </c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 t="s">
        <v>101</v>
      </c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</row>
    <row r="123" spans="1:60" outlineLevel="1" x14ac:dyDescent="0.35">
      <c r="A123" s="134"/>
      <c r="B123" s="134"/>
      <c r="C123" s="211" t="s">
        <v>215</v>
      </c>
      <c r="D123" s="212"/>
      <c r="E123" s="213"/>
      <c r="F123" s="214"/>
      <c r="G123" s="215"/>
      <c r="H123" s="144"/>
      <c r="I123" s="144"/>
      <c r="J123" s="144"/>
      <c r="K123" s="144"/>
      <c r="L123" s="144"/>
      <c r="M123" s="144"/>
      <c r="N123" s="140"/>
      <c r="O123" s="140"/>
      <c r="P123" s="140"/>
      <c r="Q123" s="140"/>
      <c r="R123" s="140"/>
      <c r="S123" s="140"/>
      <c r="T123" s="141"/>
      <c r="U123" s="140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 t="s">
        <v>98</v>
      </c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5" t="str">
        <f>C123</f>
        <v>Karta 16ti bistabilních relé, 30V/3A</v>
      </c>
      <c r="BB123" s="133"/>
      <c r="BC123" s="133"/>
      <c r="BD123" s="133"/>
      <c r="BE123" s="133"/>
      <c r="BF123" s="133"/>
      <c r="BG123" s="133"/>
      <c r="BH123" s="133"/>
    </row>
    <row r="124" spans="1:60" outlineLevel="1" x14ac:dyDescent="0.35">
      <c r="A124" s="134"/>
      <c r="B124" s="134"/>
      <c r="C124" s="211" t="s">
        <v>102</v>
      </c>
      <c r="D124" s="212"/>
      <c r="E124" s="213"/>
      <c r="F124" s="214"/>
      <c r="G124" s="215"/>
      <c r="H124" s="144"/>
      <c r="I124" s="144"/>
      <c r="J124" s="144"/>
      <c r="K124" s="144"/>
      <c r="L124" s="144"/>
      <c r="M124" s="144"/>
      <c r="N124" s="140"/>
      <c r="O124" s="140"/>
      <c r="P124" s="140"/>
      <c r="Q124" s="140"/>
      <c r="R124" s="140"/>
      <c r="S124" s="140"/>
      <c r="T124" s="141"/>
      <c r="U124" s="140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 t="s">
        <v>98</v>
      </c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5" t="str">
        <f>C124</f>
        <v>Dodávka.</v>
      </c>
      <c r="BB124" s="133"/>
      <c r="BC124" s="133"/>
      <c r="BD124" s="133"/>
      <c r="BE124" s="133"/>
      <c r="BF124" s="133"/>
      <c r="BG124" s="133"/>
      <c r="BH124" s="133"/>
    </row>
    <row r="125" spans="1:60" outlineLevel="1" x14ac:dyDescent="0.35">
      <c r="A125" s="134">
        <v>50</v>
      </c>
      <c r="B125" s="134" t="s">
        <v>216</v>
      </c>
      <c r="C125" s="160" t="s">
        <v>217</v>
      </c>
      <c r="D125" s="140" t="s">
        <v>100</v>
      </c>
      <c r="E125" s="142">
        <v>1</v>
      </c>
      <c r="F125" s="143">
        <f>H125+J125</f>
        <v>0</v>
      </c>
      <c r="G125" s="144">
        <f>ROUND(E125*F125,2)</f>
        <v>0</v>
      </c>
      <c r="H125" s="144"/>
      <c r="I125" s="144">
        <f>ROUND(E125*H125,2)</f>
        <v>0</v>
      </c>
      <c r="J125" s="144"/>
      <c r="K125" s="144">
        <f>ROUND(E125*J125,2)</f>
        <v>0</v>
      </c>
      <c r="L125" s="144">
        <v>21</v>
      </c>
      <c r="M125" s="144">
        <f>G125*(1+L125/100)</f>
        <v>0</v>
      </c>
      <c r="N125" s="140">
        <v>0</v>
      </c>
      <c r="O125" s="140">
        <f>ROUND(E125*N125,5)</f>
        <v>0</v>
      </c>
      <c r="P125" s="140">
        <v>0</v>
      </c>
      <c r="Q125" s="140">
        <f>ROUND(E125*P125,5)</f>
        <v>0</v>
      </c>
      <c r="R125" s="140"/>
      <c r="S125" s="140"/>
      <c r="T125" s="141">
        <v>0</v>
      </c>
      <c r="U125" s="140">
        <f>ROUND(E125*T125,2)</f>
        <v>0</v>
      </c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 t="s">
        <v>101</v>
      </c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</row>
    <row r="126" spans="1:60" outlineLevel="1" x14ac:dyDescent="0.35">
      <c r="A126" s="134"/>
      <c r="B126" s="134"/>
      <c r="C126" s="211" t="s">
        <v>102</v>
      </c>
      <c r="D126" s="212"/>
      <c r="E126" s="213"/>
      <c r="F126" s="214"/>
      <c r="G126" s="215"/>
      <c r="H126" s="144"/>
      <c r="I126" s="144"/>
      <c r="J126" s="144"/>
      <c r="K126" s="144"/>
      <c r="L126" s="144"/>
      <c r="M126" s="144"/>
      <c r="N126" s="140"/>
      <c r="O126" s="140"/>
      <c r="P126" s="140"/>
      <c r="Q126" s="140"/>
      <c r="R126" s="140"/>
      <c r="S126" s="140"/>
      <c r="T126" s="141"/>
      <c r="U126" s="140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 t="s">
        <v>98</v>
      </c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5" t="str">
        <f>C126</f>
        <v>Dodávka.</v>
      </c>
      <c r="BB126" s="133"/>
      <c r="BC126" s="133"/>
      <c r="BD126" s="133"/>
      <c r="BE126" s="133"/>
      <c r="BF126" s="133"/>
      <c r="BG126" s="133"/>
      <c r="BH126" s="133"/>
    </row>
    <row r="127" spans="1:60" outlineLevel="1" x14ac:dyDescent="0.35">
      <c r="A127" s="134">
        <v>51</v>
      </c>
      <c r="B127" s="134" t="s">
        <v>218</v>
      </c>
      <c r="C127" s="160" t="s">
        <v>219</v>
      </c>
      <c r="D127" s="140" t="s">
        <v>100</v>
      </c>
      <c r="E127" s="142">
        <v>1</v>
      </c>
      <c r="F127" s="143">
        <f>H127+J127</f>
        <v>0</v>
      </c>
      <c r="G127" s="144">
        <f>ROUND(E127*F127,2)</f>
        <v>0</v>
      </c>
      <c r="H127" s="144"/>
      <c r="I127" s="144">
        <f>ROUND(E127*H127,2)</f>
        <v>0</v>
      </c>
      <c r="J127" s="144"/>
      <c r="K127" s="144">
        <f>ROUND(E127*J127,2)</f>
        <v>0</v>
      </c>
      <c r="L127" s="144">
        <v>21</v>
      </c>
      <c r="M127" s="144">
        <f>G127*(1+L127/100)</f>
        <v>0</v>
      </c>
      <c r="N127" s="140">
        <v>0</v>
      </c>
      <c r="O127" s="140">
        <f>ROUND(E127*N127,5)</f>
        <v>0</v>
      </c>
      <c r="P127" s="140">
        <v>0</v>
      </c>
      <c r="Q127" s="140">
        <f>ROUND(E127*P127,5)</f>
        <v>0</v>
      </c>
      <c r="R127" s="140"/>
      <c r="S127" s="140"/>
      <c r="T127" s="141">
        <v>0</v>
      </c>
      <c r="U127" s="140">
        <f>ROUND(E127*T127,2)</f>
        <v>0</v>
      </c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 t="s">
        <v>101</v>
      </c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</row>
    <row r="128" spans="1:60" ht="20.65" outlineLevel="1" x14ac:dyDescent="0.35">
      <c r="A128" s="134"/>
      <c r="B128" s="134"/>
      <c r="C128" s="211" t="s">
        <v>220</v>
      </c>
      <c r="D128" s="212"/>
      <c r="E128" s="213"/>
      <c r="F128" s="214"/>
      <c r="G128" s="215"/>
      <c r="H128" s="144"/>
      <c r="I128" s="144"/>
      <c r="J128" s="144"/>
      <c r="K128" s="144"/>
      <c r="L128" s="144"/>
      <c r="M128" s="144"/>
      <c r="N128" s="140"/>
      <c r="O128" s="140"/>
      <c r="P128" s="140"/>
      <c r="Q128" s="140"/>
      <c r="R128" s="140"/>
      <c r="S128" s="140"/>
      <c r="T128" s="141"/>
      <c r="U128" s="140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 t="s">
        <v>98</v>
      </c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5" t="str">
        <f>C128</f>
        <v>Karta pro připojení externích monitorovacích a ovládacích zařízení, rozhraní pro OPPO, 2 monitorované výstupy, 3 monitorované vstupy, 3 releové výstupy, pro modulární ústředny.</v>
      </c>
      <c r="BB128" s="133"/>
      <c r="BC128" s="133"/>
      <c r="BD128" s="133"/>
      <c r="BE128" s="133"/>
      <c r="BF128" s="133"/>
      <c r="BG128" s="133"/>
      <c r="BH128" s="133"/>
    </row>
    <row r="129" spans="1:60" outlineLevel="1" x14ac:dyDescent="0.35">
      <c r="A129" s="134"/>
      <c r="B129" s="134"/>
      <c r="C129" s="211" t="s">
        <v>102</v>
      </c>
      <c r="D129" s="212"/>
      <c r="E129" s="213"/>
      <c r="F129" s="214"/>
      <c r="G129" s="215"/>
      <c r="H129" s="144"/>
      <c r="I129" s="144"/>
      <c r="J129" s="144"/>
      <c r="K129" s="144"/>
      <c r="L129" s="144"/>
      <c r="M129" s="144"/>
      <c r="N129" s="140"/>
      <c r="O129" s="140"/>
      <c r="P129" s="140"/>
      <c r="Q129" s="140"/>
      <c r="R129" s="140"/>
      <c r="S129" s="140"/>
      <c r="T129" s="141"/>
      <c r="U129" s="140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 t="s">
        <v>98</v>
      </c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5" t="str">
        <f>C129</f>
        <v>Dodávka.</v>
      </c>
      <c r="BB129" s="133"/>
      <c r="BC129" s="133"/>
      <c r="BD129" s="133"/>
      <c r="BE129" s="133"/>
      <c r="BF129" s="133"/>
      <c r="BG129" s="133"/>
      <c r="BH129" s="133"/>
    </row>
    <row r="130" spans="1:60" outlineLevel="1" x14ac:dyDescent="0.35">
      <c r="A130" s="134">
        <v>52</v>
      </c>
      <c r="B130" s="134" t="s">
        <v>221</v>
      </c>
      <c r="C130" s="160" t="s">
        <v>222</v>
      </c>
      <c r="D130" s="140" t="s">
        <v>100</v>
      </c>
      <c r="E130" s="142">
        <v>2</v>
      </c>
      <c r="F130" s="143">
        <f>H130+J130</f>
        <v>0</v>
      </c>
      <c r="G130" s="144">
        <f>ROUND(E130*F130,2)</f>
        <v>0</v>
      </c>
      <c r="H130" s="144"/>
      <c r="I130" s="144">
        <f>ROUND(E130*H130,2)</f>
        <v>0</v>
      </c>
      <c r="J130" s="144"/>
      <c r="K130" s="144">
        <f>ROUND(E130*J130,2)</f>
        <v>0</v>
      </c>
      <c r="L130" s="144">
        <v>21</v>
      </c>
      <c r="M130" s="144">
        <f>G130*(1+L130/100)</f>
        <v>0</v>
      </c>
      <c r="N130" s="140">
        <v>0</v>
      </c>
      <c r="O130" s="140">
        <f>ROUND(E130*N130,5)</f>
        <v>0</v>
      </c>
      <c r="P130" s="140">
        <v>0</v>
      </c>
      <c r="Q130" s="140">
        <f>ROUND(E130*P130,5)</f>
        <v>0</v>
      </c>
      <c r="R130" s="140"/>
      <c r="S130" s="140"/>
      <c r="T130" s="141">
        <v>0</v>
      </c>
      <c r="U130" s="140">
        <f>ROUND(E130*T130,2)</f>
        <v>0</v>
      </c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 t="s">
        <v>101</v>
      </c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</row>
    <row r="131" spans="1:60" outlineLevel="1" x14ac:dyDescent="0.35">
      <c r="A131" s="134"/>
      <c r="B131" s="134"/>
      <c r="C131" s="211" t="s">
        <v>223</v>
      </c>
      <c r="D131" s="212"/>
      <c r="E131" s="213"/>
      <c r="F131" s="214"/>
      <c r="G131" s="215"/>
      <c r="H131" s="144"/>
      <c r="I131" s="144"/>
      <c r="J131" s="144"/>
      <c r="K131" s="144"/>
      <c r="L131" s="144"/>
      <c r="M131" s="144"/>
      <c r="N131" s="140"/>
      <c r="O131" s="140"/>
      <c r="P131" s="140"/>
      <c r="Q131" s="140"/>
      <c r="R131" s="140"/>
      <c r="S131" s="140"/>
      <c r="T131" s="141"/>
      <c r="U131" s="140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 t="s">
        <v>98</v>
      </c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5" t="str">
        <f>C131</f>
        <v>Karta dvou kruhových adresných linek, až 250 adres/kruh, až 3500m/kruh, pro modulární ústředny.</v>
      </c>
      <c r="BB131" s="133"/>
      <c r="BC131" s="133"/>
      <c r="BD131" s="133"/>
      <c r="BE131" s="133"/>
      <c r="BF131" s="133"/>
      <c r="BG131" s="133"/>
      <c r="BH131" s="133"/>
    </row>
    <row r="132" spans="1:60" outlineLevel="1" x14ac:dyDescent="0.35">
      <c r="A132" s="134"/>
      <c r="B132" s="134"/>
      <c r="C132" s="211" t="s">
        <v>102</v>
      </c>
      <c r="D132" s="212"/>
      <c r="E132" s="213"/>
      <c r="F132" s="214"/>
      <c r="G132" s="215"/>
      <c r="H132" s="144"/>
      <c r="I132" s="144"/>
      <c r="J132" s="144"/>
      <c r="K132" s="144"/>
      <c r="L132" s="144"/>
      <c r="M132" s="144"/>
      <c r="N132" s="140"/>
      <c r="O132" s="140"/>
      <c r="P132" s="140"/>
      <c r="Q132" s="140"/>
      <c r="R132" s="140"/>
      <c r="S132" s="140"/>
      <c r="T132" s="141"/>
      <c r="U132" s="140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 t="s">
        <v>98</v>
      </c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5" t="str">
        <f>C132</f>
        <v>Dodávka.</v>
      </c>
      <c r="BB132" s="133"/>
      <c r="BC132" s="133"/>
      <c r="BD132" s="133"/>
      <c r="BE132" s="133"/>
      <c r="BF132" s="133"/>
      <c r="BG132" s="133"/>
      <c r="BH132" s="133"/>
    </row>
    <row r="133" spans="1:60" outlineLevel="1" x14ac:dyDescent="0.35">
      <c r="A133" s="134">
        <v>53</v>
      </c>
      <c r="B133" s="134" t="s">
        <v>224</v>
      </c>
      <c r="C133" s="160" t="s">
        <v>225</v>
      </c>
      <c r="D133" s="140" t="s">
        <v>100</v>
      </c>
      <c r="E133" s="142">
        <v>2</v>
      </c>
      <c r="F133" s="143">
        <f>H133+J133</f>
        <v>0</v>
      </c>
      <c r="G133" s="144">
        <f>ROUND(E133*F133,2)</f>
        <v>0</v>
      </c>
      <c r="H133" s="144"/>
      <c r="I133" s="144">
        <f>ROUND(E133*H133,2)</f>
        <v>0</v>
      </c>
      <c r="J133" s="144"/>
      <c r="K133" s="144">
        <f>ROUND(E133*J133,2)</f>
        <v>0</v>
      </c>
      <c r="L133" s="144">
        <v>21</v>
      </c>
      <c r="M133" s="144">
        <f>G133*(1+L133/100)</f>
        <v>0</v>
      </c>
      <c r="N133" s="140">
        <v>0</v>
      </c>
      <c r="O133" s="140">
        <f>ROUND(E133*N133,5)</f>
        <v>0</v>
      </c>
      <c r="P133" s="140">
        <v>0</v>
      </c>
      <c r="Q133" s="140">
        <f>ROUND(E133*P133,5)</f>
        <v>0</v>
      </c>
      <c r="R133" s="140"/>
      <c r="S133" s="140"/>
      <c r="T133" s="141">
        <v>0</v>
      </c>
      <c r="U133" s="140">
        <f>ROUND(E133*T133,2)</f>
        <v>0</v>
      </c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 t="s">
        <v>101</v>
      </c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</row>
    <row r="134" spans="1:60" outlineLevel="1" x14ac:dyDescent="0.35">
      <c r="A134" s="134"/>
      <c r="B134" s="134"/>
      <c r="C134" s="211" t="s">
        <v>102</v>
      </c>
      <c r="D134" s="212"/>
      <c r="E134" s="213"/>
      <c r="F134" s="214"/>
      <c r="G134" s="215"/>
      <c r="H134" s="144"/>
      <c r="I134" s="144"/>
      <c r="J134" s="144"/>
      <c r="K134" s="144"/>
      <c r="L134" s="144"/>
      <c r="M134" s="144"/>
      <c r="N134" s="140"/>
      <c r="O134" s="140"/>
      <c r="P134" s="140"/>
      <c r="Q134" s="140"/>
      <c r="R134" s="140"/>
      <c r="S134" s="140"/>
      <c r="T134" s="141"/>
      <c r="U134" s="140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 t="s">
        <v>98</v>
      </c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5" t="str">
        <f>C134</f>
        <v>Dodávka.</v>
      </c>
      <c r="BB134" s="133"/>
      <c r="BC134" s="133"/>
      <c r="BD134" s="133"/>
      <c r="BE134" s="133"/>
      <c r="BF134" s="133"/>
      <c r="BG134" s="133"/>
      <c r="BH134" s="133"/>
    </row>
    <row r="135" spans="1:60" outlineLevel="1" x14ac:dyDescent="0.35">
      <c r="A135" s="134">
        <v>54</v>
      </c>
      <c r="B135" s="134" t="s">
        <v>226</v>
      </c>
      <c r="C135" s="160" t="s">
        <v>227</v>
      </c>
      <c r="D135" s="140" t="s">
        <v>100</v>
      </c>
      <c r="E135" s="142">
        <v>1</v>
      </c>
      <c r="F135" s="143">
        <f>H135+J135</f>
        <v>0</v>
      </c>
      <c r="G135" s="144">
        <f>ROUND(E135*F135,2)</f>
        <v>0</v>
      </c>
      <c r="H135" s="144"/>
      <c r="I135" s="144">
        <f>ROUND(E135*H135,2)</f>
        <v>0</v>
      </c>
      <c r="J135" s="144"/>
      <c r="K135" s="144">
        <f>ROUND(E135*J135,2)</f>
        <v>0</v>
      </c>
      <c r="L135" s="144">
        <v>21</v>
      </c>
      <c r="M135" s="144">
        <f>G135*(1+L135/100)</f>
        <v>0</v>
      </c>
      <c r="N135" s="140">
        <v>0</v>
      </c>
      <c r="O135" s="140">
        <f>ROUND(E135*N135,5)</f>
        <v>0</v>
      </c>
      <c r="P135" s="140">
        <v>0</v>
      </c>
      <c r="Q135" s="140">
        <f>ROUND(E135*P135,5)</f>
        <v>0</v>
      </c>
      <c r="R135" s="140"/>
      <c r="S135" s="140"/>
      <c r="T135" s="141">
        <v>0</v>
      </c>
      <c r="U135" s="140">
        <f>ROUND(E135*T135,2)</f>
        <v>0</v>
      </c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 t="s">
        <v>101</v>
      </c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</row>
    <row r="136" spans="1:60" outlineLevel="1" x14ac:dyDescent="0.35">
      <c r="A136" s="134"/>
      <c r="B136" s="134"/>
      <c r="C136" s="211" t="s">
        <v>228</v>
      </c>
      <c r="D136" s="212"/>
      <c r="E136" s="213"/>
      <c r="F136" s="214"/>
      <c r="G136" s="215"/>
      <c r="H136" s="144"/>
      <c r="I136" s="144"/>
      <c r="J136" s="144"/>
      <c r="K136" s="144"/>
      <c r="L136" s="144"/>
      <c r="M136" s="144"/>
      <c r="N136" s="140"/>
      <c r="O136" s="140"/>
      <c r="P136" s="140"/>
      <c r="Q136" s="140"/>
      <c r="R136" s="140"/>
      <c r="S136" s="140"/>
      <c r="T136" s="141"/>
      <c r="U136" s="140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 t="s">
        <v>98</v>
      </c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5" t="str">
        <f>C136</f>
        <v>LAN pro připojení ke cloud platformě, včetně VPN certifikátu.</v>
      </c>
      <c r="BB136" s="133"/>
      <c r="BC136" s="133"/>
      <c r="BD136" s="133"/>
      <c r="BE136" s="133"/>
      <c r="BF136" s="133"/>
      <c r="BG136" s="133"/>
      <c r="BH136" s="133"/>
    </row>
    <row r="137" spans="1:60" outlineLevel="1" x14ac:dyDescent="0.35">
      <c r="A137" s="134"/>
      <c r="B137" s="134"/>
      <c r="C137" s="211" t="s">
        <v>102</v>
      </c>
      <c r="D137" s="212"/>
      <c r="E137" s="213"/>
      <c r="F137" s="214"/>
      <c r="G137" s="215"/>
      <c r="H137" s="144"/>
      <c r="I137" s="144"/>
      <c r="J137" s="144"/>
      <c r="K137" s="144"/>
      <c r="L137" s="144"/>
      <c r="M137" s="144"/>
      <c r="N137" s="140"/>
      <c r="O137" s="140"/>
      <c r="P137" s="140"/>
      <c r="Q137" s="140"/>
      <c r="R137" s="140"/>
      <c r="S137" s="140"/>
      <c r="T137" s="141"/>
      <c r="U137" s="140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 t="s">
        <v>98</v>
      </c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5" t="str">
        <f>C137</f>
        <v>Dodávka.</v>
      </c>
      <c r="BB137" s="133"/>
      <c r="BC137" s="133"/>
      <c r="BD137" s="133"/>
      <c r="BE137" s="133"/>
      <c r="BF137" s="133"/>
      <c r="BG137" s="133"/>
      <c r="BH137" s="133"/>
    </row>
    <row r="138" spans="1:60" outlineLevel="1" x14ac:dyDescent="0.35">
      <c r="A138" s="134">
        <v>55</v>
      </c>
      <c r="B138" s="134" t="s">
        <v>229</v>
      </c>
      <c r="C138" s="160" t="s">
        <v>230</v>
      </c>
      <c r="D138" s="140" t="s">
        <v>100</v>
      </c>
      <c r="E138" s="142">
        <v>1</v>
      </c>
      <c r="F138" s="143">
        <f>H138+J138</f>
        <v>0</v>
      </c>
      <c r="G138" s="144">
        <f>ROUND(E138*F138,2)</f>
        <v>0</v>
      </c>
      <c r="H138" s="144"/>
      <c r="I138" s="144">
        <f>ROUND(E138*H138,2)</f>
        <v>0</v>
      </c>
      <c r="J138" s="144"/>
      <c r="K138" s="144">
        <f>ROUND(E138*J138,2)</f>
        <v>0</v>
      </c>
      <c r="L138" s="144">
        <v>21</v>
      </c>
      <c r="M138" s="144">
        <f>G138*(1+L138/100)</f>
        <v>0</v>
      </c>
      <c r="N138" s="140">
        <v>0</v>
      </c>
      <c r="O138" s="140">
        <f>ROUND(E138*N138,5)</f>
        <v>0</v>
      </c>
      <c r="P138" s="140">
        <v>0</v>
      </c>
      <c r="Q138" s="140">
        <f>ROUND(E138*P138,5)</f>
        <v>0</v>
      </c>
      <c r="R138" s="140"/>
      <c r="S138" s="140"/>
      <c r="T138" s="141">
        <v>0</v>
      </c>
      <c r="U138" s="140">
        <f>ROUND(E138*T138,2)</f>
        <v>0</v>
      </c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 t="s">
        <v>101</v>
      </c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</row>
    <row r="139" spans="1:60" outlineLevel="1" x14ac:dyDescent="0.35">
      <c r="A139" s="134"/>
      <c r="B139" s="134"/>
      <c r="C139" s="211" t="s">
        <v>231</v>
      </c>
      <c r="D139" s="212"/>
      <c r="E139" s="213"/>
      <c r="F139" s="214"/>
      <c r="G139" s="215"/>
      <c r="H139" s="144"/>
      <c r="I139" s="144"/>
      <c r="J139" s="144"/>
      <c r="K139" s="144"/>
      <c r="L139" s="144"/>
      <c r="M139" s="144"/>
      <c r="N139" s="140"/>
      <c r="O139" s="140"/>
      <c r="P139" s="140"/>
      <c r="Q139" s="140"/>
      <c r="R139" s="140"/>
      <c r="S139" s="140"/>
      <c r="T139" s="141"/>
      <c r="U139" s="140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 t="s">
        <v>98</v>
      </c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5" t="str">
        <f>C139</f>
        <v>Základní licence mobilní aplikace pro 1 připojení.</v>
      </c>
      <c r="BB139" s="133"/>
      <c r="BC139" s="133"/>
      <c r="BD139" s="133"/>
      <c r="BE139" s="133"/>
      <c r="BF139" s="133"/>
      <c r="BG139" s="133"/>
      <c r="BH139" s="133"/>
    </row>
    <row r="140" spans="1:60" outlineLevel="1" x14ac:dyDescent="0.35">
      <c r="A140" s="134"/>
      <c r="B140" s="134"/>
      <c r="C140" s="211" t="s">
        <v>102</v>
      </c>
      <c r="D140" s="212"/>
      <c r="E140" s="213"/>
      <c r="F140" s="214"/>
      <c r="G140" s="215"/>
      <c r="H140" s="144"/>
      <c r="I140" s="144"/>
      <c r="J140" s="144"/>
      <c r="K140" s="144"/>
      <c r="L140" s="144"/>
      <c r="M140" s="144"/>
      <c r="N140" s="140"/>
      <c r="O140" s="140"/>
      <c r="P140" s="140"/>
      <c r="Q140" s="140"/>
      <c r="R140" s="140"/>
      <c r="S140" s="140"/>
      <c r="T140" s="141"/>
      <c r="U140" s="140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 t="s">
        <v>98</v>
      </c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5" t="str">
        <f>C140</f>
        <v>Dodávka.</v>
      </c>
      <c r="BB140" s="133"/>
      <c r="BC140" s="133"/>
      <c r="BD140" s="133"/>
      <c r="BE140" s="133"/>
      <c r="BF140" s="133"/>
      <c r="BG140" s="133"/>
      <c r="BH140" s="133"/>
    </row>
    <row r="141" spans="1:60" outlineLevel="1" x14ac:dyDescent="0.35">
      <c r="A141" s="134">
        <v>56</v>
      </c>
      <c r="B141" s="134" t="s">
        <v>232</v>
      </c>
      <c r="C141" s="160" t="s">
        <v>233</v>
      </c>
      <c r="D141" s="140" t="s">
        <v>100</v>
      </c>
      <c r="E141" s="142">
        <v>1</v>
      </c>
      <c r="F141" s="143">
        <f>H141+J141</f>
        <v>0</v>
      </c>
      <c r="G141" s="144">
        <f>ROUND(E141*F141,2)</f>
        <v>0</v>
      </c>
      <c r="H141" s="144"/>
      <c r="I141" s="144">
        <f>ROUND(E141*H141,2)</f>
        <v>0</v>
      </c>
      <c r="J141" s="144"/>
      <c r="K141" s="144">
        <f>ROUND(E141*J141,2)</f>
        <v>0</v>
      </c>
      <c r="L141" s="144">
        <v>21</v>
      </c>
      <c r="M141" s="144">
        <f>G141*(1+L141/100)</f>
        <v>0</v>
      </c>
      <c r="N141" s="140">
        <v>0</v>
      </c>
      <c r="O141" s="140">
        <f>ROUND(E141*N141,5)</f>
        <v>0</v>
      </c>
      <c r="P141" s="140">
        <v>0</v>
      </c>
      <c r="Q141" s="140">
        <f>ROUND(E141*P141,5)</f>
        <v>0</v>
      </c>
      <c r="R141" s="140"/>
      <c r="S141" s="140"/>
      <c r="T141" s="141">
        <v>0</v>
      </c>
      <c r="U141" s="140">
        <f>ROUND(E141*T141,2)</f>
        <v>0</v>
      </c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 t="s">
        <v>101</v>
      </c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</row>
    <row r="142" spans="1:60" outlineLevel="1" x14ac:dyDescent="0.35">
      <c r="A142" s="134"/>
      <c r="B142" s="134"/>
      <c r="C142" s="211" t="s">
        <v>102</v>
      </c>
      <c r="D142" s="212"/>
      <c r="E142" s="213"/>
      <c r="F142" s="214"/>
      <c r="G142" s="215"/>
      <c r="H142" s="144"/>
      <c r="I142" s="144"/>
      <c r="J142" s="144"/>
      <c r="K142" s="144"/>
      <c r="L142" s="144"/>
      <c r="M142" s="144"/>
      <c r="N142" s="140"/>
      <c r="O142" s="140"/>
      <c r="P142" s="140"/>
      <c r="Q142" s="140"/>
      <c r="R142" s="140"/>
      <c r="S142" s="140"/>
      <c r="T142" s="141"/>
      <c r="U142" s="140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 t="s">
        <v>98</v>
      </c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5" t="str">
        <f>C142</f>
        <v>Dodávka.</v>
      </c>
      <c r="BB142" s="133"/>
      <c r="BC142" s="133"/>
      <c r="BD142" s="133"/>
      <c r="BE142" s="133"/>
      <c r="BF142" s="133"/>
      <c r="BG142" s="133"/>
      <c r="BH142" s="133"/>
    </row>
    <row r="143" spans="1:60" outlineLevel="1" x14ac:dyDescent="0.35">
      <c r="A143" s="134">
        <v>57</v>
      </c>
      <c r="B143" s="134" t="s">
        <v>234</v>
      </c>
      <c r="C143" s="160" t="s">
        <v>235</v>
      </c>
      <c r="D143" s="140" t="s">
        <v>100</v>
      </c>
      <c r="E143" s="142">
        <v>1</v>
      </c>
      <c r="F143" s="143">
        <f>H143+J143</f>
        <v>0</v>
      </c>
      <c r="G143" s="144">
        <f>ROUND(E143*F143,2)</f>
        <v>0</v>
      </c>
      <c r="H143" s="144"/>
      <c r="I143" s="144">
        <f>ROUND(E143*H143,2)</f>
        <v>0</v>
      </c>
      <c r="J143" s="144"/>
      <c r="K143" s="144">
        <f>ROUND(E143*J143,2)</f>
        <v>0</v>
      </c>
      <c r="L143" s="144">
        <v>21</v>
      </c>
      <c r="M143" s="144">
        <f>G143*(1+L143/100)</f>
        <v>0</v>
      </c>
      <c r="N143" s="140">
        <v>0</v>
      </c>
      <c r="O143" s="140">
        <f>ROUND(E143*N143,5)</f>
        <v>0</v>
      </c>
      <c r="P143" s="140">
        <v>0</v>
      </c>
      <c r="Q143" s="140">
        <f>ROUND(E143*P143,5)</f>
        <v>0</v>
      </c>
      <c r="R143" s="140"/>
      <c r="S143" s="140"/>
      <c r="T143" s="141">
        <v>0</v>
      </c>
      <c r="U143" s="140">
        <f>ROUND(E143*T143,2)</f>
        <v>0</v>
      </c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 t="s">
        <v>101</v>
      </c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</row>
    <row r="144" spans="1:60" outlineLevel="1" x14ac:dyDescent="0.35">
      <c r="A144" s="134"/>
      <c r="B144" s="134"/>
      <c r="C144" s="211" t="s">
        <v>102</v>
      </c>
      <c r="D144" s="212"/>
      <c r="E144" s="213"/>
      <c r="F144" s="214"/>
      <c r="G144" s="215"/>
      <c r="H144" s="144"/>
      <c r="I144" s="144"/>
      <c r="J144" s="144"/>
      <c r="K144" s="144"/>
      <c r="L144" s="144"/>
      <c r="M144" s="144"/>
      <c r="N144" s="140"/>
      <c r="O144" s="140"/>
      <c r="P144" s="140"/>
      <c r="Q144" s="140"/>
      <c r="R144" s="140"/>
      <c r="S144" s="140"/>
      <c r="T144" s="141"/>
      <c r="U144" s="140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 t="s">
        <v>98</v>
      </c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5" t="str">
        <f>C144</f>
        <v>Dodávka.</v>
      </c>
      <c r="BB144" s="133"/>
      <c r="BC144" s="133"/>
      <c r="BD144" s="133"/>
      <c r="BE144" s="133"/>
      <c r="BF144" s="133"/>
      <c r="BG144" s="133"/>
      <c r="BH144" s="133"/>
    </row>
    <row r="145" spans="1:60" outlineLevel="1" x14ac:dyDescent="0.35">
      <c r="A145" s="134">
        <v>58</v>
      </c>
      <c r="B145" s="134" t="s">
        <v>236</v>
      </c>
      <c r="C145" s="160" t="s">
        <v>237</v>
      </c>
      <c r="D145" s="140" t="s">
        <v>100</v>
      </c>
      <c r="E145" s="142">
        <v>1</v>
      </c>
      <c r="F145" s="143">
        <f>H145+J145</f>
        <v>0</v>
      </c>
      <c r="G145" s="144">
        <f>ROUND(E145*F145,2)</f>
        <v>0</v>
      </c>
      <c r="H145" s="144"/>
      <c r="I145" s="144">
        <f>ROUND(E145*H145,2)</f>
        <v>0</v>
      </c>
      <c r="J145" s="144"/>
      <c r="K145" s="144">
        <f>ROUND(E145*J145,2)</f>
        <v>0</v>
      </c>
      <c r="L145" s="144">
        <v>21</v>
      </c>
      <c r="M145" s="144">
        <f>G145*(1+L145/100)</f>
        <v>0</v>
      </c>
      <c r="N145" s="140">
        <v>0</v>
      </c>
      <c r="O145" s="140">
        <f>ROUND(E145*N145,5)</f>
        <v>0</v>
      </c>
      <c r="P145" s="140">
        <v>0</v>
      </c>
      <c r="Q145" s="140">
        <f>ROUND(E145*P145,5)</f>
        <v>0</v>
      </c>
      <c r="R145" s="140"/>
      <c r="S145" s="140"/>
      <c r="T145" s="141">
        <v>0</v>
      </c>
      <c r="U145" s="140">
        <f>ROUND(E145*T145,2)</f>
        <v>0</v>
      </c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 t="s">
        <v>101</v>
      </c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</row>
    <row r="146" spans="1:60" outlineLevel="1" x14ac:dyDescent="0.35">
      <c r="A146" s="134"/>
      <c r="B146" s="134"/>
      <c r="C146" s="211" t="s">
        <v>238</v>
      </c>
      <c r="D146" s="212"/>
      <c r="E146" s="213"/>
      <c r="F146" s="214"/>
      <c r="G146" s="215"/>
      <c r="H146" s="144"/>
      <c r="I146" s="144"/>
      <c r="J146" s="144"/>
      <c r="K146" s="144"/>
      <c r="L146" s="144"/>
      <c r="M146" s="144"/>
      <c r="N146" s="140"/>
      <c r="O146" s="140"/>
      <c r="P146" s="140"/>
      <c r="Q146" s="140"/>
      <c r="R146" s="140"/>
      <c r="S146" s="140"/>
      <c r="T146" s="141"/>
      <c r="U146" s="140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 t="s">
        <v>98</v>
      </c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5" t="str">
        <f>C146</f>
        <v>typ 3, In=10A, vč. filtru pro jemné odrušení</v>
      </c>
      <c r="BB146" s="133"/>
      <c r="BC146" s="133"/>
      <c r="BD146" s="133"/>
      <c r="BE146" s="133"/>
      <c r="BF146" s="133"/>
      <c r="BG146" s="133"/>
      <c r="BH146" s="133"/>
    </row>
    <row r="147" spans="1:60" outlineLevel="1" x14ac:dyDescent="0.35">
      <c r="A147" s="134"/>
      <c r="B147" s="134"/>
      <c r="C147" s="211" t="s">
        <v>102</v>
      </c>
      <c r="D147" s="212"/>
      <c r="E147" s="213"/>
      <c r="F147" s="214"/>
      <c r="G147" s="215"/>
      <c r="H147" s="144"/>
      <c r="I147" s="144"/>
      <c r="J147" s="144"/>
      <c r="K147" s="144"/>
      <c r="L147" s="144"/>
      <c r="M147" s="144"/>
      <c r="N147" s="140"/>
      <c r="O147" s="140"/>
      <c r="P147" s="140"/>
      <c r="Q147" s="140"/>
      <c r="R147" s="140"/>
      <c r="S147" s="140"/>
      <c r="T147" s="141"/>
      <c r="U147" s="140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 t="s">
        <v>98</v>
      </c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5" t="str">
        <f>C147</f>
        <v>Dodávka.</v>
      </c>
      <c r="BB147" s="133"/>
      <c r="BC147" s="133"/>
      <c r="BD147" s="133"/>
      <c r="BE147" s="133"/>
      <c r="BF147" s="133"/>
      <c r="BG147" s="133"/>
      <c r="BH147" s="133"/>
    </row>
    <row r="148" spans="1:60" outlineLevel="1" x14ac:dyDescent="0.35">
      <c r="A148" s="134">
        <v>59</v>
      </c>
      <c r="B148" s="134" t="s">
        <v>239</v>
      </c>
      <c r="C148" s="160" t="s">
        <v>240</v>
      </c>
      <c r="D148" s="140" t="s">
        <v>100</v>
      </c>
      <c r="E148" s="142">
        <v>1</v>
      </c>
      <c r="F148" s="143">
        <f>H148+J148</f>
        <v>0</v>
      </c>
      <c r="G148" s="144">
        <f>ROUND(E148*F148,2)</f>
        <v>0</v>
      </c>
      <c r="H148" s="144"/>
      <c r="I148" s="144">
        <f>ROUND(E148*H148,2)</f>
        <v>0</v>
      </c>
      <c r="J148" s="144"/>
      <c r="K148" s="144">
        <f>ROUND(E148*J148,2)</f>
        <v>0</v>
      </c>
      <c r="L148" s="144">
        <v>21</v>
      </c>
      <c r="M148" s="144">
        <f>G148*(1+L148/100)</f>
        <v>0</v>
      </c>
      <c r="N148" s="140">
        <v>0</v>
      </c>
      <c r="O148" s="140">
        <f>ROUND(E148*N148,5)</f>
        <v>0</v>
      </c>
      <c r="P148" s="140">
        <v>0</v>
      </c>
      <c r="Q148" s="140">
        <f>ROUND(E148*P148,5)</f>
        <v>0</v>
      </c>
      <c r="R148" s="140"/>
      <c r="S148" s="140"/>
      <c r="T148" s="141">
        <v>0</v>
      </c>
      <c r="U148" s="140">
        <f>ROUND(E148*T148,2)</f>
        <v>0</v>
      </c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 t="s">
        <v>96</v>
      </c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</row>
    <row r="149" spans="1:60" outlineLevel="1" x14ac:dyDescent="0.35">
      <c r="A149" s="134">
        <v>60</v>
      </c>
      <c r="B149" s="134" t="s">
        <v>241</v>
      </c>
      <c r="C149" s="160" t="s">
        <v>242</v>
      </c>
      <c r="D149" s="140" t="s">
        <v>95</v>
      </c>
      <c r="E149" s="142">
        <v>1</v>
      </c>
      <c r="F149" s="143">
        <f>H149+J149</f>
        <v>0</v>
      </c>
      <c r="G149" s="144">
        <f>ROUND(E149*F149,2)</f>
        <v>0</v>
      </c>
      <c r="H149" s="144"/>
      <c r="I149" s="144">
        <f>ROUND(E149*H149,2)</f>
        <v>0</v>
      </c>
      <c r="J149" s="144"/>
      <c r="K149" s="144">
        <f>ROUND(E149*J149,2)</f>
        <v>0</v>
      </c>
      <c r="L149" s="144">
        <v>21</v>
      </c>
      <c r="M149" s="144">
        <f>G149*(1+L149/100)</f>
        <v>0</v>
      </c>
      <c r="N149" s="140">
        <v>0</v>
      </c>
      <c r="O149" s="140">
        <f>ROUND(E149*N149,5)</f>
        <v>0</v>
      </c>
      <c r="P149" s="140">
        <v>0</v>
      </c>
      <c r="Q149" s="140">
        <f>ROUND(E149*P149,5)</f>
        <v>0</v>
      </c>
      <c r="R149" s="140"/>
      <c r="S149" s="140"/>
      <c r="T149" s="141">
        <v>0.46300000000000002</v>
      </c>
      <c r="U149" s="140">
        <f>ROUND(E149*T149,2)</f>
        <v>0.46</v>
      </c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 t="s">
        <v>96</v>
      </c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</row>
    <row r="150" spans="1:60" outlineLevel="1" x14ac:dyDescent="0.35">
      <c r="A150" s="134"/>
      <c r="B150" s="134"/>
      <c r="C150" s="211" t="s">
        <v>97</v>
      </c>
      <c r="D150" s="212"/>
      <c r="E150" s="213"/>
      <c r="F150" s="214"/>
      <c r="G150" s="215"/>
      <c r="H150" s="144"/>
      <c r="I150" s="144"/>
      <c r="J150" s="144"/>
      <c r="K150" s="144"/>
      <c r="L150" s="144"/>
      <c r="M150" s="144"/>
      <c r="N150" s="140"/>
      <c r="O150" s="140"/>
      <c r="P150" s="140"/>
      <c r="Q150" s="140"/>
      <c r="R150" s="140"/>
      <c r="S150" s="140"/>
      <c r="T150" s="141"/>
      <c r="U150" s="140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 t="s">
        <v>98</v>
      </c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5" t="str">
        <f>C150</f>
        <v>Montáž.</v>
      </c>
      <c r="BB150" s="133"/>
      <c r="BC150" s="133"/>
      <c r="BD150" s="133"/>
      <c r="BE150" s="133"/>
      <c r="BF150" s="133"/>
      <c r="BG150" s="133"/>
      <c r="BH150" s="133"/>
    </row>
    <row r="151" spans="1:60" outlineLevel="1" x14ac:dyDescent="0.35">
      <c r="A151" s="134">
        <v>61</v>
      </c>
      <c r="B151" s="134" t="s">
        <v>243</v>
      </c>
      <c r="C151" s="160" t="s">
        <v>244</v>
      </c>
      <c r="D151" s="140" t="s">
        <v>100</v>
      </c>
      <c r="E151" s="142">
        <v>1</v>
      </c>
      <c r="F151" s="143">
        <f>H151+J151</f>
        <v>0</v>
      </c>
      <c r="G151" s="144">
        <f>ROUND(E151*F151,2)</f>
        <v>0</v>
      </c>
      <c r="H151" s="144"/>
      <c r="I151" s="144">
        <f>ROUND(E151*H151,2)</f>
        <v>0</v>
      </c>
      <c r="J151" s="144"/>
      <c r="K151" s="144">
        <f>ROUND(E151*J151,2)</f>
        <v>0</v>
      </c>
      <c r="L151" s="144">
        <v>21</v>
      </c>
      <c r="M151" s="144">
        <f>G151*(1+L151/100)</f>
        <v>0</v>
      </c>
      <c r="N151" s="140">
        <v>0</v>
      </c>
      <c r="O151" s="140">
        <f>ROUND(E151*N151,5)</f>
        <v>0</v>
      </c>
      <c r="P151" s="140">
        <v>0</v>
      </c>
      <c r="Q151" s="140">
        <f>ROUND(E151*P151,5)</f>
        <v>0</v>
      </c>
      <c r="R151" s="140"/>
      <c r="S151" s="140"/>
      <c r="T151" s="141">
        <v>0</v>
      </c>
      <c r="U151" s="140">
        <f>ROUND(E151*T151,2)</f>
        <v>0</v>
      </c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 t="s">
        <v>101</v>
      </c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</row>
    <row r="152" spans="1:60" outlineLevel="1" x14ac:dyDescent="0.35">
      <c r="A152" s="134"/>
      <c r="B152" s="134"/>
      <c r="C152" s="211" t="s">
        <v>102</v>
      </c>
      <c r="D152" s="212"/>
      <c r="E152" s="213"/>
      <c r="F152" s="214"/>
      <c r="G152" s="215"/>
      <c r="H152" s="144"/>
      <c r="I152" s="144"/>
      <c r="J152" s="144"/>
      <c r="K152" s="144"/>
      <c r="L152" s="144"/>
      <c r="M152" s="144"/>
      <c r="N152" s="140"/>
      <c r="O152" s="140"/>
      <c r="P152" s="140"/>
      <c r="Q152" s="140"/>
      <c r="R152" s="140"/>
      <c r="S152" s="140"/>
      <c r="T152" s="141"/>
      <c r="U152" s="140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 t="s">
        <v>98</v>
      </c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5" t="str">
        <f>C152</f>
        <v>Dodávka.</v>
      </c>
      <c r="BB152" s="133"/>
      <c r="BC152" s="133"/>
      <c r="BD152" s="133"/>
      <c r="BE152" s="133"/>
      <c r="BF152" s="133"/>
      <c r="BG152" s="133"/>
      <c r="BH152" s="133"/>
    </row>
    <row r="153" spans="1:60" outlineLevel="1" x14ac:dyDescent="0.35">
      <c r="A153" s="134">
        <v>62</v>
      </c>
      <c r="B153" s="134" t="s">
        <v>245</v>
      </c>
      <c r="C153" s="160" t="s">
        <v>246</v>
      </c>
      <c r="D153" s="140" t="s">
        <v>95</v>
      </c>
      <c r="E153" s="142">
        <v>1</v>
      </c>
      <c r="F153" s="143">
        <f>H153+J153</f>
        <v>0</v>
      </c>
      <c r="G153" s="144">
        <f>ROUND(E153*F153,2)</f>
        <v>0</v>
      </c>
      <c r="H153" s="144"/>
      <c r="I153" s="144">
        <f>ROUND(E153*H153,2)</f>
        <v>0</v>
      </c>
      <c r="J153" s="144"/>
      <c r="K153" s="144">
        <f>ROUND(E153*J153,2)</f>
        <v>0</v>
      </c>
      <c r="L153" s="144">
        <v>21</v>
      </c>
      <c r="M153" s="144">
        <f>G153*(1+L153/100)</f>
        <v>0</v>
      </c>
      <c r="N153" s="140">
        <v>0</v>
      </c>
      <c r="O153" s="140">
        <f>ROUND(E153*N153,5)</f>
        <v>0</v>
      </c>
      <c r="P153" s="140">
        <v>0</v>
      </c>
      <c r="Q153" s="140">
        <f>ROUND(E153*P153,5)</f>
        <v>0</v>
      </c>
      <c r="R153" s="140"/>
      <c r="S153" s="140"/>
      <c r="T153" s="141">
        <v>0.33117000000000002</v>
      </c>
      <c r="U153" s="140">
        <f>ROUND(E153*T153,2)</f>
        <v>0.33</v>
      </c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 t="s">
        <v>96</v>
      </c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</row>
    <row r="154" spans="1:60" outlineLevel="1" x14ac:dyDescent="0.35">
      <c r="A154" s="134"/>
      <c r="B154" s="134"/>
      <c r="C154" s="211" t="s">
        <v>97</v>
      </c>
      <c r="D154" s="212"/>
      <c r="E154" s="213"/>
      <c r="F154" s="214"/>
      <c r="G154" s="215"/>
      <c r="H154" s="144"/>
      <c r="I154" s="144"/>
      <c r="J154" s="144"/>
      <c r="K154" s="144"/>
      <c r="L154" s="144"/>
      <c r="M154" s="144"/>
      <c r="N154" s="140"/>
      <c r="O154" s="140"/>
      <c r="P154" s="140"/>
      <c r="Q154" s="140"/>
      <c r="R154" s="140"/>
      <c r="S154" s="140"/>
      <c r="T154" s="141"/>
      <c r="U154" s="140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 t="s">
        <v>98</v>
      </c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5" t="str">
        <f>C154</f>
        <v>Montáž.</v>
      </c>
      <c r="BB154" s="133"/>
      <c r="BC154" s="133"/>
      <c r="BD154" s="133"/>
      <c r="BE154" s="133"/>
      <c r="BF154" s="133"/>
      <c r="BG154" s="133"/>
      <c r="BH154" s="133"/>
    </row>
    <row r="155" spans="1:60" outlineLevel="1" x14ac:dyDescent="0.35">
      <c r="A155" s="134">
        <v>63</v>
      </c>
      <c r="B155" s="134" t="s">
        <v>243</v>
      </c>
      <c r="C155" s="160" t="s">
        <v>247</v>
      </c>
      <c r="D155" s="140" t="s">
        <v>100</v>
      </c>
      <c r="E155" s="142">
        <v>1</v>
      </c>
      <c r="F155" s="143">
        <f>H155+J155</f>
        <v>0</v>
      </c>
      <c r="G155" s="144">
        <f>ROUND(E155*F155,2)</f>
        <v>0</v>
      </c>
      <c r="H155" s="144"/>
      <c r="I155" s="144">
        <f>ROUND(E155*H155,2)</f>
        <v>0</v>
      </c>
      <c r="J155" s="144"/>
      <c r="K155" s="144">
        <f>ROUND(E155*J155,2)</f>
        <v>0</v>
      </c>
      <c r="L155" s="144">
        <v>21</v>
      </c>
      <c r="M155" s="144">
        <f>G155*(1+L155/100)</f>
        <v>0</v>
      </c>
      <c r="N155" s="140">
        <v>0</v>
      </c>
      <c r="O155" s="140">
        <f>ROUND(E155*N155,5)</f>
        <v>0</v>
      </c>
      <c r="P155" s="140">
        <v>0</v>
      </c>
      <c r="Q155" s="140">
        <f>ROUND(E155*P155,5)</f>
        <v>0</v>
      </c>
      <c r="R155" s="140"/>
      <c r="S155" s="140"/>
      <c r="T155" s="141">
        <v>0</v>
      </c>
      <c r="U155" s="140">
        <f>ROUND(E155*T155,2)</f>
        <v>0</v>
      </c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 t="s">
        <v>101</v>
      </c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</row>
    <row r="156" spans="1:60" outlineLevel="1" x14ac:dyDescent="0.35">
      <c r="A156" s="134"/>
      <c r="B156" s="134"/>
      <c r="C156" s="211" t="s">
        <v>248</v>
      </c>
      <c r="D156" s="212"/>
      <c r="E156" s="213"/>
      <c r="F156" s="214"/>
      <c r="G156" s="215"/>
      <c r="H156" s="144"/>
      <c r="I156" s="144"/>
      <c r="J156" s="144"/>
      <c r="K156" s="144"/>
      <c r="L156" s="144"/>
      <c r="M156" s="144"/>
      <c r="N156" s="140"/>
      <c r="O156" s="140"/>
      <c r="P156" s="140"/>
      <c r="Q156" s="140"/>
      <c r="R156" s="140"/>
      <c r="S156" s="140"/>
      <c r="T156" s="141"/>
      <c r="U156" s="140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 t="s">
        <v>98</v>
      </c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5" t="str">
        <f>C156</f>
        <v>V plastovém krytu, redundantní sběrnice, bez výměnného popisného pole.</v>
      </c>
      <c r="BB156" s="133"/>
      <c r="BC156" s="133"/>
      <c r="BD156" s="133"/>
      <c r="BE156" s="133"/>
      <c r="BF156" s="133"/>
      <c r="BG156" s="133"/>
      <c r="BH156" s="133"/>
    </row>
    <row r="157" spans="1:60" outlineLevel="1" x14ac:dyDescent="0.35">
      <c r="A157" s="134"/>
      <c r="B157" s="134"/>
      <c r="C157" s="211" t="s">
        <v>102</v>
      </c>
      <c r="D157" s="212"/>
      <c r="E157" s="213"/>
      <c r="F157" s="214"/>
      <c r="G157" s="215"/>
      <c r="H157" s="144"/>
      <c r="I157" s="144"/>
      <c r="J157" s="144"/>
      <c r="K157" s="144"/>
      <c r="L157" s="144"/>
      <c r="M157" s="144"/>
      <c r="N157" s="140"/>
      <c r="O157" s="140"/>
      <c r="P157" s="140"/>
      <c r="Q157" s="140"/>
      <c r="R157" s="140"/>
      <c r="S157" s="140"/>
      <c r="T157" s="141"/>
      <c r="U157" s="140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 t="s">
        <v>98</v>
      </c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5" t="str">
        <f>C157</f>
        <v>Dodávka.</v>
      </c>
      <c r="BB157" s="133"/>
      <c r="BC157" s="133"/>
      <c r="BD157" s="133"/>
      <c r="BE157" s="133"/>
      <c r="BF157" s="133"/>
      <c r="BG157" s="133"/>
      <c r="BH157" s="133"/>
    </row>
    <row r="158" spans="1:60" outlineLevel="1" x14ac:dyDescent="0.35">
      <c r="A158" s="134">
        <v>64</v>
      </c>
      <c r="B158" s="134" t="s">
        <v>211</v>
      </c>
      <c r="C158" s="160" t="s">
        <v>212</v>
      </c>
      <c r="D158" s="140" t="s">
        <v>100</v>
      </c>
      <c r="E158" s="142">
        <v>1</v>
      </c>
      <c r="F158" s="143">
        <f>H158+J158</f>
        <v>0</v>
      </c>
      <c r="G158" s="144">
        <f>ROUND(E158*F158,2)</f>
        <v>0</v>
      </c>
      <c r="H158" s="144"/>
      <c r="I158" s="144">
        <f>ROUND(E158*H158,2)</f>
        <v>0</v>
      </c>
      <c r="J158" s="144"/>
      <c r="K158" s="144">
        <f>ROUND(E158*J158,2)</f>
        <v>0</v>
      </c>
      <c r="L158" s="144">
        <v>21</v>
      </c>
      <c r="M158" s="144">
        <f>G158*(1+L158/100)</f>
        <v>0</v>
      </c>
      <c r="N158" s="140">
        <v>0</v>
      </c>
      <c r="O158" s="140">
        <f>ROUND(E158*N158,5)</f>
        <v>0</v>
      </c>
      <c r="P158" s="140">
        <v>0</v>
      </c>
      <c r="Q158" s="140">
        <f>ROUND(E158*P158,5)</f>
        <v>0</v>
      </c>
      <c r="R158" s="140"/>
      <c r="S158" s="140"/>
      <c r="T158" s="141">
        <v>0</v>
      </c>
      <c r="U158" s="140">
        <f>ROUND(E158*T158,2)</f>
        <v>0</v>
      </c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 t="s">
        <v>101</v>
      </c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</row>
    <row r="159" spans="1:60" outlineLevel="1" x14ac:dyDescent="0.35">
      <c r="A159" s="134"/>
      <c r="B159" s="134"/>
      <c r="C159" s="211" t="s">
        <v>102</v>
      </c>
      <c r="D159" s="212"/>
      <c r="E159" s="213"/>
      <c r="F159" s="214"/>
      <c r="G159" s="215"/>
      <c r="H159" s="144"/>
      <c r="I159" s="144"/>
      <c r="J159" s="144"/>
      <c r="K159" s="144"/>
      <c r="L159" s="144"/>
      <c r="M159" s="144"/>
      <c r="N159" s="140"/>
      <c r="O159" s="140"/>
      <c r="P159" s="140"/>
      <c r="Q159" s="140"/>
      <c r="R159" s="140"/>
      <c r="S159" s="140"/>
      <c r="T159" s="141"/>
      <c r="U159" s="140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 t="s">
        <v>98</v>
      </c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5" t="str">
        <f>C159</f>
        <v>Dodávka.</v>
      </c>
      <c r="BB159" s="133"/>
      <c r="BC159" s="133"/>
      <c r="BD159" s="133"/>
      <c r="BE159" s="133"/>
      <c r="BF159" s="133"/>
      <c r="BG159" s="133"/>
      <c r="BH159" s="133"/>
    </row>
    <row r="160" spans="1:60" outlineLevel="1" x14ac:dyDescent="0.35">
      <c r="A160" s="134">
        <v>65</v>
      </c>
      <c r="B160" s="134" t="s">
        <v>249</v>
      </c>
      <c r="C160" s="160" t="s">
        <v>250</v>
      </c>
      <c r="D160" s="140" t="s">
        <v>95</v>
      </c>
      <c r="E160" s="142">
        <v>1</v>
      </c>
      <c r="F160" s="143">
        <f>H160+J160</f>
        <v>0</v>
      </c>
      <c r="G160" s="144">
        <f>ROUND(E160*F160,2)</f>
        <v>0</v>
      </c>
      <c r="H160" s="144"/>
      <c r="I160" s="144">
        <f>ROUND(E160*H160,2)</f>
        <v>0</v>
      </c>
      <c r="J160" s="144"/>
      <c r="K160" s="144">
        <f>ROUND(E160*J160,2)</f>
        <v>0</v>
      </c>
      <c r="L160" s="144">
        <v>21</v>
      </c>
      <c r="M160" s="144">
        <f>G160*(1+L160/100)</f>
        <v>0</v>
      </c>
      <c r="N160" s="140">
        <v>0</v>
      </c>
      <c r="O160" s="140">
        <f>ROUND(E160*N160,5)</f>
        <v>0</v>
      </c>
      <c r="P160" s="140">
        <v>0</v>
      </c>
      <c r="Q160" s="140">
        <f>ROUND(E160*P160,5)</f>
        <v>0</v>
      </c>
      <c r="R160" s="140"/>
      <c r="S160" s="140"/>
      <c r="T160" s="141">
        <v>0.33117000000000002</v>
      </c>
      <c r="U160" s="140">
        <f>ROUND(E160*T160,2)</f>
        <v>0.33</v>
      </c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 t="s">
        <v>96</v>
      </c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</row>
    <row r="161" spans="1:60" outlineLevel="1" x14ac:dyDescent="0.35">
      <c r="A161" s="134"/>
      <c r="B161" s="134"/>
      <c r="C161" s="211" t="s">
        <v>97</v>
      </c>
      <c r="D161" s="212"/>
      <c r="E161" s="213"/>
      <c r="F161" s="214"/>
      <c r="G161" s="215"/>
      <c r="H161" s="144"/>
      <c r="I161" s="144"/>
      <c r="J161" s="144"/>
      <c r="K161" s="144"/>
      <c r="L161" s="144"/>
      <c r="M161" s="144"/>
      <c r="N161" s="140"/>
      <c r="O161" s="140"/>
      <c r="P161" s="140"/>
      <c r="Q161" s="140"/>
      <c r="R161" s="140"/>
      <c r="S161" s="140"/>
      <c r="T161" s="141"/>
      <c r="U161" s="140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 t="s">
        <v>98</v>
      </c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5" t="str">
        <f>C161</f>
        <v>Montáž.</v>
      </c>
      <c r="BB161" s="133"/>
      <c r="BC161" s="133"/>
      <c r="BD161" s="133"/>
      <c r="BE161" s="133"/>
      <c r="BF161" s="133"/>
      <c r="BG161" s="133"/>
      <c r="BH161" s="133"/>
    </row>
    <row r="162" spans="1:60" outlineLevel="1" x14ac:dyDescent="0.35">
      <c r="A162" s="134">
        <v>66</v>
      </c>
      <c r="B162" s="134" t="s">
        <v>251</v>
      </c>
      <c r="C162" s="160" t="s">
        <v>252</v>
      </c>
      <c r="D162" s="140" t="s">
        <v>100</v>
      </c>
      <c r="E162" s="142">
        <v>1</v>
      </c>
      <c r="F162" s="143">
        <f>H162+J162</f>
        <v>0</v>
      </c>
      <c r="G162" s="144">
        <f>ROUND(E162*F162,2)</f>
        <v>0</v>
      </c>
      <c r="H162" s="144"/>
      <c r="I162" s="144">
        <f>ROUND(E162*H162,2)</f>
        <v>0</v>
      </c>
      <c r="J162" s="144"/>
      <c r="K162" s="144">
        <f>ROUND(E162*J162,2)</f>
        <v>0</v>
      </c>
      <c r="L162" s="144">
        <v>21</v>
      </c>
      <c r="M162" s="144">
        <f>G162*(1+L162/100)</f>
        <v>0</v>
      </c>
      <c r="N162" s="140">
        <v>0</v>
      </c>
      <c r="O162" s="140">
        <f>ROUND(E162*N162,5)</f>
        <v>0</v>
      </c>
      <c r="P162" s="140">
        <v>0</v>
      </c>
      <c r="Q162" s="140">
        <f>ROUND(E162*P162,5)</f>
        <v>0</v>
      </c>
      <c r="R162" s="140"/>
      <c r="S162" s="140"/>
      <c r="T162" s="141">
        <v>0</v>
      </c>
      <c r="U162" s="140">
        <f>ROUND(E162*T162,2)</f>
        <v>0</v>
      </c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 t="s">
        <v>101</v>
      </c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</row>
    <row r="163" spans="1:60" outlineLevel="1" x14ac:dyDescent="0.35">
      <c r="A163" s="134"/>
      <c r="B163" s="134"/>
      <c r="C163" s="211" t="s">
        <v>102</v>
      </c>
      <c r="D163" s="212"/>
      <c r="E163" s="213"/>
      <c r="F163" s="214"/>
      <c r="G163" s="215"/>
      <c r="H163" s="144"/>
      <c r="I163" s="144"/>
      <c r="J163" s="144"/>
      <c r="K163" s="144"/>
      <c r="L163" s="144"/>
      <c r="M163" s="144"/>
      <c r="N163" s="140"/>
      <c r="O163" s="140"/>
      <c r="P163" s="140"/>
      <c r="Q163" s="140"/>
      <c r="R163" s="140"/>
      <c r="S163" s="140"/>
      <c r="T163" s="141"/>
      <c r="U163" s="140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 t="s">
        <v>98</v>
      </c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5" t="str">
        <f>C163</f>
        <v>Dodávka.</v>
      </c>
      <c r="BB163" s="133"/>
      <c r="BC163" s="133"/>
      <c r="BD163" s="133"/>
      <c r="BE163" s="133"/>
      <c r="BF163" s="133"/>
      <c r="BG163" s="133"/>
      <c r="BH163" s="133"/>
    </row>
    <row r="164" spans="1:60" outlineLevel="1" x14ac:dyDescent="0.35">
      <c r="A164" s="134">
        <v>67</v>
      </c>
      <c r="B164" s="134" t="s">
        <v>253</v>
      </c>
      <c r="C164" s="160" t="s">
        <v>254</v>
      </c>
      <c r="D164" s="140" t="s">
        <v>95</v>
      </c>
      <c r="E164" s="142">
        <v>1</v>
      </c>
      <c r="F164" s="143">
        <f>H164+J164</f>
        <v>0</v>
      </c>
      <c r="G164" s="144">
        <f>ROUND(E164*F164,2)</f>
        <v>0</v>
      </c>
      <c r="H164" s="144"/>
      <c r="I164" s="144">
        <f>ROUND(E164*H164,2)</f>
        <v>0</v>
      </c>
      <c r="J164" s="144"/>
      <c r="K164" s="144">
        <f>ROUND(E164*J164,2)</f>
        <v>0</v>
      </c>
      <c r="L164" s="144">
        <v>21</v>
      </c>
      <c r="M164" s="144">
        <f>G164*(1+L164/100)</f>
        <v>0</v>
      </c>
      <c r="N164" s="140">
        <v>0</v>
      </c>
      <c r="O164" s="140">
        <f>ROUND(E164*N164,5)</f>
        <v>0</v>
      </c>
      <c r="P164" s="140">
        <v>0</v>
      </c>
      <c r="Q164" s="140">
        <f>ROUND(E164*P164,5)</f>
        <v>0</v>
      </c>
      <c r="R164" s="140"/>
      <c r="S164" s="140"/>
      <c r="T164" s="141">
        <v>3.4754999999999998</v>
      </c>
      <c r="U164" s="140">
        <f>ROUND(E164*T164,2)</f>
        <v>3.48</v>
      </c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 t="s">
        <v>96</v>
      </c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</row>
    <row r="165" spans="1:60" outlineLevel="1" x14ac:dyDescent="0.35">
      <c r="A165" s="134"/>
      <c r="B165" s="134"/>
      <c r="C165" s="211" t="s">
        <v>97</v>
      </c>
      <c r="D165" s="212"/>
      <c r="E165" s="213"/>
      <c r="F165" s="214"/>
      <c r="G165" s="215"/>
      <c r="H165" s="144"/>
      <c r="I165" s="144"/>
      <c r="J165" s="144"/>
      <c r="K165" s="144"/>
      <c r="L165" s="144"/>
      <c r="M165" s="144"/>
      <c r="N165" s="140"/>
      <c r="O165" s="140"/>
      <c r="P165" s="140"/>
      <c r="Q165" s="140"/>
      <c r="R165" s="140"/>
      <c r="S165" s="140"/>
      <c r="T165" s="141"/>
      <c r="U165" s="140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 t="s">
        <v>98</v>
      </c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5" t="str">
        <f>C165</f>
        <v>Montáž.</v>
      </c>
      <c r="BB165" s="133"/>
      <c r="BC165" s="133"/>
      <c r="BD165" s="133"/>
      <c r="BE165" s="133"/>
      <c r="BF165" s="133"/>
      <c r="BG165" s="133"/>
      <c r="BH165" s="133"/>
    </row>
    <row r="166" spans="1:60" outlineLevel="1" x14ac:dyDescent="0.35">
      <c r="A166" s="134">
        <v>68</v>
      </c>
      <c r="B166" s="134" t="s">
        <v>255</v>
      </c>
      <c r="C166" s="160" t="s">
        <v>256</v>
      </c>
      <c r="D166" s="140" t="s">
        <v>100</v>
      </c>
      <c r="E166" s="142">
        <v>1</v>
      </c>
      <c r="F166" s="143">
        <f>H166+J166</f>
        <v>0</v>
      </c>
      <c r="G166" s="144">
        <f>ROUND(E166*F166,2)</f>
        <v>0</v>
      </c>
      <c r="H166" s="144"/>
      <c r="I166" s="144">
        <f>ROUND(E166*H166,2)</f>
        <v>0</v>
      </c>
      <c r="J166" s="144"/>
      <c r="K166" s="144">
        <f>ROUND(E166*J166,2)</f>
        <v>0</v>
      </c>
      <c r="L166" s="144">
        <v>21</v>
      </c>
      <c r="M166" s="144">
        <f>G166*(1+L166/100)</f>
        <v>0</v>
      </c>
      <c r="N166" s="140">
        <v>0</v>
      </c>
      <c r="O166" s="140">
        <f>ROUND(E166*N166,5)</f>
        <v>0</v>
      </c>
      <c r="P166" s="140">
        <v>0</v>
      </c>
      <c r="Q166" s="140">
        <f>ROUND(E166*P166,5)</f>
        <v>0</v>
      </c>
      <c r="R166" s="140"/>
      <c r="S166" s="140"/>
      <c r="T166" s="141">
        <v>0</v>
      </c>
      <c r="U166" s="140">
        <f>ROUND(E166*T166,2)</f>
        <v>0</v>
      </c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 t="s">
        <v>101</v>
      </c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</row>
    <row r="167" spans="1:60" outlineLevel="1" x14ac:dyDescent="0.35">
      <c r="A167" s="134"/>
      <c r="B167" s="134"/>
      <c r="C167" s="211" t="s">
        <v>102</v>
      </c>
      <c r="D167" s="212"/>
      <c r="E167" s="213"/>
      <c r="F167" s="214"/>
      <c r="G167" s="215"/>
      <c r="H167" s="144"/>
      <c r="I167" s="144"/>
      <c r="J167" s="144"/>
      <c r="K167" s="144"/>
      <c r="L167" s="144"/>
      <c r="M167" s="144"/>
      <c r="N167" s="140"/>
      <c r="O167" s="140"/>
      <c r="P167" s="140"/>
      <c r="Q167" s="140"/>
      <c r="R167" s="140"/>
      <c r="S167" s="140"/>
      <c r="T167" s="141"/>
      <c r="U167" s="140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 t="s">
        <v>98</v>
      </c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5" t="str">
        <f>C167</f>
        <v>Dodávka.</v>
      </c>
      <c r="BB167" s="133"/>
      <c r="BC167" s="133"/>
      <c r="BD167" s="133"/>
      <c r="BE167" s="133"/>
      <c r="BF167" s="133"/>
      <c r="BG167" s="133"/>
      <c r="BH167" s="133"/>
    </row>
    <row r="168" spans="1:60" outlineLevel="1" x14ac:dyDescent="0.35">
      <c r="A168" s="134">
        <v>69</v>
      </c>
      <c r="B168" s="134" t="s">
        <v>257</v>
      </c>
      <c r="C168" s="160" t="s">
        <v>258</v>
      </c>
      <c r="D168" s="140" t="s">
        <v>100</v>
      </c>
      <c r="E168" s="142">
        <v>1</v>
      </c>
      <c r="F168" s="143">
        <f>H168+J168</f>
        <v>0</v>
      </c>
      <c r="G168" s="144">
        <f>ROUND(E168*F168,2)</f>
        <v>0</v>
      </c>
      <c r="H168" s="144"/>
      <c r="I168" s="144">
        <f>ROUND(E168*H168,2)</f>
        <v>0</v>
      </c>
      <c r="J168" s="144"/>
      <c r="K168" s="144">
        <f>ROUND(E168*J168,2)</f>
        <v>0</v>
      </c>
      <c r="L168" s="144">
        <v>21</v>
      </c>
      <c r="M168" s="144">
        <f>G168*(1+L168/100)</f>
        <v>0</v>
      </c>
      <c r="N168" s="140">
        <v>0</v>
      </c>
      <c r="O168" s="140">
        <f>ROUND(E168*N168,5)</f>
        <v>0</v>
      </c>
      <c r="P168" s="140">
        <v>0</v>
      </c>
      <c r="Q168" s="140">
        <f>ROUND(E168*P168,5)</f>
        <v>0</v>
      </c>
      <c r="R168" s="140"/>
      <c r="S168" s="140"/>
      <c r="T168" s="141">
        <v>0</v>
      </c>
      <c r="U168" s="140">
        <f>ROUND(E168*T168,2)</f>
        <v>0</v>
      </c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 t="s">
        <v>101</v>
      </c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</row>
    <row r="169" spans="1:60" ht="20.65" outlineLevel="1" x14ac:dyDescent="0.35">
      <c r="A169" s="134"/>
      <c r="B169" s="134"/>
      <c r="C169" s="211" t="s">
        <v>259</v>
      </c>
      <c r="D169" s="212"/>
      <c r="E169" s="213"/>
      <c r="F169" s="214"/>
      <c r="G169" s="215"/>
      <c r="H169" s="144"/>
      <c r="I169" s="144"/>
      <c r="J169" s="144"/>
      <c r="K169" s="144"/>
      <c r="L169" s="144"/>
      <c r="M169" s="144"/>
      <c r="N169" s="140"/>
      <c r="O169" s="140"/>
      <c r="P169" s="140"/>
      <c r="Q169" s="140"/>
      <c r="R169" s="140"/>
      <c r="S169" s="140"/>
      <c r="T169" s="141"/>
      <c r="U169" s="140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 t="s">
        <v>98</v>
      </c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5" t="str">
        <f>C169</f>
        <v>Zařízení dálk.přenosu pro PCO HZS dle podmínek HZS JM kraje vč. zámku, antény, stožáru a výložníku, přepěťových ochran a rozváděče pro jejich uložení a včetně zpracování PD.</v>
      </c>
      <c r="BB169" s="133"/>
      <c r="BC169" s="133"/>
      <c r="BD169" s="133"/>
      <c r="BE169" s="133"/>
      <c r="BF169" s="133"/>
      <c r="BG169" s="133"/>
      <c r="BH169" s="133"/>
    </row>
    <row r="170" spans="1:60" outlineLevel="1" x14ac:dyDescent="0.35">
      <c r="A170" s="134"/>
      <c r="B170" s="134"/>
      <c r="C170" s="211" t="s">
        <v>119</v>
      </c>
      <c r="D170" s="212"/>
      <c r="E170" s="213"/>
      <c r="F170" s="214"/>
      <c r="G170" s="215"/>
      <c r="H170" s="144"/>
      <c r="I170" s="144"/>
      <c r="J170" s="144"/>
      <c r="K170" s="144"/>
      <c r="L170" s="144"/>
      <c r="M170" s="144"/>
      <c r="N170" s="140"/>
      <c r="O170" s="140"/>
      <c r="P170" s="140"/>
      <c r="Q170" s="140"/>
      <c r="R170" s="140"/>
      <c r="S170" s="140"/>
      <c r="T170" s="141"/>
      <c r="U170" s="140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 t="s">
        <v>98</v>
      </c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5" t="str">
        <f>C170</f>
        <v>Montáž+dodávka.</v>
      </c>
      <c r="BB170" s="133"/>
      <c r="BC170" s="133"/>
      <c r="BD170" s="133"/>
      <c r="BE170" s="133"/>
      <c r="BF170" s="133"/>
      <c r="BG170" s="133"/>
      <c r="BH170" s="133"/>
    </row>
    <row r="171" spans="1:60" outlineLevel="1" x14ac:dyDescent="0.35">
      <c r="A171" s="134">
        <v>70</v>
      </c>
      <c r="B171" s="134" t="s">
        <v>260</v>
      </c>
      <c r="C171" s="160" t="s">
        <v>261</v>
      </c>
      <c r="D171" s="140" t="s">
        <v>95</v>
      </c>
      <c r="E171" s="142">
        <v>1</v>
      </c>
      <c r="F171" s="143">
        <f>H171+J171</f>
        <v>0</v>
      </c>
      <c r="G171" s="144">
        <f>ROUND(E171*F171,2)</f>
        <v>0</v>
      </c>
      <c r="H171" s="144"/>
      <c r="I171" s="144">
        <f>ROUND(E171*H171,2)</f>
        <v>0</v>
      </c>
      <c r="J171" s="144"/>
      <c r="K171" s="144">
        <f>ROUND(E171*J171,2)</f>
        <v>0</v>
      </c>
      <c r="L171" s="144">
        <v>21</v>
      </c>
      <c r="M171" s="144">
        <f>G171*(1+L171/100)</f>
        <v>0</v>
      </c>
      <c r="N171" s="140">
        <v>0</v>
      </c>
      <c r="O171" s="140">
        <f>ROUND(E171*N171,5)</f>
        <v>0</v>
      </c>
      <c r="P171" s="140">
        <v>0</v>
      </c>
      <c r="Q171" s="140">
        <f>ROUND(E171*P171,5)</f>
        <v>0</v>
      </c>
      <c r="R171" s="140"/>
      <c r="S171" s="140"/>
      <c r="T171" s="141">
        <v>0.66449999999999998</v>
      </c>
      <c r="U171" s="140">
        <f>ROUND(E171*T171,2)</f>
        <v>0.66</v>
      </c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 t="s">
        <v>96</v>
      </c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</row>
    <row r="172" spans="1:60" outlineLevel="1" x14ac:dyDescent="0.35">
      <c r="A172" s="134"/>
      <c r="B172" s="134"/>
      <c r="C172" s="211" t="s">
        <v>97</v>
      </c>
      <c r="D172" s="212"/>
      <c r="E172" s="213"/>
      <c r="F172" s="214"/>
      <c r="G172" s="215"/>
      <c r="H172" s="144"/>
      <c r="I172" s="144"/>
      <c r="J172" s="144"/>
      <c r="K172" s="144"/>
      <c r="L172" s="144"/>
      <c r="M172" s="144"/>
      <c r="N172" s="140"/>
      <c r="O172" s="140"/>
      <c r="P172" s="140"/>
      <c r="Q172" s="140"/>
      <c r="R172" s="140"/>
      <c r="S172" s="140"/>
      <c r="T172" s="141"/>
      <c r="U172" s="140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 t="s">
        <v>98</v>
      </c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5" t="str">
        <f>C172</f>
        <v>Montáž.</v>
      </c>
      <c r="BB172" s="133"/>
      <c r="BC172" s="133"/>
      <c r="BD172" s="133"/>
      <c r="BE172" s="133"/>
      <c r="BF172" s="133"/>
      <c r="BG172" s="133"/>
      <c r="BH172" s="133"/>
    </row>
    <row r="173" spans="1:60" outlineLevel="1" x14ac:dyDescent="0.35">
      <c r="A173" s="134">
        <v>71</v>
      </c>
      <c r="B173" s="134" t="s">
        <v>262</v>
      </c>
      <c r="C173" s="160" t="s">
        <v>263</v>
      </c>
      <c r="D173" s="140" t="s">
        <v>100</v>
      </c>
      <c r="E173" s="142">
        <v>1</v>
      </c>
      <c r="F173" s="143">
        <f>H173+J173</f>
        <v>0</v>
      </c>
      <c r="G173" s="144">
        <f>ROUND(E173*F173,2)</f>
        <v>0</v>
      </c>
      <c r="H173" s="144"/>
      <c r="I173" s="144">
        <f>ROUND(E173*H173,2)</f>
        <v>0</v>
      </c>
      <c r="J173" s="144"/>
      <c r="K173" s="144">
        <f>ROUND(E173*J173,2)</f>
        <v>0</v>
      </c>
      <c r="L173" s="144">
        <v>21</v>
      </c>
      <c r="M173" s="144">
        <f>G173*(1+L173/100)</f>
        <v>0</v>
      </c>
      <c r="N173" s="140">
        <v>0</v>
      </c>
      <c r="O173" s="140">
        <f>ROUND(E173*N173,5)</f>
        <v>0</v>
      </c>
      <c r="P173" s="140">
        <v>0</v>
      </c>
      <c r="Q173" s="140">
        <f>ROUND(E173*P173,5)</f>
        <v>0</v>
      </c>
      <c r="R173" s="140"/>
      <c r="S173" s="140"/>
      <c r="T173" s="141">
        <v>0</v>
      </c>
      <c r="U173" s="140">
        <f>ROUND(E173*T173,2)</f>
        <v>0</v>
      </c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 t="s">
        <v>101</v>
      </c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</row>
    <row r="174" spans="1:60" outlineLevel="1" x14ac:dyDescent="0.35">
      <c r="A174" s="134"/>
      <c r="B174" s="134"/>
      <c r="C174" s="211" t="s">
        <v>264</v>
      </c>
      <c r="D174" s="212"/>
      <c r="E174" s="213"/>
      <c r="F174" s="214"/>
      <c r="G174" s="215"/>
      <c r="H174" s="144"/>
      <c r="I174" s="144"/>
      <c r="J174" s="144"/>
      <c r="K174" s="144"/>
      <c r="L174" s="144"/>
      <c r="M174" s="144"/>
      <c r="N174" s="140"/>
      <c r="O174" s="140"/>
      <c r="P174" s="140"/>
      <c r="Q174" s="140"/>
      <c r="R174" s="140"/>
      <c r="S174" s="140"/>
      <c r="T174" s="141"/>
      <c r="U174" s="140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 t="s">
        <v>98</v>
      </c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5" t="str">
        <f>C174</f>
        <v>EN54-4 spínaný napájecí zdroj 27,6 V ss / max.5 A v krytu, aku max. 2 x 17 Ah.</v>
      </c>
      <c r="BB174" s="133"/>
      <c r="BC174" s="133"/>
      <c r="BD174" s="133"/>
      <c r="BE174" s="133"/>
      <c r="BF174" s="133"/>
      <c r="BG174" s="133"/>
      <c r="BH174" s="133"/>
    </row>
    <row r="175" spans="1:60" outlineLevel="1" x14ac:dyDescent="0.35">
      <c r="A175" s="134">
        <v>72</v>
      </c>
      <c r="B175" s="134" t="s">
        <v>265</v>
      </c>
      <c r="C175" s="160" t="s">
        <v>266</v>
      </c>
      <c r="D175" s="140" t="s">
        <v>100</v>
      </c>
      <c r="E175" s="142">
        <v>2</v>
      </c>
      <c r="F175" s="143">
        <f>H175+J175</f>
        <v>0</v>
      </c>
      <c r="G175" s="144">
        <f>ROUND(E175*F175,2)</f>
        <v>0</v>
      </c>
      <c r="H175" s="144"/>
      <c r="I175" s="144">
        <f>ROUND(E175*H175,2)</f>
        <v>0</v>
      </c>
      <c r="J175" s="144"/>
      <c r="K175" s="144">
        <f>ROUND(E175*J175,2)</f>
        <v>0</v>
      </c>
      <c r="L175" s="144">
        <v>21</v>
      </c>
      <c r="M175" s="144">
        <f>G175*(1+L175/100)</f>
        <v>0</v>
      </c>
      <c r="N175" s="140">
        <v>0</v>
      </c>
      <c r="O175" s="140">
        <f>ROUND(E175*N175,5)</f>
        <v>0</v>
      </c>
      <c r="P175" s="140">
        <v>0</v>
      </c>
      <c r="Q175" s="140">
        <f>ROUND(E175*P175,5)</f>
        <v>0</v>
      </c>
      <c r="R175" s="140"/>
      <c r="S175" s="140"/>
      <c r="T175" s="141">
        <v>0</v>
      </c>
      <c r="U175" s="140">
        <f>ROUND(E175*T175,2)</f>
        <v>0</v>
      </c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 t="s">
        <v>101</v>
      </c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</row>
    <row r="176" spans="1:60" outlineLevel="1" x14ac:dyDescent="0.35">
      <c r="A176" s="134"/>
      <c r="B176" s="134"/>
      <c r="C176" s="211" t="s">
        <v>102</v>
      </c>
      <c r="D176" s="212"/>
      <c r="E176" s="213"/>
      <c r="F176" s="214"/>
      <c r="G176" s="215"/>
      <c r="H176" s="144"/>
      <c r="I176" s="144"/>
      <c r="J176" s="144"/>
      <c r="K176" s="144"/>
      <c r="L176" s="144"/>
      <c r="M176" s="144"/>
      <c r="N176" s="140"/>
      <c r="O176" s="140"/>
      <c r="P176" s="140"/>
      <c r="Q176" s="140"/>
      <c r="R176" s="140"/>
      <c r="S176" s="140"/>
      <c r="T176" s="141"/>
      <c r="U176" s="140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 t="s">
        <v>98</v>
      </c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5" t="str">
        <f>C176</f>
        <v>Dodávka.</v>
      </c>
      <c r="BB176" s="133"/>
      <c r="BC176" s="133"/>
      <c r="BD176" s="133"/>
      <c r="BE176" s="133"/>
      <c r="BF176" s="133"/>
      <c r="BG176" s="133"/>
      <c r="BH176" s="133"/>
    </row>
    <row r="177" spans="1:60" outlineLevel="1" x14ac:dyDescent="0.35">
      <c r="A177" s="134">
        <v>73</v>
      </c>
      <c r="B177" s="134" t="s">
        <v>267</v>
      </c>
      <c r="C177" s="160" t="s">
        <v>268</v>
      </c>
      <c r="D177" s="140" t="s">
        <v>269</v>
      </c>
      <c r="E177" s="142">
        <v>24</v>
      </c>
      <c r="F177" s="143">
        <f>H177+J177</f>
        <v>0</v>
      </c>
      <c r="G177" s="144">
        <f>ROUND(E177*F177,2)</f>
        <v>0</v>
      </c>
      <c r="H177" s="144"/>
      <c r="I177" s="144">
        <f>ROUND(E177*H177,2)</f>
        <v>0</v>
      </c>
      <c r="J177" s="144"/>
      <c r="K177" s="144">
        <f>ROUND(E177*J177,2)</f>
        <v>0</v>
      </c>
      <c r="L177" s="144">
        <v>21</v>
      </c>
      <c r="M177" s="144">
        <f>G177*(1+L177/100)</f>
        <v>0</v>
      </c>
      <c r="N177" s="140">
        <v>0</v>
      </c>
      <c r="O177" s="140">
        <f>ROUND(E177*N177,5)</f>
        <v>0</v>
      </c>
      <c r="P177" s="140">
        <v>0</v>
      </c>
      <c r="Q177" s="140">
        <f>ROUND(E177*P177,5)</f>
        <v>0</v>
      </c>
      <c r="R177" s="140"/>
      <c r="S177" s="140"/>
      <c r="T177" s="141">
        <v>1</v>
      </c>
      <c r="U177" s="140">
        <f>ROUND(E177*T177,2)</f>
        <v>24</v>
      </c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 t="s">
        <v>96</v>
      </c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</row>
    <row r="178" spans="1:60" outlineLevel="1" x14ac:dyDescent="0.35">
      <c r="A178" s="134"/>
      <c r="B178" s="134"/>
      <c r="C178" s="211" t="s">
        <v>97</v>
      </c>
      <c r="D178" s="212"/>
      <c r="E178" s="213"/>
      <c r="F178" s="214"/>
      <c r="G178" s="215"/>
      <c r="H178" s="144"/>
      <c r="I178" s="144"/>
      <c r="J178" s="144"/>
      <c r="K178" s="144"/>
      <c r="L178" s="144"/>
      <c r="M178" s="144"/>
      <c r="N178" s="140"/>
      <c r="O178" s="140"/>
      <c r="P178" s="140"/>
      <c r="Q178" s="140"/>
      <c r="R178" s="140"/>
      <c r="S178" s="140"/>
      <c r="T178" s="141"/>
      <c r="U178" s="140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 t="s">
        <v>98</v>
      </c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5" t="str">
        <f>C178</f>
        <v>Montáž.</v>
      </c>
      <c r="BB178" s="133"/>
      <c r="BC178" s="133"/>
      <c r="BD178" s="133"/>
      <c r="BE178" s="133"/>
      <c r="BF178" s="133"/>
      <c r="BG178" s="133"/>
      <c r="BH178" s="133"/>
    </row>
    <row r="179" spans="1:60" outlineLevel="1" x14ac:dyDescent="0.35">
      <c r="A179" s="134">
        <v>74</v>
      </c>
      <c r="B179" s="134" t="s">
        <v>270</v>
      </c>
      <c r="C179" s="160" t="s">
        <v>271</v>
      </c>
      <c r="D179" s="140" t="s">
        <v>95</v>
      </c>
      <c r="E179" s="142">
        <v>38</v>
      </c>
      <c r="F179" s="143">
        <f>H179+J179</f>
        <v>0</v>
      </c>
      <c r="G179" s="144">
        <f>ROUND(E179*F179,2)</f>
        <v>0</v>
      </c>
      <c r="H179" s="144"/>
      <c r="I179" s="144">
        <f>ROUND(E179*H179,2)</f>
        <v>0</v>
      </c>
      <c r="J179" s="144"/>
      <c r="K179" s="144">
        <f>ROUND(E179*J179,2)</f>
        <v>0</v>
      </c>
      <c r="L179" s="144">
        <v>21</v>
      </c>
      <c r="M179" s="144">
        <f>G179*(1+L179/100)</f>
        <v>0</v>
      </c>
      <c r="N179" s="140">
        <v>0</v>
      </c>
      <c r="O179" s="140">
        <f>ROUND(E179*N179,5)</f>
        <v>0</v>
      </c>
      <c r="P179" s="140">
        <v>0</v>
      </c>
      <c r="Q179" s="140">
        <f>ROUND(E179*P179,5)</f>
        <v>0</v>
      </c>
      <c r="R179" s="140"/>
      <c r="S179" s="140"/>
      <c r="T179" s="141">
        <v>1.3281700000000001</v>
      </c>
      <c r="U179" s="140">
        <f>ROUND(E179*T179,2)</f>
        <v>50.47</v>
      </c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 t="s">
        <v>96</v>
      </c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</row>
    <row r="180" spans="1:60" outlineLevel="1" x14ac:dyDescent="0.35">
      <c r="A180" s="134"/>
      <c r="B180" s="134"/>
      <c r="C180" s="211" t="s">
        <v>97</v>
      </c>
      <c r="D180" s="212"/>
      <c r="E180" s="213"/>
      <c r="F180" s="214"/>
      <c r="G180" s="215"/>
      <c r="H180" s="144"/>
      <c r="I180" s="144"/>
      <c r="J180" s="144"/>
      <c r="K180" s="144"/>
      <c r="L180" s="144"/>
      <c r="M180" s="144"/>
      <c r="N180" s="140"/>
      <c r="O180" s="140"/>
      <c r="P180" s="140"/>
      <c r="Q180" s="140"/>
      <c r="R180" s="140"/>
      <c r="S180" s="140"/>
      <c r="T180" s="141"/>
      <c r="U180" s="140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 t="s">
        <v>98</v>
      </c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5" t="str">
        <f>C180</f>
        <v>Montáž.</v>
      </c>
      <c r="BB180" s="133"/>
      <c r="BC180" s="133"/>
      <c r="BD180" s="133"/>
      <c r="BE180" s="133"/>
      <c r="BF180" s="133"/>
      <c r="BG180" s="133"/>
      <c r="BH180" s="133"/>
    </row>
    <row r="181" spans="1:60" outlineLevel="1" x14ac:dyDescent="0.35">
      <c r="A181" s="134">
        <v>75</v>
      </c>
      <c r="B181" s="134" t="s">
        <v>272</v>
      </c>
      <c r="C181" s="160" t="s">
        <v>273</v>
      </c>
      <c r="D181" s="140" t="s">
        <v>95</v>
      </c>
      <c r="E181" s="142">
        <v>1</v>
      </c>
      <c r="F181" s="143">
        <f>H181+J181</f>
        <v>0</v>
      </c>
      <c r="G181" s="144">
        <f>ROUND(E181*F181,2)</f>
        <v>0</v>
      </c>
      <c r="H181" s="144"/>
      <c r="I181" s="144">
        <f>ROUND(E181*H181,2)</f>
        <v>0</v>
      </c>
      <c r="J181" s="144"/>
      <c r="K181" s="144">
        <f>ROUND(E181*J181,2)</f>
        <v>0</v>
      </c>
      <c r="L181" s="144">
        <v>21</v>
      </c>
      <c r="M181" s="144">
        <f>G181*(1+L181/100)</f>
        <v>0</v>
      </c>
      <c r="N181" s="140">
        <v>0</v>
      </c>
      <c r="O181" s="140">
        <f>ROUND(E181*N181,5)</f>
        <v>0</v>
      </c>
      <c r="P181" s="140">
        <v>0</v>
      </c>
      <c r="Q181" s="140">
        <f>ROUND(E181*P181,5)</f>
        <v>0</v>
      </c>
      <c r="R181" s="140"/>
      <c r="S181" s="140"/>
      <c r="T181" s="141">
        <v>2</v>
      </c>
      <c r="U181" s="140">
        <f>ROUND(E181*T181,2)</f>
        <v>2</v>
      </c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 t="s">
        <v>96</v>
      </c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</row>
    <row r="182" spans="1:60" outlineLevel="1" x14ac:dyDescent="0.35">
      <c r="A182" s="134">
        <v>76</v>
      </c>
      <c r="B182" s="134" t="s">
        <v>274</v>
      </c>
      <c r="C182" s="160" t="s">
        <v>275</v>
      </c>
      <c r="D182" s="140" t="s">
        <v>276</v>
      </c>
      <c r="E182" s="142">
        <v>1</v>
      </c>
      <c r="F182" s="143">
        <f>H182+J182</f>
        <v>0</v>
      </c>
      <c r="G182" s="144">
        <f>ROUND(E182*F182,2)</f>
        <v>0</v>
      </c>
      <c r="H182" s="144"/>
      <c r="I182" s="144">
        <f>ROUND(E182*H182,2)</f>
        <v>0</v>
      </c>
      <c r="J182" s="144"/>
      <c r="K182" s="144">
        <f>ROUND(E182*J182,2)</f>
        <v>0</v>
      </c>
      <c r="L182" s="144">
        <v>21</v>
      </c>
      <c r="M182" s="144">
        <f>G182*(1+L182/100)</f>
        <v>0</v>
      </c>
      <c r="N182" s="140">
        <v>0</v>
      </c>
      <c r="O182" s="140">
        <f>ROUND(E182*N182,5)</f>
        <v>0</v>
      </c>
      <c r="P182" s="140">
        <v>0</v>
      </c>
      <c r="Q182" s="140">
        <f>ROUND(E182*P182,5)</f>
        <v>0</v>
      </c>
      <c r="R182" s="140"/>
      <c r="S182" s="140"/>
      <c r="T182" s="141">
        <v>0.46783000000000002</v>
      </c>
      <c r="U182" s="140">
        <f>ROUND(E182*T182,2)</f>
        <v>0.47</v>
      </c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 t="s">
        <v>96</v>
      </c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</row>
    <row r="183" spans="1:60" outlineLevel="1" x14ac:dyDescent="0.35">
      <c r="A183" s="134"/>
      <c r="B183" s="134"/>
      <c r="C183" s="211" t="s">
        <v>277</v>
      </c>
      <c r="D183" s="212"/>
      <c r="E183" s="213"/>
      <c r="F183" s="214"/>
      <c r="G183" s="215"/>
      <c r="H183" s="144"/>
      <c r="I183" s="144"/>
      <c r="J183" s="144"/>
      <c r="K183" s="144"/>
      <c r="L183" s="144"/>
      <c r="M183" s="144"/>
      <c r="N183" s="140"/>
      <c r="O183" s="140"/>
      <c r="P183" s="140"/>
      <c r="Q183" s="140"/>
      <c r="R183" s="140"/>
      <c r="S183" s="140"/>
      <c r="T183" s="141"/>
      <c r="U183" s="140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 t="s">
        <v>98</v>
      </c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5" t="str">
        <f>C183</f>
        <v>Montáž níže uvedených prvků.</v>
      </c>
      <c r="BB183" s="133"/>
      <c r="BC183" s="133"/>
      <c r="BD183" s="133"/>
      <c r="BE183" s="133"/>
      <c r="BF183" s="133"/>
      <c r="BG183" s="133"/>
      <c r="BH183" s="133"/>
    </row>
    <row r="184" spans="1:60" outlineLevel="1" x14ac:dyDescent="0.35">
      <c r="A184" s="134">
        <v>77</v>
      </c>
      <c r="B184" s="134" t="s">
        <v>278</v>
      </c>
      <c r="C184" s="160" t="s">
        <v>279</v>
      </c>
      <c r="D184" s="140" t="s">
        <v>100</v>
      </c>
      <c r="E184" s="142">
        <v>1</v>
      </c>
      <c r="F184" s="143">
        <f>H184+J184</f>
        <v>0</v>
      </c>
      <c r="G184" s="144">
        <f>ROUND(E184*F184,2)</f>
        <v>0</v>
      </c>
      <c r="H184" s="144"/>
      <c r="I184" s="144">
        <f>ROUND(E184*H184,2)</f>
        <v>0</v>
      </c>
      <c r="J184" s="144"/>
      <c r="K184" s="144">
        <f>ROUND(E184*J184,2)</f>
        <v>0</v>
      </c>
      <c r="L184" s="144">
        <v>21</v>
      </c>
      <c r="M184" s="144">
        <f>G184*(1+L184/100)</f>
        <v>0</v>
      </c>
      <c r="N184" s="140">
        <v>0</v>
      </c>
      <c r="O184" s="140">
        <f>ROUND(E184*N184,5)</f>
        <v>0</v>
      </c>
      <c r="P184" s="140">
        <v>0</v>
      </c>
      <c r="Q184" s="140">
        <f>ROUND(E184*P184,5)</f>
        <v>0</v>
      </c>
      <c r="R184" s="140"/>
      <c r="S184" s="140"/>
      <c r="T184" s="141">
        <v>0</v>
      </c>
      <c r="U184" s="140">
        <f>ROUND(E184*T184,2)</f>
        <v>0</v>
      </c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 t="s">
        <v>101</v>
      </c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</row>
    <row r="185" spans="1:60" ht="20.65" outlineLevel="1" x14ac:dyDescent="0.35">
      <c r="A185" s="134"/>
      <c r="B185" s="134"/>
      <c r="C185" s="211" t="s">
        <v>280</v>
      </c>
      <c r="D185" s="212"/>
      <c r="E185" s="213"/>
      <c r="F185" s="214"/>
      <c r="G185" s="215"/>
      <c r="H185" s="144"/>
      <c r="I185" s="144"/>
      <c r="J185" s="144"/>
      <c r="K185" s="144"/>
      <c r="L185" s="144"/>
      <c r="M185" s="144"/>
      <c r="N185" s="140"/>
      <c r="O185" s="140"/>
      <c r="P185" s="140"/>
      <c r="Q185" s="140"/>
      <c r="R185" s="140"/>
      <c r="S185" s="140"/>
      <c r="T185" s="141"/>
      <c r="U185" s="140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 t="s">
        <v>98</v>
      </c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5" t="str">
        <f>C185</f>
        <v>Dohled systému, vstup pro mikrofon. stanice, 4 audio vstupy, 8 monitorovaných vstupů, záznamník zpráv, LAN rozhraní s AES67, DSP, RC16.</v>
      </c>
      <c r="BB185" s="133"/>
      <c r="BC185" s="133"/>
      <c r="BD185" s="133"/>
      <c r="BE185" s="133"/>
      <c r="BF185" s="133"/>
      <c r="BG185" s="133"/>
      <c r="BH185" s="133"/>
    </row>
    <row r="186" spans="1:60" outlineLevel="1" x14ac:dyDescent="0.35">
      <c r="A186" s="134"/>
      <c r="B186" s="134"/>
      <c r="C186" s="211" t="s">
        <v>102</v>
      </c>
      <c r="D186" s="212"/>
      <c r="E186" s="213"/>
      <c r="F186" s="214"/>
      <c r="G186" s="215"/>
      <c r="H186" s="144"/>
      <c r="I186" s="144"/>
      <c r="J186" s="144"/>
      <c r="K186" s="144"/>
      <c r="L186" s="144"/>
      <c r="M186" s="144"/>
      <c r="N186" s="140"/>
      <c r="O186" s="140"/>
      <c r="P186" s="140"/>
      <c r="Q186" s="140"/>
      <c r="R186" s="140"/>
      <c r="S186" s="140"/>
      <c r="T186" s="141"/>
      <c r="U186" s="140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 t="s">
        <v>98</v>
      </c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5" t="str">
        <f>C186</f>
        <v>Dodávka.</v>
      </c>
      <c r="BB186" s="133"/>
      <c r="BC186" s="133"/>
      <c r="BD186" s="133"/>
      <c r="BE186" s="133"/>
      <c r="BF186" s="133"/>
      <c r="BG186" s="133"/>
      <c r="BH186" s="133"/>
    </row>
    <row r="187" spans="1:60" outlineLevel="1" x14ac:dyDescent="0.35">
      <c r="A187" s="134">
        <v>78</v>
      </c>
      <c r="B187" s="134" t="s">
        <v>281</v>
      </c>
      <c r="C187" s="160" t="s">
        <v>282</v>
      </c>
      <c r="D187" s="140" t="s">
        <v>100</v>
      </c>
      <c r="E187" s="142">
        <v>1</v>
      </c>
      <c r="F187" s="143">
        <f>H187+J187</f>
        <v>0</v>
      </c>
      <c r="G187" s="144">
        <f>ROUND(E187*F187,2)</f>
        <v>0</v>
      </c>
      <c r="H187" s="144"/>
      <c r="I187" s="144">
        <f>ROUND(E187*H187,2)</f>
        <v>0</v>
      </c>
      <c r="J187" s="144"/>
      <c r="K187" s="144">
        <f>ROUND(E187*J187,2)</f>
        <v>0</v>
      </c>
      <c r="L187" s="144">
        <v>21</v>
      </c>
      <c r="M187" s="144">
        <f>G187*(1+L187/100)</f>
        <v>0</v>
      </c>
      <c r="N187" s="140">
        <v>0</v>
      </c>
      <c r="O187" s="140">
        <f>ROUND(E187*N187,5)</f>
        <v>0</v>
      </c>
      <c r="P187" s="140">
        <v>0</v>
      </c>
      <c r="Q187" s="140">
        <f>ROUND(E187*P187,5)</f>
        <v>0</v>
      </c>
      <c r="R187" s="140"/>
      <c r="S187" s="140"/>
      <c r="T187" s="141">
        <v>0</v>
      </c>
      <c r="U187" s="140">
        <f>ROUND(E187*T187,2)</f>
        <v>0</v>
      </c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 t="s">
        <v>101</v>
      </c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</row>
    <row r="188" spans="1:60" ht="20.65" outlineLevel="1" x14ac:dyDescent="0.35">
      <c r="A188" s="134"/>
      <c r="B188" s="134"/>
      <c r="C188" s="211" t="s">
        <v>280</v>
      </c>
      <c r="D188" s="212"/>
      <c r="E188" s="213"/>
      <c r="F188" s="214"/>
      <c r="G188" s="215"/>
      <c r="H188" s="144"/>
      <c r="I188" s="144"/>
      <c r="J188" s="144"/>
      <c r="K188" s="144"/>
      <c r="L188" s="144"/>
      <c r="M188" s="144"/>
      <c r="N188" s="140"/>
      <c r="O188" s="140"/>
      <c r="P188" s="140"/>
      <c r="Q188" s="140"/>
      <c r="R188" s="140"/>
      <c r="S188" s="140"/>
      <c r="T188" s="141"/>
      <c r="U188" s="140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 t="s">
        <v>98</v>
      </c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5" t="str">
        <f>C188</f>
        <v>Dohled systému, vstup pro mikrofon. stanice, 4 audio vstupy, 8 monitorovaných vstupů, záznamník zpráv, LAN rozhraní s AES67, DSP, RC16.</v>
      </c>
      <c r="BB188" s="133"/>
      <c r="BC188" s="133"/>
      <c r="BD188" s="133"/>
      <c r="BE188" s="133"/>
      <c r="BF188" s="133"/>
      <c r="BG188" s="133"/>
      <c r="BH188" s="133"/>
    </row>
    <row r="189" spans="1:60" outlineLevel="1" x14ac:dyDescent="0.35">
      <c r="A189" s="134"/>
      <c r="B189" s="134"/>
      <c r="C189" s="211" t="s">
        <v>102</v>
      </c>
      <c r="D189" s="212"/>
      <c r="E189" s="213"/>
      <c r="F189" s="214"/>
      <c r="G189" s="215"/>
      <c r="H189" s="144"/>
      <c r="I189" s="144"/>
      <c r="J189" s="144"/>
      <c r="K189" s="144"/>
      <c r="L189" s="144"/>
      <c r="M189" s="144"/>
      <c r="N189" s="140"/>
      <c r="O189" s="140"/>
      <c r="P189" s="140"/>
      <c r="Q189" s="140"/>
      <c r="R189" s="140"/>
      <c r="S189" s="140"/>
      <c r="T189" s="141"/>
      <c r="U189" s="140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 t="s">
        <v>98</v>
      </c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5" t="str">
        <f>C189</f>
        <v>Dodávka.</v>
      </c>
      <c r="BB189" s="133"/>
      <c r="BC189" s="133"/>
      <c r="BD189" s="133"/>
      <c r="BE189" s="133"/>
      <c r="BF189" s="133"/>
      <c r="BG189" s="133"/>
      <c r="BH189" s="133"/>
    </row>
    <row r="190" spans="1:60" outlineLevel="1" x14ac:dyDescent="0.35">
      <c r="A190" s="134">
        <v>79</v>
      </c>
      <c r="B190" s="134" t="s">
        <v>283</v>
      </c>
      <c r="C190" s="160" t="s">
        <v>284</v>
      </c>
      <c r="D190" s="140" t="s">
        <v>100</v>
      </c>
      <c r="E190" s="142">
        <v>3</v>
      </c>
      <c r="F190" s="143">
        <f>H190+J190</f>
        <v>0</v>
      </c>
      <c r="G190" s="144">
        <f>ROUND(E190*F190,2)</f>
        <v>0</v>
      </c>
      <c r="H190" s="144"/>
      <c r="I190" s="144">
        <f>ROUND(E190*H190,2)</f>
        <v>0</v>
      </c>
      <c r="J190" s="144"/>
      <c r="K190" s="144">
        <f>ROUND(E190*J190,2)</f>
        <v>0</v>
      </c>
      <c r="L190" s="144">
        <v>21</v>
      </c>
      <c r="M190" s="144">
        <f>G190*(1+L190/100)</f>
        <v>0</v>
      </c>
      <c r="N190" s="140">
        <v>0</v>
      </c>
      <c r="O190" s="140">
        <f>ROUND(E190*N190,5)</f>
        <v>0</v>
      </c>
      <c r="P190" s="140">
        <v>0</v>
      </c>
      <c r="Q190" s="140">
        <f>ROUND(E190*P190,5)</f>
        <v>0</v>
      </c>
      <c r="R190" s="140"/>
      <c r="S190" s="140"/>
      <c r="T190" s="141">
        <v>0</v>
      </c>
      <c r="U190" s="140">
        <f>ROUND(E190*T190,2)</f>
        <v>0</v>
      </c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 t="s">
        <v>101</v>
      </c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</row>
    <row r="191" spans="1:60" ht="20.65" outlineLevel="1" x14ac:dyDescent="0.35">
      <c r="A191" s="134"/>
      <c r="B191" s="134"/>
      <c r="C191" s="211" t="s">
        <v>285</v>
      </c>
      <c r="D191" s="212"/>
      <c r="E191" s="213"/>
      <c r="F191" s="214"/>
      <c r="G191" s="215"/>
      <c r="H191" s="144"/>
      <c r="I191" s="144"/>
      <c r="J191" s="144"/>
      <c r="K191" s="144"/>
      <c r="L191" s="144"/>
      <c r="M191" s="144"/>
      <c r="N191" s="140"/>
      <c r="O191" s="140"/>
      <c r="P191" s="140"/>
      <c r="Q191" s="140"/>
      <c r="R191" s="140"/>
      <c r="S191" s="140"/>
      <c r="T191" s="141"/>
      <c r="U191" s="140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 t="s">
        <v>98</v>
      </c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5" t="str">
        <f>C191</f>
        <v>DSP procesor pro každý zesilovací kanál, ekvalizace signálů, individuální nastavení více úrovní hlasitosti pro jednotlivé kanály.</v>
      </c>
      <c r="BB191" s="133"/>
      <c r="BC191" s="133"/>
      <c r="BD191" s="133"/>
      <c r="BE191" s="133"/>
      <c r="BF191" s="133"/>
      <c r="BG191" s="133"/>
      <c r="BH191" s="133"/>
    </row>
    <row r="192" spans="1:60" outlineLevel="1" x14ac:dyDescent="0.35">
      <c r="A192" s="134"/>
      <c r="B192" s="134"/>
      <c r="C192" s="211" t="s">
        <v>102</v>
      </c>
      <c r="D192" s="212"/>
      <c r="E192" s="213"/>
      <c r="F192" s="214"/>
      <c r="G192" s="215"/>
      <c r="H192" s="144"/>
      <c r="I192" s="144"/>
      <c r="J192" s="144"/>
      <c r="K192" s="144"/>
      <c r="L192" s="144"/>
      <c r="M192" s="144"/>
      <c r="N192" s="140"/>
      <c r="O192" s="140"/>
      <c r="P192" s="140"/>
      <c r="Q192" s="140"/>
      <c r="R192" s="140"/>
      <c r="S192" s="140"/>
      <c r="T192" s="141"/>
      <c r="U192" s="140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 t="s">
        <v>98</v>
      </c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5" t="str">
        <f>C192</f>
        <v>Dodávka.</v>
      </c>
      <c r="BB192" s="133"/>
      <c r="BC192" s="133"/>
      <c r="BD192" s="133"/>
      <c r="BE192" s="133"/>
      <c r="BF192" s="133"/>
      <c r="BG192" s="133"/>
      <c r="BH192" s="133"/>
    </row>
    <row r="193" spans="1:60" outlineLevel="1" x14ac:dyDescent="0.35">
      <c r="A193" s="134">
        <v>80</v>
      </c>
      <c r="B193" s="134" t="s">
        <v>286</v>
      </c>
      <c r="C193" s="160" t="s">
        <v>287</v>
      </c>
      <c r="D193" s="140" t="s">
        <v>100</v>
      </c>
      <c r="E193" s="142">
        <v>3</v>
      </c>
      <c r="F193" s="143">
        <f>H193+J193</f>
        <v>0</v>
      </c>
      <c r="G193" s="144">
        <f>ROUND(E193*F193,2)</f>
        <v>0</v>
      </c>
      <c r="H193" s="144"/>
      <c r="I193" s="144">
        <f>ROUND(E193*H193,2)</f>
        <v>0</v>
      </c>
      <c r="J193" s="144"/>
      <c r="K193" s="144">
        <f>ROUND(E193*J193,2)</f>
        <v>0</v>
      </c>
      <c r="L193" s="144">
        <v>21</v>
      </c>
      <c r="M193" s="144">
        <f>G193*(1+L193/100)</f>
        <v>0</v>
      </c>
      <c r="N193" s="140">
        <v>0</v>
      </c>
      <c r="O193" s="140">
        <f>ROUND(E193*N193,5)</f>
        <v>0</v>
      </c>
      <c r="P193" s="140">
        <v>0</v>
      </c>
      <c r="Q193" s="140">
        <f>ROUND(E193*P193,5)</f>
        <v>0</v>
      </c>
      <c r="R193" s="140"/>
      <c r="S193" s="140"/>
      <c r="T193" s="141">
        <v>0</v>
      </c>
      <c r="U193" s="140">
        <f>ROUND(E193*T193,2)</f>
        <v>0</v>
      </c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 t="s">
        <v>101</v>
      </c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</row>
    <row r="194" spans="1:60" outlineLevel="1" x14ac:dyDescent="0.35">
      <c r="A194" s="134"/>
      <c r="B194" s="134"/>
      <c r="C194" s="211" t="s">
        <v>288</v>
      </c>
      <c r="D194" s="212"/>
      <c r="E194" s="213"/>
      <c r="F194" s="214"/>
      <c r="G194" s="215"/>
      <c r="H194" s="144"/>
      <c r="I194" s="144"/>
      <c r="J194" s="144"/>
      <c r="K194" s="144"/>
      <c r="L194" s="144"/>
      <c r="M194" s="144"/>
      <c r="N194" s="140"/>
      <c r="O194" s="140"/>
      <c r="P194" s="140"/>
      <c r="Q194" s="140"/>
      <c r="R194" s="140"/>
      <c r="S194" s="140"/>
      <c r="T194" s="141"/>
      <c r="U194" s="140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 t="s">
        <v>98</v>
      </c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5" t="str">
        <f>C194</f>
        <v>8 vstupů pro zesilovač, architektura 1:2, metoda dohledu bez koncových desek bez přerušení reprodukce, EN54-16</v>
      </c>
      <c r="BB194" s="133"/>
      <c r="BC194" s="133"/>
      <c r="BD194" s="133"/>
      <c r="BE194" s="133"/>
      <c r="BF194" s="133"/>
      <c r="BG194" s="133"/>
      <c r="BH194" s="133"/>
    </row>
    <row r="195" spans="1:60" outlineLevel="1" x14ac:dyDescent="0.35">
      <c r="A195" s="134"/>
      <c r="B195" s="134"/>
      <c r="C195" s="211" t="s">
        <v>102</v>
      </c>
      <c r="D195" s="212"/>
      <c r="E195" s="213"/>
      <c r="F195" s="214"/>
      <c r="G195" s="215"/>
      <c r="H195" s="144"/>
      <c r="I195" s="144"/>
      <c r="J195" s="144"/>
      <c r="K195" s="144"/>
      <c r="L195" s="144"/>
      <c r="M195" s="144"/>
      <c r="N195" s="140"/>
      <c r="O195" s="140"/>
      <c r="P195" s="140"/>
      <c r="Q195" s="140"/>
      <c r="R195" s="140"/>
      <c r="S195" s="140"/>
      <c r="T195" s="141"/>
      <c r="U195" s="140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 t="s">
        <v>98</v>
      </c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5" t="str">
        <f>C195</f>
        <v>Dodávka.</v>
      </c>
      <c r="BB195" s="133"/>
      <c r="BC195" s="133"/>
      <c r="BD195" s="133"/>
      <c r="BE195" s="133"/>
      <c r="BF195" s="133"/>
      <c r="BG195" s="133"/>
      <c r="BH195" s="133"/>
    </row>
    <row r="196" spans="1:60" outlineLevel="1" x14ac:dyDescent="0.35">
      <c r="A196" s="134">
        <v>81</v>
      </c>
      <c r="B196" s="134" t="s">
        <v>289</v>
      </c>
      <c r="C196" s="160" t="s">
        <v>290</v>
      </c>
      <c r="D196" s="140" t="s">
        <v>100</v>
      </c>
      <c r="E196" s="142">
        <v>6</v>
      </c>
      <c r="F196" s="143">
        <f>H196+J196</f>
        <v>0</v>
      </c>
      <c r="G196" s="144">
        <f>ROUND(E196*F196,2)</f>
        <v>0</v>
      </c>
      <c r="H196" s="144"/>
      <c r="I196" s="144">
        <f>ROUND(E196*H196,2)</f>
        <v>0</v>
      </c>
      <c r="J196" s="144"/>
      <c r="K196" s="144">
        <f>ROUND(E196*J196,2)</f>
        <v>0</v>
      </c>
      <c r="L196" s="144">
        <v>21</v>
      </c>
      <c r="M196" s="144">
        <f>G196*(1+L196/100)</f>
        <v>0</v>
      </c>
      <c r="N196" s="140">
        <v>0</v>
      </c>
      <c r="O196" s="140">
        <f>ROUND(E196*N196,5)</f>
        <v>0</v>
      </c>
      <c r="P196" s="140">
        <v>0</v>
      </c>
      <c r="Q196" s="140">
        <f>ROUND(E196*P196,5)</f>
        <v>0</v>
      </c>
      <c r="R196" s="140"/>
      <c r="S196" s="140"/>
      <c r="T196" s="141">
        <v>0</v>
      </c>
      <c r="U196" s="140">
        <f>ROUND(E196*T196,2)</f>
        <v>0</v>
      </c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 t="s">
        <v>101</v>
      </c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</row>
    <row r="197" spans="1:60" outlineLevel="1" x14ac:dyDescent="0.35">
      <c r="A197" s="134"/>
      <c r="B197" s="134"/>
      <c r="C197" s="211" t="s">
        <v>102</v>
      </c>
      <c r="D197" s="212"/>
      <c r="E197" s="213"/>
      <c r="F197" s="214"/>
      <c r="G197" s="215"/>
      <c r="H197" s="144"/>
      <c r="I197" s="144"/>
      <c r="J197" s="144"/>
      <c r="K197" s="144"/>
      <c r="L197" s="144"/>
      <c r="M197" s="144"/>
      <c r="N197" s="140"/>
      <c r="O197" s="140"/>
      <c r="P197" s="140"/>
      <c r="Q197" s="140"/>
      <c r="R197" s="140"/>
      <c r="S197" s="140"/>
      <c r="T197" s="141"/>
      <c r="U197" s="140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 t="s">
        <v>98</v>
      </c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5" t="str">
        <f>C197</f>
        <v>Dodávka.</v>
      </c>
      <c r="BB197" s="133"/>
      <c r="BC197" s="133"/>
      <c r="BD197" s="133"/>
      <c r="BE197" s="133"/>
      <c r="BF197" s="133"/>
      <c r="BG197" s="133"/>
      <c r="BH197" s="133"/>
    </row>
    <row r="198" spans="1:60" outlineLevel="1" x14ac:dyDescent="0.35">
      <c r="A198" s="134">
        <v>82</v>
      </c>
      <c r="B198" s="134" t="s">
        <v>291</v>
      </c>
      <c r="C198" s="160" t="s">
        <v>292</v>
      </c>
      <c r="D198" s="140" t="s">
        <v>100</v>
      </c>
      <c r="E198" s="142">
        <v>1</v>
      </c>
      <c r="F198" s="143">
        <f>H198+J198</f>
        <v>0</v>
      </c>
      <c r="G198" s="144">
        <f>ROUND(E198*F198,2)</f>
        <v>0</v>
      </c>
      <c r="H198" s="144"/>
      <c r="I198" s="144">
        <f>ROUND(E198*H198,2)</f>
        <v>0</v>
      </c>
      <c r="J198" s="144"/>
      <c r="K198" s="144">
        <f>ROUND(E198*J198,2)</f>
        <v>0</v>
      </c>
      <c r="L198" s="144">
        <v>21</v>
      </c>
      <c r="M198" s="144">
        <f>G198*(1+L198/100)</f>
        <v>0</v>
      </c>
      <c r="N198" s="140">
        <v>0</v>
      </c>
      <c r="O198" s="140">
        <f>ROUND(E198*N198,5)</f>
        <v>0</v>
      </c>
      <c r="P198" s="140">
        <v>0</v>
      </c>
      <c r="Q198" s="140">
        <f>ROUND(E198*P198,5)</f>
        <v>0</v>
      </c>
      <c r="R198" s="140"/>
      <c r="S198" s="140"/>
      <c r="T198" s="141">
        <v>0</v>
      </c>
      <c r="U198" s="140">
        <f>ROUND(E198*T198,2)</f>
        <v>0</v>
      </c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 t="s">
        <v>101</v>
      </c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</row>
    <row r="199" spans="1:60" outlineLevel="1" x14ac:dyDescent="0.35">
      <c r="A199" s="134"/>
      <c r="B199" s="134"/>
      <c r="C199" s="211" t="s">
        <v>102</v>
      </c>
      <c r="D199" s="212"/>
      <c r="E199" s="213"/>
      <c r="F199" s="214"/>
      <c r="G199" s="215"/>
      <c r="H199" s="144"/>
      <c r="I199" s="144"/>
      <c r="J199" s="144"/>
      <c r="K199" s="144"/>
      <c r="L199" s="144"/>
      <c r="M199" s="144"/>
      <c r="N199" s="140"/>
      <c r="O199" s="140"/>
      <c r="P199" s="140"/>
      <c r="Q199" s="140"/>
      <c r="R199" s="140"/>
      <c r="S199" s="140"/>
      <c r="T199" s="141"/>
      <c r="U199" s="140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 t="s">
        <v>98</v>
      </c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5" t="str">
        <f>C199</f>
        <v>Dodávka.</v>
      </c>
      <c r="BB199" s="133"/>
      <c r="BC199" s="133"/>
      <c r="BD199" s="133"/>
      <c r="BE199" s="133"/>
      <c r="BF199" s="133"/>
      <c r="BG199" s="133"/>
      <c r="BH199" s="133"/>
    </row>
    <row r="200" spans="1:60" outlineLevel="1" x14ac:dyDescent="0.35">
      <c r="A200" s="134">
        <v>83</v>
      </c>
      <c r="B200" s="134" t="s">
        <v>293</v>
      </c>
      <c r="C200" s="160" t="s">
        <v>294</v>
      </c>
      <c r="D200" s="140" t="s">
        <v>100</v>
      </c>
      <c r="E200" s="142">
        <v>2</v>
      </c>
      <c r="F200" s="143">
        <f>H200+J200</f>
        <v>0</v>
      </c>
      <c r="G200" s="144">
        <f>ROUND(E200*F200,2)</f>
        <v>0</v>
      </c>
      <c r="H200" s="144"/>
      <c r="I200" s="144">
        <f>ROUND(E200*H200,2)</f>
        <v>0</v>
      </c>
      <c r="J200" s="144"/>
      <c r="K200" s="144">
        <f>ROUND(E200*J200,2)</f>
        <v>0</v>
      </c>
      <c r="L200" s="144">
        <v>21</v>
      </c>
      <c r="M200" s="144">
        <f>G200*(1+L200/100)</f>
        <v>0</v>
      </c>
      <c r="N200" s="140">
        <v>0</v>
      </c>
      <c r="O200" s="140">
        <f>ROUND(E200*N200,5)</f>
        <v>0</v>
      </c>
      <c r="P200" s="140">
        <v>0</v>
      </c>
      <c r="Q200" s="140">
        <f>ROUND(E200*P200,5)</f>
        <v>0</v>
      </c>
      <c r="R200" s="140"/>
      <c r="S200" s="140"/>
      <c r="T200" s="141">
        <v>0</v>
      </c>
      <c r="U200" s="140">
        <f>ROUND(E200*T200,2)</f>
        <v>0</v>
      </c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 t="s">
        <v>101</v>
      </c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</row>
    <row r="201" spans="1:60" outlineLevel="1" x14ac:dyDescent="0.35">
      <c r="A201" s="134"/>
      <c r="B201" s="134"/>
      <c r="C201" s="211" t="s">
        <v>102</v>
      </c>
      <c r="D201" s="212"/>
      <c r="E201" s="213"/>
      <c r="F201" s="214"/>
      <c r="G201" s="215"/>
      <c r="H201" s="144"/>
      <c r="I201" s="144"/>
      <c r="J201" s="144"/>
      <c r="K201" s="144"/>
      <c r="L201" s="144"/>
      <c r="M201" s="144"/>
      <c r="N201" s="140"/>
      <c r="O201" s="140"/>
      <c r="P201" s="140"/>
      <c r="Q201" s="140"/>
      <c r="R201" s="140"/>
      <c r="S201" s="140"/>
      <c r="T201" s="141"/>
      <c r="U201" s="140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 t="s">
        <v>98</v>
      </c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5" t="str">
        <f>C201</f>
        <v>Dodávka.</v>
      </c>
      <c r="BB201" s="133"/>
      <c r="BC201" s="133"/>
      <c r="BD201" s="133"/>
      <c r="BE201" s="133"/>
      <c r="BF201" s="133"/>
      <c r="BG201" s="133"/>
      <c r="BH201" s="133"/>
    </row>
    <row r="202" spans="1:60" outlineLevel="1" x14ac:dyDescent="0.35">
      <c r="A202" s="134">
        <v>84</v>
      </c>
      <c r="B202" s="134" t="s">
        <v>295</v>
      </c>
      <c r="C202" s="160" t="s">
        <v>296</v>
      </c>
      <c r="D202" s="140" t="s">
        <v>100</v>
      </c>
      <c r="E202" s="142">
        <v>7</v>
      </c>
      <c r="F202" s="143">
        <f>H202+J202</f>
        <v>0</v>
      </c>
      <c r="G202" s="144">
        <f>ROUND(E202*F202,2)</f>
        <v>0</v>
      </c>
      <c r="H202" s="144"/>
      <c r="I202" s="144">
        <f>ROUND(E202*H202,2)</f>
        <v>0</v>
      </c>
      <c r="J202" s="144"/>
      <c r="K202" s="144">
        <f>ROUND(E202*J202,2)</f>
        <v>0</v>
      </c>
      <c r="L202" s="144">
        <v>21</v>
      </c>
      <c r="M202" s="144">
        <f>G202*(1+L202/100)</f>
        <v>0</v>
      </c>
      <c r="N202" s="140">
        <v>0</v>
      </c>
      <c r="O202" s="140">
        <f>ROUND(E202*N202,5)</f>
        <v>0</v>
      </c>
      <c r="P202" s="140">
        <v>0</v>
      </c>
      <c r="Q202" s="140">
        <f>ROUND(E202*P202,5)</f>
        <v>0</v>
      </c>
      <c r="R202" s="140"/>
      <c r="S202" s="140"/>
      <c r="T202" s="141">
        <v>0</v>
      </c>
      <c r="U202" s="140">
        <f>ROUND(E202*T202,2)</f>
        <v>0</v>
      </c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 t="s">
        <v>101</v>
      </c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</row>
    <row r="203" spans="1:60" outlineLevel="1" x14ac:dyDescent="0.35">
      <c r="A203" s="134"/>
      <c r="B203" s="134"/>
      <c r="C203" s="211" t="s">
        <v>102</v>
      </c>
      <c r="D203" s="212"/>
      <c r="E203" s="213"/>
      <c r="F203" s="214"/>
      <c r="G203" s="215"/>
      <c r="H203" s="144"/>
      <c r="I203" s="144"/>
      <c r="J203" s="144"/>
      <c r="K203" s="144"/>
      <c r="L203" s="144"/>
      <c r="M203" s="144"/>
      <c r="N203" s="140"/>
      <c r="O203" s="140"/>
      <c r="P203" s="140"/>
      <c r="Q203" s="140"/>
      <c r="R203" s="140"/>
      <c r="S203" s="140"/>
      <c r="T203" s="141"/>
      <c r="U203" s="140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 t="s">
        <v>98</v>
      </c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5" t="str">
        <f>C203</f>
        <v>Dodávka.</v>
      </c>
      <c r="BB203" s="133"/>
      <c r="BC203" s="133"/>
      <c r="BD203" s="133"/>
      <c r="BE203" s="133"/>
      <c r="BF203" s="133"/>
      <c r="BG203" s="133"/>
      <c r="BH203" s="133"/>
    </row>
    <row r="204" spans="1:60" outlineLevel="1" x14ac:dyDescent="0.35">
      <c r="A204" s="134">
        <v>85</v>
      </c>
      <c r="B204" s="134" t="s">
        <v>297</v>
      </c>
      <c r="C204" s="160" t="s">
        <v>298</v>
      </c>
      <c r="D204" s="140" t="s">
        <v>95</v>
      </c>
      <c r="E204" s="142">
        <v>1</v>
      </c>
      <c r="F204" s="143">
        <f>H204+J204</f>
        <v>0</v>
      </c>
      <c r="G204" s="144">
        <f>ROUND(E204*F204,2)</f>
        <v>0</v>
      </c>
      <c r="H204" s="144"/>
      <c r="I204" s="144">
        <f>ROUND(E204*H204,2)</f>
        <v>0</v>
      </c>
      <c r="J204" s="144"/>
      <c r="K204" s="144">
        <f>ROUND(E204*J204,2)</f>
        <v>0</v>
      </c>
      <c r="L204" s="144">
        <v>21</v>
      </c>
      <c r="M204" s="144">
        <f>G204*(1+L204/100)</f>
        <v>0</v>
      </c>
      <c r="N204" s="140">
        <v>0</v>
      </c>
      <c r="O204" s="140">
        <f>ROUND(E204*N204,5)</f>
        <v>0</v>
      </c>
      <c r="P204" s="140">
        <v>0</v>
      </c>
      <c r="Q204" s="140">
        <f>ROUND(E204*P204,5)</f>
        <v>0</v>
      </c>
      <c r="R204" s="140"/>
      <c r="S204" s="140"/>
      <c r="T204" s="141">
        <v>0.6885</v>
      </c>
      <c r="U204" s="140">
        <f>ROUND(E204*T204,2)</f>
        <v>0.69</v>
      </c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 t="s">
        <v>96</v>
      </c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</row>
    <row r="205" spans="1:60" outlineLevel="1" x14ac:dyDescent="0.35">
      <c r="A205" s="134"/>
      <c r="B205" s="134"/>
      <c r="C205" s="211" t="s">
        <v>97</v>
      </c>
      <c r="D205" s="212"/>
      <c r="E205" s="213"/>
      <c r="F205" s="214"/>
      <c r="G205" s="215"/>
      <c r="H205" s="144"/>
      <c r="I205" s="144"/>
      <c r="J205" s="144"/>
      <c r="K205" s="144"/>
      <c r="L205" s="144"/>
      <c r="M205" s="144"/>
      <c r="N205" s="140"/>
      <c r="O205" s="140"/>
      <c r="P205" s="140"/>
      <c r="Q205" s="140"/>
      <c r="R205" s="140"/>
      <c r="S205" s="140"/>
      <c r="T205" s="141"/>
      <c r="U205" s="140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 t="s">
        <v>98</v>
      </c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5" t="str">
        <f>C205</f>
        <v>Montáž.</v>
      </c>
      <c r="BB205" s="133"/>
      <c r="BC205" s="133"/>
      <c r="BD205" s="133"/>
      <c r="BE205" s="133"/>
      <c r="BF205" s="133"/>
      <c r="BG205" s="133"/>
      <c r="BH205" s="133"/>
    </row>
    <row r="206" spans="1:60" ht="20.25" outlineLevel="1" x14ac:dyDescent="0.35">
      <c r="A206" s="134">
        <v>86</v>
      </c>
      <c r="B206" s="134" t="s">
        <v>299</v>
      </c>
      <c r="C206" s="160" t="s">
        <v>300</v>
      </c>
      <c r="D206" s="140" t="s">
        <v>100</v>
      </c>
      <c r="E206" s="142">
        <v>2</v>
      </c>
      <c r="F206" s="143">
        <f>H206+J206</f>
        <v>0</v>
      </c>
      <c r="G206" s="144">
        <f>ROUND(E206*F206,2)</f>
        <v>0</v>
      </c>
      <c r="H206" s="144"/>
      <c r="I206" s="144">
        <f>ROUND(E206*H206,2)</f>
        <v>0</v>
      </c>
      <c r="J206" s="144"/>
      <c r="K206" s="144">
        <f>ROUND(E206*J206,2)</f>
        <v>0</v>
      </c>
      <c r="L206" s="144">
        <v>21</v>
      </c>
      <c r="M206" s="144">
        <f>G206*(1+L206/100)</f>
        <v>0</v>
      </c>
      <c r="N206" s="140">
        <v>0</v>
      </c>
      <c r="O206" s="140">
        <f>ROUND(E206*N206,5)</f>
        <v>0</v>
      </c>
      <c r="P206" s="140">
        <v>0</v>
      </c>
      <c r="Q206" s="140">
        <f>ROUND(E206*P206,5)</f>
        <v>0</v>
      </c>
      <c r="R206" s="140"/>
      <c r="S206" s="140"/>
      <c r="T206" s="141">
        <v>0</v>
      </c>
      <c r="U206" s="140">
        <f>ROUND(E206*T206,2)</f>
        <v>0</v>
      </c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 t="s">
        <v>101</v>
      </c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</row>
    <row r="207" spans="1:60" outlineLevel="1" x14ac:dyDescent="0.35">
      <c r="A207" s="134"/>
      <c r="B207" s="134"/>
      <c r="C207" s="211" t="s">
        <v>102</v>
      </c>
      <c r="D207" s="212"/>
      <c r="E207" s="213"/>
      <c r="F207" s="214"/>
      <c r="G207" s="215"/>
      <c r="H207" s="144"/>
      <c r="I207" s="144"/>
      <c r="J207" s="144"/>
      <c r="K207" s="144"/>
      <c r="L207" s="144"/>
      <c r="M207" s="144"/>
      <c r="N207" s="140"/>
      <c r="O207" s="140"/>
      <c r="P207" s="140"/>
      <c r="Q207" s="140"/>
      <c r="R207" s="140"/>
      <c r="S207" s="140"/>
      <c r="T207" s="141"/>
      <c r="U207" s="140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 t="s">
        <v>98</v>
      </c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5" t="str">
        <f>C207</f>
        <v>Dodávka.</v>
      </c>
      <c r="BB207" s="133"/>
      <c r="BC207" s="133"/>
      <c r="BD207" s="133"/>
      <c r="BE207" s="133"/>
      <c r="BF207" s="133"/>
      <c r="BG207" s="133"/>
      <c r="BH207" s="133"/>
    </row>
    <row r="208" spans="1:60" outlineLevel="1" x14ac:dyDescent="0.35">
      <c r="A208" s="134">
        <v>87</v>
      </c>
      <c r="B208" s="134" t="s">
        <v>278</v>
      </c>
      <c r="C208" s="160" t="s">
        <v>301</v>
      </c>
      <c r="D208" s="140" t="s">
        <v>100</v>
      </c>
      <c r="E208" s="142">
        <v>8</v>
      </c>
      <c r="F208" s="143">
        <f>H208+J208</f>
        <v>0</v>
      </c>
      <c r="G208" s="144">
        <f>ROUND(E208*F208,2)</f>
        <v>0</v>
      </c>
      <c r="H208" s="144"/>
      <c r="I208" s="144">
        <f>ROUND(E208*H208,2)</f>
        <v>0</v>
      </c>
      <c r="J208" s="144"/>
      <c r="K208" s="144">
        <f>ROUND(E208*J208,2)</f>
        <v>0</v>
      </c>
      <c r="L208" s="144">
        <v>21</v>
      </c>
      <c r="M208" s="144">
        <f>G208*(1+L208/100)</f>
        <v>0</v>
      </c>
      <c r="N208" s="140">
        <v>0</v>
      </c>
      <c r="O208" s="140">
        <f>ROUND(E208*N208,5)</f>
        <v>0</v>
      </c>
      <c r="P208" s="140">
        <v>0</v>
      </c>
      <c r="Q208" s="140">
        <f>ROUND(E208*P208,5)</f>
        <v>0</v>
      </c>
      <c r="R208" s="140"/>
      <c r="S208" s="140"/>
      <c r="T208" s="141">
        <v>0</v>
      </c>
      <c r="U208" s="140">
        <f>ROUND(E208*T208,2)</f>
        <v>0</v>
      </c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 t="s">
        <v>101</v>
      </c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</row>
    <row r="209" spans="1:60" outlineLevel="1" x14ac:dyDescent="0.35">
      <c r="A209" s="134"/>
      <c r="B209" s="134"/>
      <c r="C209" s="211" t="s">
        <v>302</v>
      </c>
      <c r="D209" s="212"/>
      <c r="E209" s="213"/>
      <c r="F209" s="214"/>
      <c r="G209" s="215"/>
      <c r="H209" s="144"/>
      <c r="I209" s="144"/>
      <c r="J209" s="144"/>
      <c r="K209" s="144"/>
      <c r="L209" s="144"/>
      <c r="M209" s="144"/>
      <c r="N209" s="140"/>
      <c r="O209" s="140"/>
      <c r="P209" s="140"/>
      <c r="Q209" s="140"/>
      <c r="R209" s="140"/>
      <c r="S209" s="140"/>
      <c r="T209" s="141"/>
      <c r="U209" s="140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 t="s">
        <v>98</v>
      </c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5" t="str">
        <f>C209</f>
        <v>Baterie - dodávka.</v>
      </c>
      <c r="BB209" s="133"/>
      <c r="BC209" s="133"/>
      <c r="BD209" s="133"/>
      <c r="BE209" s="133"/>
      <c r="BF209" s="133"/>
      <c r="BG209" s="133"/>
      <c r="BH209" s="133"/>
    </row>
    <row r="210" spans="1:60" outlineLevel="1" x14ac:dyDescent="0.35">
      <c r="A210" s="134">
        <v>88</v>
      </c>
      <c r="B210" s="134" t="s">
        <v>303</v>
      </c>
      <c r="C210" s="160" t="s">
        <v>304</v>
      </c>
      <c r="D210" s="140" t="s">
        <v>95</v>
      </c>
      <c r="E210" s="142">
        <v>2</v>
      </c>
      <c r="F210" s="143">
        <f>H210+J210</f>
        <v>0</v>
      </c>
      <c r="G210" s="144">
        <f>ROUND(E210*F210,2)</f>
        <v>0</v>
      </c>
      <c r="H210" s="144"/>
      <c r="I210" s="144">
        <f>ROUND(E210*H210,2)</f>
        <v>0</v>
      </c>
      <c r="J210" s="144"/>
      <c r="K210" s="144">
        <f>ROUND(E210*J210,2)</f>
        <v>0</v>
      </c>
      <c r="L210" s="144">
        <v>21</v>
      </c>
      <c r="M210" s="144">
        <f>G210*(1+L210/100)</f>
        <v>0</v>
      </c>
      <c r="N210" s="140">
        <v>0</v>
      </c>
      <c r="O210" s="140">
        <f>ROUND(E210*N210,5)</f>
        <v>0</v>
      </c>
      <c r="P210" s="140">
        <v>0</v>
      </c>
      <c r="Q210" s="140">
        <f>ROUND(E210*P210,5)</f>
        <v>0</v>
      </c>
      <c r="R210" s="140"/>
      <c r="S210" s="140"/>
      <c r="T210" s="141">
        <v>0.1825</v>
      </c>
      <c r="U210" s="140">
        <f>ROUND(E210*T210,2)</f>
        <v>0.37</v>
      </c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 t="s">
        <v>96</v>
      </c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</row>
    <row r="211" spans="1:60" outlineLevel="1" x14ac:dyDescent="0.35">
      <c r="A211" s="134"/>
      <c r="B211" s="134"/>
      <c r="C211" s="211" t="s">
        <v>97</v>
      </c>
      <c r="D211" s="212"/>
      <c r="E211" s="213"/>
      <c r="F211" s="214"/>
      <c r="G211" s="215"/>
      <c r="H211" s="144"/>
      <c r="I211" s="144"/>
      <c r="J211" s="144"/>
      <c r="K211" s="144"/>
      <c r="L211" s="144"/>
      <c r="M211" s="144"/>
      <c r="N211" s="140"/>
      <c r="O211" s="140"/>
      <c r="P211" s="140"/>
      <c r="Q211" s="140"/>
      <c r="R211" s="140"/>
      <c r="S211" s="140"/>
      <c r="T211" s="141"/>
      <c r="U211" s="140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 t="s">
        <v>98</v>
      </c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5" t="str">
        <f>C211</f>
        <v>Montáž.</v>
      </c>
      <c r="BB211" s="133"/>
      <c r="BC211" s="133"/>
      <c r="BD211" s="133"/>
      <c r="BE211" s="133"/>
      <c r="BF211" s="133"/>
      <c r="BG211" s="133"/>
      <c r="BH211" s="133"/>
    </row>
    <row r="212" spans="1:60" outlineLevel="1" x14ac:dyDescent="0.35">
      <c r="A212" s="134">
        <v>89</v>
      </c>
      <c r="B212" s="134" t="s">
        <v>305</v>
      </c>
      <c r="C212" s="160" t="s">
        <v>306</v>
      </c>
      <c r="D212" s="140" t="s">
        <v>100</v>
      </c>
      <c r="E212" s="142">
        <v>1</v>
      </c>
      <c r="F212" s="143">
        <f>H212+J212</f>
        <v>0</v>
      </c>
      <c r="G212" s="144">
        <f>ROUND(E212*F212,2)</f>
        <v>0</v>
      </c>
      <c r="H212" s="144"/>
      <c r="I212" s="144">
        <f>ROUND(E212*H212,2)</f>
        <v>0</v>
      </c>
      <c r="J212" s="144"/>
      <c r="K212" s="144">
        <f>ROUND(E212*J212,2)</f>
        <v>0</v>
      </c>
      <c r="L212" s="144">
        <v>21</v>
      </c>
      <c r="M212" s="144">
        <f>G212*(1+L212/100)</f>
        <v>0</v>
      </c>
      <c r="N212" s="140">
        <v>0</v>
      </c>
      <c r="O212" s="140">
        <f>ROUND(E212*N212,5)</f>
        <v>0</v>
      </c>
      <c r="P212" s="140">
        <v>0</v>
      </c>
      <c r="Q212" s="140">
        <f>ROUND(E212*P212,5)</f>
        <v>0</v>
      </c>
      <c r="R212" s="140"/>
      <c r="S212" s="140"/>
      <c r="T212" s="141">
        <v>0</v>
      </c>
      <c r="U212" s="140">
        <f>ROUND(E212*T212,2)</f>
        <v>0</v>
      </c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 t="s">
        <v>101</v>
      </c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</row>
    <row r="213" spans="1:60" outlineLevel="1" x14ac:dyDescent="0.35">
      <c r="A213" s="134"/>
      <c r="B213" s="134"/>
      <c r="C213" s="211" t="s">
        <v>307</v>
      </c>
      <c r="D213" s="212"/>
      <c r="E213" s="213"/>
      <c r="F213" s="214"/>
      <c r="G213" s="215"/>
      <c r="H213" s="144"/>
      <c r="I213" s="144"/>
      <c r="J213" s="144"/>
      <c r="K213" s="144"/>
      <c r="L213" s="144"/>
      <c r="M213" s="144"/>
      <c r="N213" s="140"/>
      <c r="O213" s="140"/>
      <c r="P213" s="140"/>
      <c r="Q213" s="140"/>
      <c r="R213" s="140"/>
      <c r="S213" s="140"/>
      <c r="T213" s="141"/>
      <c r="U213" s="140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 t="s">
        <v>98</v>
      </c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5" t="str">
        <f>C213</f>
        <v>Digitální mikrofonní stanice s 24 funkčními tlačítky + 3 aktivační tlačítka s krytkou, EN54-16.</v>
      </c>
      <c r="BB213" s="133"/>
      <c r="BC213" s="133"/>
      <c r="BD213" s="133"/>
      <c r="BE213" s="133"/>
      <c r="BF213" s="133"/>
      <c r="BG213" s="133"/>
      <c r="BH213" s="133"/>
    </row>
    <row r="214" spans="1:60" outlineLevel="1" x14ac:dyDescent="0.35">
      <c r="A214" s="134"/>
      <c r="B214" s="134"/>
      <c r="C214" s="211" t="s">
        <v>102</v>
      </c>
      <c r="D214" s="212"/>
      <c r="E214" s="213"/>
      <c r="F214" s="214"/>
      <c r="G214" s="215"/>
      <c r="H214" s="144"/>
      <c r="I214" s="144"/>
      <c r="J214" s="144"/>
      <c r="K214" s="144"/>
      <c r="L214" s="144"/>
      <c r="M214" s="144"/>
      <c r="N214" s="140"/>
      <c r="O214" s="140"/>
      <c r="P214" s="140"/>
      <c r="Q214" s="140"/>
      <c r="R214" s="140"/>
      <c r="S214" s="140"/>
      <c r="T214" s="141"/>
      <c r="U214" s="140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 t="s">
        <v>98</v>
      </c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5" t="str">
        <f>C214</f>
        <v>Dodávka.</v>
      </c>
      <c r="BB214" s="133"/>
      <c r="BC214" s="133"/>
      <c r="BD214" s="133"/>
      <c r="BE214" s="133"/>
      <c r="BF214" s="133"/>
      <c r="BG214" s="133"/>
      <c r="BH214" s="133"/>
    </row>
    <row r="215" spans="1:60" outlineLevel="1" x14ac:dyDescent="0.35">
      <c r="A215" s="134">
        <v>90</v>
      </c>
      <c r="B215" s="134" t="s">
        <v>308</v>
      </c>
      <c r="C215" s="160" t="s">
        <v>309</v>
      </c>
      <c r="D215" s="140" t="s">
        <v>100</v>
      </c>
      <c r="E215" s="142">
        <v>1</v>
      </c>
      <c r="F215" s="143">
        <f>H215+J215</f>
        <v>0</v>
      </c>
      <c r="G215" s="144">
        <f>ROUND(E215*F215,2)</f>
        <v>0</v>
      </c>
      <c r="H215" s="144"/>
      <c r="I215" s="144">
        <f>ROUND(E215*H215,2)</f>
        <v>0</v>
      </c>
      <c r="J215" s="144"/>
      <c r="K215" s="144">
        <f>ROUND(E215*J215,2)</f>
        <v>0</v>
      </c>
      <c r="L215" s="144">
        <v>21</v>
      </c>
      <c r="M215" s="144">
        <f>G215*(1+L215/100)</f>
        <v>0</v>
      </c>
      <c r="N215" s="140">
        <v>0</v>
      </c>
      <c r="O215" s="140">
        <f>ROUND(E215*N215,5)</f>
        <v>0</v>
      </c>
      <c r="P215" s="140">
        <v>0</v>
      </c>
      <c r="Q215" s="140">
        <f>ROUND(E215*P215,5)</f>
        <v>0</v>
      </c>
      <c r="R215" s="140"/>
      <c r="S215" s="140"/>
      <c r="T215" s="141">
        <v>0</v>
      </c>
      <c r="U215" s="140">
        <f>ROUND(E215*T215,2)</f>
        <v>0</v>
      </c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 t="s">
        <v>101</v>
      </c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</row>
    <row r="216" spans="1:60" ht="20.65" outlineLevel="1" x14ac:dyDescent="0.35">
      <c r="A216" s="134"/>
      <c r="B216" s="134"/>
      <c r="C216" s="211" t="s">
        <v>310</v>
      </c>
      <c r="D216" s="212"/>
      <c r="E216" s="213"/>
      <c r="F216" s="214"/>
      <c r="G216" s="215"/>
      <c r="H216" s="144"/>
      <c r="I216" s="144"/>
      <c r="J216" s="144"/>
      <c r="K216" s="144"/>
      <c r="L216" s="144"/>
      <c r="M216" s="144"/>
      <c r="N216" s="140"/>
      <c r="O216" s="140"/>
      <c r="P216" s="140"/>
      <c r="Q216" s="140"/>
      <c r="R216" s="140"/>
      <c r="S216" s="140"/>
      <c r="T216" s="141"/>
      <c r="U216" s="140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 t="s">
        <v>98</v>
      </c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5" t="str">
        <f>C216</f>
        <v>Mikrofonní panel pro HZS, 5 alarmových tlačítek, tlačítko ALL-CLEAR, povrchová montáž, červený kovový kryt, EN54-16.</v>
      </c>
      <c r="BB216" s="133"/>
      <c r="BC216" s="133"/>
      <c r="BD216" s="133"/>
      <c r="BE216" s="133"/>
      <c r="BF216" s="133"/>
      <c r="BG216" s="133"/>
      <c r="BH216" s="133"/>
    </row>
    <row r="217" spans="1:60" outlineLevel="1" x14ac:dyDescent="0.35">
      <c r="A217" s="134"/>
      <c r="B217" s="134"/>
      <c r="C217" s="211" t="s">
        <v>102</v>
      </c>
      <c r="D217" s="212"/>
      <c r="E217" s="213"/>
      <c r="F217" s="214"/>
      <c r="G217" s="215"/>
      <c r="H217" s="144"/>
      <c r="I217" s="144"/>
      <c r="J217" s="144"/>
      <c r="K217" s="144"/>
      <c r="L217" s="144"/>
      <c r="M217" s="144"/>
      <c r="N217" s="140"/>
      <c r="O217" s="140"/>
      <c r="P217" s="140"/>
      <c r="Q217" s="140"/>
      <c r="R217" s="140"/>
      <c r="S217" s="140"/>
      <c r="T217" s="141"/>
      <c r="U217" s="140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 t="s">
        <v>98</v>
      </c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5" t="str">
        <f>C217</f>
        <v>Dodávka.</v>
      </c>
      <c r="BB217" s="133"/>
      <c r="BC217" s="133"/>
      <c r="BD217" s="133"/>
      <c r="BE217" s="133"/>
      <c r="BF217" s="133"/>
      <c r="BG217" s="133"/>
      <c r="BH217" s="133"/>
    </row>
    <row r="218" spans="1:60" outlineLevel="1" x14ac:dyDescent="0.35">
      <c r="A218" s="134">
        <v>91</v>
      </c>
      <c r="B218" s="134" t="s">
        <v>311</v>
      </c>
      <c r="C218" s="160" t="s">
        <v>312</v>
      </c>
      <c r="D218" s="140" t="s">
        <v>95</v>
      </c>
      <c r="E218" s="142">
        <v>57</v>
      </c>
      <c r="F218" s="143">
        <f>H218+J218</f>
        <v>0</v>
      </c>
      <c r="G218" s="144">
        <f>ROUND(E218*F218,2)</f>
        <v>0</v>
      </c>
      <c r="H218" s="144"/>
      <c r="I218" s="144">
        <f>ROUND(E218*H218,2)</f>
        <v>0</v>
      </c>
      <c r="J218" s="144"/>
      <c r="K218" s="144">
        <f>ROUND(E218*J218,2)</f>
        <v>0</v>
      </c>
      <c r="L218" s="144">
        <v>21</v>
      </c>
      <c r="M218" s="144">
        <f>G218*(1+L218/100)</f>
        <v>0</v>
      </c>
      <c r="N218" s="140">
        <v>0</v>
      </c>
      <c r="O218" s="140">
        <f>ROUND(E218*N218,5)</f>
        <v>0</v>
      </c>
      <c r="P218" s="140">
        <v>0</v>
      </c>
      <c r="Q218" s="140">
        <f>ROUND(E218*P218,5)</f>
        <v>0</v>
      </c>
      <c r="R218" s="140"/>
      <c r="S218" s="140"/>
      <c r="T218" s="141">
        <v>0.28932999999999998</v>
      </c>
      <c r="U218" s="140">
        <f>ROUND(E218*T218,2)</f>
        <v>16.489999999999998</v>
      </c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 t="s">
        <v>96</v>
      </c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</row>
    <row r="219" spans="1:60" outlineLevel="1" x14ac:dyDescent="0.35">
      <c r="A219" s="134"/>
      <c r="B219" s="134"/>
      <c r="C219" s="211" t="s">
        <v>97</v>
      </c>
      <c r="D219" s="212"/>
      <c r="E219" s="213"/>
      <c r="F219" s="214"/>
      <c r="G219" s="215"/>
      <c r="H219" s="144"/>
      <c r="I219" s="144"/>
      <c r="J219" s="144"/>
      <c r="K219" s="144"/>
      <c r="L219" s="144"/>
      <c r="M219" s="144"/>
      <c r="N219" s="140"/>
      <c r="O219" s="140"/>
      <c r="P219" s="140"/>
      <c r="Q219" s="140"/>
      <c r="R219" s="140"/>
      <c r="S219" s="140"/>
      <c r="T219" s="141"/>
      <c r="U219" s="140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 t="s">
        <v>98</v>
      </c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5" t="str">
        <f>C219</f>
        <v>Montáž.</v>
      </c>
      <c r="BB219" s="133"/>
      <c r="BC219" s="133"/>
      <c r="BD219" s="133"/>
      <c r="BE219" s="133"/>
      <c r="BF219" s="133"/>
      <c r="BG219" s="133"/>
      <c r="BH219" s="133"/>
    </row>
    <row r="220" spans="1:60" outlineLevel="1" x14ac:dyDescent="0.35">
      <c r="A220" s="134">
        <v>92</v>
      </c>
      <c r="B220" s="134" t="s">
        <v>313</v>
      </c>
      <c r="C220" s="160" t="s">
        <v>314</v>
      </c>
      <c r="D220" s="140" t="s">
        <v>100</v>
      </c>
      <c r="E220" s="142">
        <v>57</v>
      </c>
      <c r="F220" s="143">
        <f>H220+J220</f>
        <v>0</v>
      </c>
      <c r="G220" s="144">
        <f>ROUND(E220*F220,2)</f>
        <v>0</v>
      </c>
      <c r="H220" s="144"/>
      <c r="I220" s="144">
        <f>ROUND(E220*H220,2)</f>
        <v>0</v>
      </c>
      <c r="J220" s="144"/>
      <c r="K220" s="144">
        <f>ROUND(E220*J220,2)</f>
        <v>0</v>
      </c>
      <c r="L220" s="144">
        <v>21</v>
      </c>
      <c r="M220" s="144">
        <f>G220*(1+L220/100)</f>
        <v>0</v>
      </c>
      <c r="N220" s="140">
        <v>0</v>
      </c>
      <c r="O220" s="140">
        <f>ROUND(E220*N220,5)</f>
        <v>0</v>
      </c>
      <c r="P220" s="140">
        <v>0</v>
      </c>
      <c r="Q220" s="140">
        <f>ROUND(E220*P220,5)</f>
        <v>0</v>
      </c>
      <c r="R220" s="140"/>
      <c r="S220" s="140"/>
      <c r="T220" s="141">
        <v>0</v>
      </c>
      <c r="U220" s="140">
        <f>ROUND(E220*T220,2)</f>
        <v>0</v>
      </c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 t="s">
        <v>101</v>
      </c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</row>
    <row r="221" spans="1:60" outlineLevel="1" x14ac:dyDescent="0.35">
      <c r="A221" s="134"/>
      <c r="B221" s="134"/>
      <c r="C221" s="211" t="s">
        <v>315</v>
      </c>
      <c r="D221" s="212"/>
      <c r="E221" s="213"/>
      <c r="F221" s="214"/>
      <c r="G221" s="215"/>
      <c r="H221" s="144"/>
      <c r="I221" s="144"/>
      <c r="J221" s="144"/>
      <c r="K221" s="144"/>
      <c r="L221" s="144"/>
      <c r="M221" s="144"/>
      <c r="N221" s="140"/>
      <c r="O221" s="140"/>
      <c r="P221" s="140"/>
      <c r="Q221" s="140"/>
      <c r="R221" s="140"/>
      <c r="S221" s="140"/>
      <c r="T221" s="141"/>
      <c r="U221" s="140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 t="s">
        <v>98</v>
      </c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5" t="str">
        <f>C221</f>
        <v>6W nástěnný reproduktor, 100V, 6/3/1,5W, MDF, IP54, keram. svorkovnice, EN54</v>
      </c>
      <c r="BB221" s="133"/>
      <c r="BC221" s="133"/>
      <c r="BD221" s="133"/>
      <c r="BE221" s="133"/>
      <c r="BF221" s="133"/>
      <c r="BG221" s="133"/>
      <c r="BH221" s="133"/>
    </row>
    <row r="222" spans="1:60" outlineLevel="1" x14ac:dyDescent="0.35">
      <c r="A222" s="134"/>
      <c r="B222" s="134"/>
      <c r="C222" s="211" t="s">
        <v>102</v>
      </c>
      <c r="D222" s="212"/>
      <c r="E222" s="213"/>
      <c r="F222" s="214"/>
      <c r="G222" s="215"/>
      <c r="H222" s="144"/>
      <c r="I222" s="144"/>
      <c r="J222" s="144"/>
      <c r="K222" s="144"/>
      <c r="L222" s="144"/>
      <c r="M222" s="144"/>
      <c r="N222" s="140"/>
      <c r="O222" s="140"/>
      <c r="P222" s="140"/>
      <c r="Q222" s="140"/>
      <c r="R222" s="140"/>
      <c r="S222" s="140"/>
      <c r="T222" s="141"/>
      <c r="U222" s="140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 t="s">
        <v>98</v>
      </c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5" t="str">
        <f>C222</f>
        <v>Dodávka.</v>
      </c>
      <c r="BB222" s="133"/>
      <c r="BC222" s="133"/>
      <c r="BD222" s="133"/>
      <c r="BE222" s="133"/>
      <c r="BF222" s="133"/>
      <c r="BG222" s="133"/>
      <c r="BH222" s="133"/>
    </row>
    <row r="223" spans="1:60" outlineLevel="1" x14ac:dyDescent="0.35">
      <c r="A223" s="134">
        <v>93</v>
      </c>
      <c r="B223" s="134" t="s">
        <v>316</v>
      </c>
      <c r="C223" s="160" t="s">
        <v>317</v>
      </c>
      <c r="D223" s="140" t="s">
        <v>95</v>
      </c>
      <c r="E223" s="142">
        <v>4</v>
      </c>
      <c r="F223" s="143">
        <f>H223+J223</f>
        <v>0</v>
      </c>
      <c r="G223" s="144">
        <f>ROUND(E223*F223,2)</f>
        <v>0</v>
      </c>
      <c r="H223" s="144"/>
      <c r="I223" s="144">
        <f>ROUND(E223*H223,2)</f>
        <v>0</v>
      </c>
      <c r="J223" s="144"/>
      <c r="K223" s="144">
        <f>ROUND(E223*J223,2)</f>
        <v>0</v>
      </c>
      <c r="L223" s="144">
        <v>21</v>
      </c>
      <c r="M223" s="144">
        <f>G223*(1+L223/100)</f>
        <v>0</v>
      </c>
      <c r="N223" s="140">
        <v>0</v>
      </c>
      <c r="O223" s="140">
        <f>ROUND(E223*N223,5)</f>
        <v>0</v>
      </c>
      <c r="P223" s="140">
        <v>0</v>
      </c>
      <c r="Q223" s="140">
        <f>ROUND(E223*P223,5)</f>
        <v>0</v>
      </c>
      <c r="R223" s="140"/>
      <c r="S223" s="140"/>
      <c r="T223" s="141">
        <v>0.63617000000000001</v>
      </c>
      <c r="U223" s="140">
        <f>ROUND(E223*T223,2)</f>
        <v>2.54</v>
      </c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 t="s">
        <v>96</v>
      </c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</row>
    <row r="224" spans="1:60" outlineLevel="1" x14ac:dyDescent="0.35">
      <c r="A224" s="134"/>
      <c r="B224" s="134"/>
      <c r="C224" s="211" t="s">
        <v>97</v>
      </c>
      <c r="D224" s="212"/>
      <c r="E224" s="213"/>
      <c r="F224" s="214"/>
      <c r="G224" s="215"/>
      <c r="H224" s="144"/>
      <c r="I224" s="144"/>
      <c r="J224" s="144"/>
      <c r="K224" s="144"/>
      <c r="L224" s="144"/>
      <c r="M224" s="144"/>
      <c r="N224" s="140"/>
      <c r="O224" s="140"/>
      <c r="P224" s="140"/>
      <c r="Q224" s="140"/>
      <c r="R224" s="140"/>
      <c r="S224" s="140"/>
      <c r="T224" s="141"/>
      <c r="U224" s="140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 t="s">
        <v>98</v>
      </c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5" t="str">
        <f>C224</f>
        <v>Montáž.</v>
      </c>
      <c r="BB224" s="133"/>
      <c r="BC224" s="133"/>
      <c r="BD224" s="133"/>
      <c r="BE224" s="133"/>
      <c r="BF224" s="133"/>
      <c r="BG224" s="133"/>
      <c r="BH224" s="133"/>
    </row>
    <row r="225" spans="1:60" outlineLevel="1" x14ac:dyDescent="0.35">
      <c r="A225" s="134">
        <v>94</v>
      </c>
      <c r="B225" s="134" t="s">
        <v>318</v>
      </c>
      <c r="C225" s="160" t="s">
        <v>319</v>
      </c>
      <c r="D225" s="140" t="s">
        <v>100</v>
      </c>
      <c r="E225" s="142">
        <v>4</v>
      </c>
      <c r="F225" s="143">
        <f>H225+J225</f>
        <v>0</v>
      </c>
      <c r="G225" s="144">
        <f>ROUND(E225*F225,2)</f>
        <v>0</v>
      </c>
      <c r="H225" s="144"/>
      <c r="I225" s="144">
        <f>ROUND(E225*H225,2)</f>
        <v>0</v>
      </c>
      <c r="J225" s="144"/>
      <c r="K225" s="144">
        <f>ROUND(E225*J225,2)</f>
        <v>0</v>
      </c>
      <c r="L225" s="144">
        <v>21</v>
      </c>
      <c r="M225" s="144">
        <f>G225*(1+L225/100)</f>
        <v>0</v>
      </c>
      <c r="N225" s="140">
        <v>0</v>
      </c>
      <c r="O225" s="140">
        <f>ROUND(E225*N225,5)</f>
        <v>0</v>
      </c>
      <c r="P225" s="140">
        <v>0</v>
      </c>
      <c r="Q225" s="140">
        <f>ROUND(E225*P225,5)</f>
        <v>0</v>
      </c>
      <c r="R225" s="140"/>
      <c r="S225" s="140"/>
      <c r="T225" s="141">
        <v>0</v>
      </c>
      <c r="U225" s="140">
        <f>ROUND(E225*T225,2)</f>
        <v>0</v>
      </c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 t="s">
        <v>101</v>
      </c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</row>
    <row r="226" spans="1:60" ht="20.65" outlineLevel="1" x14ac:dyDescent="0.35">
      <c r="A226" s="134"/>
      <c r="B226" s="134"/>
      <c r="C226" s="211" t="s">
        <v>320</v>
      </c>
      <c r="D226" s="212"/>
      <c r="E226" s="213"/>
      <c r="F226" s="214"/>
      <c r="G226" s="215"/>
      <c r="H226" s="144"/>
      <c r="I226" s="144"/>
      <c r="J226" s="144"/>
      <c r="K226" s="144"/>
      <c r="L226" s="144"/>
      <c r="M226" s="144"/>
      <c r="N226" s="140"/>
      <c r="O226" s="140"/>
      <c r="P226" s="140"/>
      <c r="Q226" s="140"/>
      <c r="R226" s="140"/>
      <c r="S226" s="140"/>
      <c r="T226" s="141"/>
      <c r="U226" s="140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 t="s">
        <v>98</v>
      </c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5" t="str">
        <f>C226</f>
        <v>10W tlakový reproduktor, voděodolný, 100V, 10/5/2,5/1,25W, ABS, RAL 7035, IP66, keram. svorkovnice v tělě reproduktoru, EN54.</v>
      </c>
      <c r="BB226" s="133"/>
      <c r="BC226" s="133"/>
      <c r="BD226" s="133"/>
      <c r="BE226" s="133"/>
      <c r="BF226" s="133"/>
      <c r="BG226" s="133"/>
      <c r="BH226" s="133"/>
    </row>
    <row r="227" spans="1:60" outlineLevel="1" x14ac:dyDescent="0.35">
      <c r="A227" s="134"/>
      <c r="B227" s="134"/>
      <c r="C227" s="211" t="s">
        <v>102</v>
      </c>
      <c r="D227" s="212"/>
      <c r="E227" s="213"/>
      <c r="F227" s="214"/>
      <c r="G227" s="215"/>
      <c r="H227" s="144"/>
      <c r="I227" s="144"/>
      <c r="J227" s="144"/>
      <c r="K227" s="144"/>
      <c r="L227" s="144"/>
      <c r="M227" s="144"/>
      <c r="N227" s="140"/>
      <c r="O227" s="140"/>
      <c r="P227" s="140"/>
      <c r="Q227" s="140"/>
      <c r="R227" s="140"/>
      <c r="S227" s="140"/>
      <c r="T227" s="141"/>
      <c r="U227" s="140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 t="s">
        <v>98</v>
      </c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5" t="str">
        <f>C227</f>
        <v>Dodávka.</v>
      </c>
      <c r="BB227" s="133"/>
      <c r="BC227" s="133"/>
      <c r="BD227" s="133"/>
      <c r="BE227" s="133"/>
      <c r="BF227" s="133"/>
      <c r="BG227" s="133"/>
      <c r="BH227" s="133"/>
    </row>
    <row r="228" spans="1:60" outlineLevel="1" x14ac:dyDescent="0.35">
      <c r="A228" s="134">
        <v>95</v>
      </c>
      <c r="B228" s="134" t="s">
        <v>321</v>
      </c>
      <c r="C228" s="160" t="s">
        <v>322</v>
      </c>
      <c r="D228" s="140" t="s">
        <v>95</v>
      </c>
      <c r="E228" s="142">
        <v>320</v>
      </c>
      <c r="F228" s="143">
        <f>H228+J228</f>
        <v>0</v>
      </c>
      <c r="G228" s="144">
        <f>ROUND(E228*F228,2)</f>
        <v>0</v>
      </c>
      <c r="H228" s="144"/>
      <c r="I228" s="144">
        <f>ROUND(E228*H228,2)</f>
        <v>0</v>
      </c>
      <c r="J228" s="144"/>
      <c r="K228" s="144">
        <f>ROUND(E228*J228,2)</f>
        <v>0</v>
      </c>
      <c r="L228" s="144">
        <v>21</v>
      </c>
      <c r="M228" s="144">
        <f>G228*(1+L228/100)</f>
        <v>0</v>
      </c>
      <c r="N228" s="140">
        <v>0</v>
      </c>
      <c r="O228" s="140">
        <f>ROUND(E228*N228,5)</f>
        <v>0</v>
      </c>
      <c r="P228" s="140">
        <v>0</v>
      </c>
      <c r="Q228" s="140">
        <f>ROUND(E228*P228,5)</f>
        <v>0</v>
      </c>
      <c r="R228" s="140"/>
      <c r="S228" s="140"/>
      <c r="T228" s="141">
        <v>0.53932999999999998</v>
      </c>
      <c r="U228" s="140">
        <f>ROUND(E228*T228,2)</f>
        <v>172.59</v>
      </c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 t="s">
        <v>96</v>
      </c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</row>
    <row r="229" spans="1:60" outlineLevel="1" x14ac:dyDescent="0.35">
      <c r="A229" s="134"/>
      <c r="B229" s="134"/>
      <c r="C229" s="211" t="s">
        <v>97</v>
      </c>
      <c r="D229" s="212"/>
      <c r="E229" s="213"/>
      <c r="F229" s="214"/>
      <c r="G229" s="215"/>
      <c r="H229" s="144"/>
      <c r="I229" s="144"/>
      <c r="J229" s="144"/>
      <c r="K229" s="144"/>
      <c r="L229" s="144"/>
      <c r="M229" s="144"/>
      <c r="N229" s="140"/>
      <c r="O229" s="140"/>
      <c r="P229" s="140"/>
      <c r="Q229" s="140"/>
      <c r="R229" s="140"/>
      <c r="S229" s="140"/>
      <c r="T229" s="141"/>
      <c r="U229" s="140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 t="s">
        <v>98</v>
      </c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5" t="str">
        <f>C229</f>
        <v>Montáž.</v>
      </c>
      <c r="BB229" s="133"/>
      <c r="BC229" s="133"/>
      <c r="BD229" s="133"/>
      <c r="BE229" s="133"/>
      <c r="BF229" s="133"/>
      <c r="BG229" s="133"/>
      <c r="BH229" s="133"/>
    </row>
    <row r="230" spans="1:60" outlineLevel="1" x14ac:dyDescent="0.35">
      <c r="A230" s="134">
        <v>96</v>
      </c>
      <c r="B230" s="134" t="s">
        <v>323</v>
      </c>
      <c r="C230" s="160" t="s">
        <v>324</v>
      </c>
      <c r="D230" s="140" t="s">
        <v>100</v>
      </c>
      <c r="E230" s="142">
        <v>320</v>
      </c>
      <c r="F230" s="143">
        <f>H230+J230</f>
        <v>0</v>
      </c>
      <c r="G230" s="144">
        <f>ROUND(E230*F230,2)</f>
        <v>0</v>
      </c>
      <c r="H230" s="144"/>
      <c r="I230" s="144">
        <f>ROUND(E230*H230,2)</f>
        <v>0</v>
      </c>
      <c r="J230" s="144"/>
      <c r="K230" s="144">
        <f>ROUND(E230*J230,2)</f>
        <v>0</v>
      </c>
      <c r="L230" s="144">
        <v>21</v>
      </c>
      <c r="M230" s="144">
        <f>G230*(1+L230/100)</f>
        <v>0</v>
      </c>
      <c r="N230" s="140">
        <v>0</v>
      </c>
      <c r="O230" s="140">
        <f>ROUND(E230*N230,5)</f>
        <v>0</v>
      </c>
      <c r="P230" s="140">
        <v>0</v>
      </c>
      <c r="Q230" s="140">
        <f>ROUND(E230*P230,5)</f>
        <v>0</v>
      </c>
      <c r="R230" s="140"/>
      <c r="S230" s="140"/>
      <c r="T230" s="141">
        <v>0</v>
      </c>
      <c r="U230" s="140">
        <f>ROUND(E230*T230,2)</f>
        <v>0</v>
      </c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 t="s">
        <v>101</v>
      </c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</row>
    <row r="231" spans="1:60" outlineLevel="1" x14ac:dyDescent="0.35">
      <c r="A231" s="134"/>
      <c r="B231" s="134"/>
      <c r="C231" s="211" t="s">
        <v>325</v>
      </c>
      <c r="D231" s="212"/>
      <c r="E231" s="213"/>
      <c r="F231" s="214"/>
      <c r="G231" s="215"/>
      <c r="H231" s="144"/>
      <c r="I231" s="144"/>
      <c r="J231" s="144"/>
      <c r="K231" s="144"/>
      <c r="L231" s="144"/>
      <c r="M231" s="144"/>
      <c r="N231" s="140"/>
      <c r="O231" s="140"/>
      <c r="P231" s="140"/>
      <c r="Q231" s="140"/>
      <c r="R231" s="140"/>
      <c r="S231" s="140"/>
      <c r="T231" s="141"/>
      <c r="U231" s="140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 t="s">
        <v>98</v>
      </c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5" t="str">
        <f>C231</f>
        <v>6W podhledový reproduktor, 100V, 6/3/1,5W, plast, IP21, keram. svorkovnice, EN54</v>
      </c>
      <c r="BB231" s="133"/>
      <c r="BC231" s="133"/>
      <c r="BD231" s="133"/>
      <c r="BE231" s="133"/>
      <c r="BF231" s="133"/>
      <c r="BG231" s="133"/>
      <c r="BH231" s="133"/>
    </row>
    <row r="232" spans="1:60" outlineLevel="1" x14ac:dyDescent="0.35">
      <c r="A232" s="134"/>
      <c r="B232" s="134"/>
      <c r="C232" s="211" t="s">
        <v>102</v>
      </c>
      <c r="D232" s="212"/>
      <c r="E232" s="213"/>
      <c r="F232" s="214"/>
      <c r="G232" s="215"/>
      <c r="H232" s="144"/>
      <c r="I232" s="144"/>
      <c r="J232" s="144"/>
      <c r="K232" s="144"/>
      <c r="L232" s="144"/>
      <c r="M232" s="144"/>
      <c r="N232" s="140"/>
      <c r="O232" s="140"/>
      <c r="P232" s="140"/>
      <c r="Q232" s="140"/>
      <c r="R232" s="140"/>
      <c r="S232" s="140"/>
      <c r="T232" s="141"/>
      <c r="U232" s="140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 t="s">
        <v>98</v>
      </c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5" t="str">
        <f>C232</f>
        <v>Dodávka.</v>
      </c>
      <c r="BB232" s="133"/>
      <c r="BC232" s="133"/>
      <c r="BD232" s="133"/>
      <c r="BE232" s="133"/>
      <c r="BF232" s="133"/>
      <c r="BG232" s="133"/>
      <c r="BH232" s="133"/>
    </row>
    <row r="233" spans="1:60" outlineLevel="1" x14ac:dyDescent="0.35">
      <c r="A233" s="134">
        <v>97</v>
      </c>
      <c r="B233" s="134" t="s">
        <v>326</v>
      </c>
      <c r="C233" s="160" t="s">
        <v>327</v>
      </c>
      <c r="D233" s="140" t="s">
        <v>95</v>
      </c>
      <c r="E233" s="142">
        <v>99</v>
      </c>
      <c r="F233" s="143">
        <f>H233+J233</f>
        <v>0</v>
      </c>
      <c r="G233" s="144">
        <f>ROUND(E233*F233,2)</f>
        <v>0</v>
      </c>
      <c r="H233" s="144"/>
      <c r="I233" s="144">
        <f>ROUND(E233*H233,2)</f>
        <v>0</v>
      </c>
      <c r="J233" s="144"/>
      <c r="K233" s="144">
        <f>ROUND(E233*J233,2)</f>
        <v>0</v>
      </c>
      <c r="L233" s="144">
        <v>21</v>
      </c>
      <c r="M233" s="144">
        <f>G233*(1+L233/100)</f>
        <v>0</v>
      </c>
      <c r="N233" s="140">
        <v>0</v>
      </c>
      <c r="O233" s="140">
        <f>ROUND(E233*N233,5)</f>
        <v>0</v>
      </c>
      <c r="P233" s="140">
        <v>0</v>
      </c>
      <c r="Q233" s="140">
        <f>ROUND(E233*P233,5)</f>
        <v>0</v>
      </c>
      <c r="R233" s="140"/>
      <c r="S233" s="140"/>
      <c r="T233" s="141">
        <v>0.53932999999999998</v>
      </c>
      <c r="U233" s="140">
        <f>ROUND(E233*T233,2)</f>
        <v>53.39</v>
      </c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 t="s">
        <v>96</v>
      </c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</row>
    <row r="234" spans="1:60" outlineLevel="1" x14ac:dyDescent="0.35">
      <c r="A234" s="134"/>
      <c r="B234" s="134"/>
      <c r="C234" s="211" t="s">
        <v>97</v>
      </c>
      <c r="D234" s="212"/>
      <c r="E234" s="213"/>
      <c r="F234" s="214"/>
      <c r="G234" s="215"/>
      <c r="H234" s="144"/>
      <c r="I234" s="144"/>
      <c r="J234" s="144"/>
      <c r="K234" s="144"/>
      <c r="L234" s="144"/>
      <c r="M234" s="144"/>
      <c r="N234" s="140"/>
      <c r="O234" s="140"/>
      <c r="P234" s="140"/>
      <c r="Q234" s="140"/>
      <c r="R234" s="140"/>
      <c r="S234" s="140"/>
      <c r="T234" s="141"/>
      <c r="U234" s="140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 t="s">
        <v>98</v>
      </c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5" t="str">
        <f>C234</f>
        <v>Montáž.</v>
      </c>
      <c r="BB234" s="133"/>
      <c r="BC234" s="133"/>
      <c r="BD234" s="133"/>
      <c r="BE234" s="133"/>
      <c r="BF234" s="133"/>
      <c r="BG234" s="133"/>
      <c r="BH234" s="133"/>
    </row>
    <row r="235" spans="1:60" outlineLevel="1" x14ac:dyDescent="0.35">
      <c r="A235" s="134">
        <v>98</v>
      </c>
      <c r="B235" s="134" t="s">
        <v>328</v>
      </c>
      <c r="C235" s="160" t="s">
        <v>329</v>
      </c>
      <c r="D235" s="140" t="s">
        <v>100</v>
      </c>
      <c r="E235" s="142">
        <v>99</v>
      </c>
      <c r="F235" s="143">
        <f>H235+J235</f>
        <v>0</v>
      </c>
      <c r="G235" s="144">
        <f>ROUND(E235*F235,2)</f>
        <v>0</v>
      </c>
      <c r="H235" s="144"/>
      <c r="I235" s="144">
        <f>ROUND(E235*H235,2)</f>
        <v>0</v>
      </c>
      <c r="J235" s="144"/>
      <c r="K235" s="144">
        <f>ROUND(E235*J235,2)</f>
        <v>0</v>
      </c>
      <c r="L235" s="144">
        <v>21</v>
      </c>
      <c r="M235" s="144">
        <f>G235*(1+L235/100)</f>
        <v>0</v>
      </c>
      <c r="N235" s="140">
        <v>0</v>
      </c>
      <c r="O235" s="140">
        <f>ROUND(E235*N235,5)</f>
        <v>0</v>
      </c>
      <c r="P235" s="140">
        <v>0</v>
      </c>
      <c r="Q235" s="140">
        <f>ROUND(E235*P235,5)</f>
        <v>0</v>
      </c>
      <c r="R235" s="140"/>
      <c r="S235" s="140"/>
      <c r="T235" s="141">
        <v>0</v>
      </c>
      <c r="U235" s="140">
        <f>ROUND(E235*T235,2)</f>
        <v>0</v>
      </c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 t="s">
        <v>101</v>
      </c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</row>
    <row r="236" spans="1:60" ht="20.65" outlineLevel="1" x14ac:dyDescent="0.35">
      <c r="A236" s="134"/>
      <c r="B236" s="134"/>
      <c r="C236" s="211" t="s">
        <v>330</v>
      </c>
      <c r="D236" s="212"/>
      <c r="E236" s="213"/>
      <c r="F236" s="214"/>
      <c r="G236" s="215"/>
      <c r="H236" s="144"/>
      <c r="I236" s="144"/>
      <c r="J236" s="144"/>
      <c r="K236" s="144"/>
      <c r="L236" s="144"/>
      <c r="M236" s="144"/>
      <c r="N236" s="140"/>
      <c r="O236" s="140"/>
      <c r="P236" s="140"/>
      <c r="Q236" s="140"/>
      <c r="R236" s="140"/>
      <c r="S236" s="140"/>
      <c r="T236" s="141"/>
      <c r="U236" s="140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 t="s">
        <v>98</v>
      </c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5" t="str">
        <f>C236</f>
        <v>10W stropní přisazený kruhový reproduktor, 100V, 6/3/1,5W, kov, IP21, keram. svorkovnice, bez kabelových průchodek, EN54.</v>
      </c>
      <c r="BB236" s="133"/>
      <c r="BC236" s="133"/>
      <c r="BD236" s="133"/>
      <c r="BE236" s="133"/>
      <c r="BF236" s="133"/>
      <c r="BG236" s="133"/>
      <c r="BH236" s="133"/>
    </row>
    <row r="237" spans="1:60" outlineLevel="1" x14ac:dyDescent="0.35">
      <c r="A237" s="134"/>
      <c r="B237" s="134"/>
      <c r="C237" s="211" t="s">
        <v>102</v>
      </c>
      <c r="D237" s="212"/>
      <c r="E237" s="213"/>
      <c r="F237" s="214"/>
      <c r="G237" s="215"/>
      <c r="H237" s="144"/>
      <c r="I237" s="144"/>
      <c r="J237" s="144"/>
      <c r="K237" s="144"/>
      <c r="L237" s="144"/>
      <c r="M237" s="144"/>
      <c r="N237" s="140"/>
      <c r="O237" s="140"/>
      <c r="P237" s="140"/>
      <c r="Q237" s="140"/>
      <c r="R237" s="140"/>
      <c r="S237" s="140"/>
      <c r="T237" s="141"/>
      <c r="U237" s="140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 t="s">
        <v>98</v>
      </c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5" t="str">
        <f>C237</f>
        <v>Dodávka.</v>
      </c>
      <c r="BB237" s="133"/>
      <c r="BC237" s="133"/>
      <c r="BD237" s="133"/>
      <c r="BE237" s="133"/>
      <c r="BF237" s="133"/>
      <c r="BG237" s="133"/>
      <c r="BH237" s="133"/>
    </row>
    <row r="238" spans="1:60" outlineLevel="1" x14ac:dyDescent="0.35">
      <c r="A238" s="134">
        <v>99</v>
      </c>
      <c r="B238" s="134" t="s">
        <v>331</v>
      </c>
      <c r="C238" s="160" t="s">
        <v>332</v>
      </c>
      <c r="D238" s="140" t="s">
        <v>269</v>
      </c>
      <c r="E238" s="142">
        <v>24</v>
      </c>
      <c r="F238" s="143">
        <f>H238+J238</f>
        <v>0</v>
      </c>
      <c r="G238" s="144">
        <f>ROUND(E238*F238,2)</f>
        <v>0</v>
      </c>
      <c r="H238" s="144"/>
      <c r="I238" s="144">
        <f>ROUND(E238*H238,2)</f>
        <v>0</v>
      </c>
      <c r="J238" s="144"/>
      <c r="K238" s="144">
        <f>ROUND(E238*J238,2)</f>
        <v>0</v>
      </c>
      <c r="L238" s="144">
        <v>21</v>
      </c>
      <c r="M238" s="144">
        <f>G238*(1+L238/100)</f>
        <v>0</v>
      </c>
      <c r="N238" s="140">
        <v>0</v>
      </c>
      <c r="O238" s="140">
        <f>ROUND(E238*N238,5)</f>
        <v>0</v>
      </c>
      <c r="P238" s="140">
        <v>0</v>
      </c>
      <c r="Q238" s="140">
        <f>ROUND(E238*P238,5)</f>
        <v>0</v>
      </c>
      <c r="R238" s="140"/>
      <c r="S238" s="140"/>
      <c r="T238" s="141">
        <v>1</v>
      </c>
      <c r="U238" s="140">
        <f>ROUND(E238*T238,2)</f>
        <v>24</v>
      </c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 t="s">
        <v>96</v>
      </c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</row>
    <row r="239" spans="1:60" ht="20.25" outlineLevel="1" x14ac:dyDescent="0.35">
      <c r="A239" s="134">
        <v>100</v>
      </c>
      <c r="B239" s="134" t="s">
        <v>333</v>
      </c>
      <c r="C239" s="160" t="s">
        <v>334</v>
      </c>
      <c r="D239" s="140" t="s">
        <v>269</v>
      </c>
      <c r="E239" s="142">
        <v>80</v>
      </c>
      <c r="F239" s="143">
        <f>H239+J239</f>
        <v>0</v>
      </c>
      <c r="G239" s="144">
        <f>ROUND(E239*F239,2)</f>
        <v>0</v>
      </c>
      <c r="H239" s="144"/>
      <c r="I239" s="144">
        <f>ROUND(E239*H239,2)</f>
        <v>0</v>
      </c>
      <c r="J239" s="144"/>
      <c r="K239" s="144">
        <f>ROUND(E239*J239,2)</f>
        <v>0</v>
      </c>
      <c r="L239" s="144">
        <v>21</v>
      </c>
      <c r="M239" s="144">
        <f>G239*(1+L239/100)</f>
        <v>0</v>
      </c>
      <c r="N239" s="140">
        <v>0</v>
      </c>
      <c r="O239" s="140">
        <f>ROUND(E239*N239,5)</f>
        <v>0</v>
      </c>
      <c r="P239" s="140">
        <v>0</v>
      </c>
      <c r="Q239" s="140">
        <f>ROUND(E239*P239,5)</f>
        <v>0</v>
      </c>
      <c r="R239" s="140"/>
      <c r="S239" s="140"/>
      <c r="T239" s="141">
        <v>1</v>
      </c>
      <c r="U239" s="140">
        <f>ROUND(E239*T239,2)</f>
        <v>80</v>
      </c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 t="s">
        <v>96</v>
      </c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</row>
    <row r="240" spans="1:60" outlineLevel="1" x14ac:dyDescent="0.35">
      <c r="A240" s="134">
        <v>101</v>
      </c>
      <c r="B240" s="134" t="s">
        <v>335</v>
      </c>
      <c r="C240" s="160" t="s">
        <v>336</v>
      </c>
      <c r="D240" s="140" t="s">
        <v>95</v>
      </c>
      <c r="E240" s="142">
        <v>1</v>
      </c>
      <c r="F240" s="143">
        <f>H240+J240</f>
        <v>0</v>
      </c>
      <c r="G240" s="144">
        <f>ROUND(E240*F240,2)</f>
        <v>0</v>
      </c>
      <c r="H240" s="144"/>
      <c r="I240" s="144">
        <f>ROUND(E240*H240,2)</f>
        <v>0</v>
      </c>
      <c r="J240" s="144"/>
      <c r="K240" s="144">
        <f>ROUND(E240*J240,2)</f>
        <v>0</v>
      </c>
      <c r="L240" s="144">
        <v>21</v>
      </c>
      <c r="M240" s="144">
        <f>G240*(1+L240/100)</f>
        <v>0</v>
      </c>
      <c r="N240" s="140">
        <v>0</v>
      </c>
      <c r="O240" s="140">
        <f>ROUND(E240*N240,5)</f>
        <v>0</v>
      </c>
      <c r="P240" s="140">
        <v>0</v>
      </c>
      <c r="Q240" s="140">
        <f>ROUND(E240*P240,5)</f>
        <v>0</v>
      </c>
      <c r="R240" s="140"/>
      <c r="S240" s="140"/>
      <c r="T240" s="141">
        <v>3.8088299999999999</v>
      </c>
      <c r="U240" s="140">
        <f>ROUND(E240*T240,2)</f>
        <v>3.81</v>
      </c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 t="s">
        <v>96</v>
      </c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</row>
    <row r="241" spans="1:60" outlineLevel="1" x14ac:dyDescent="0.35">
      <c r="A241" s="134"/>
      <c r="B241" s="134"/>
      <c r="C241" s="211" t="s">
        <v>337</v>
      </c>
      <c r="D241" s="212"/>
      <c r="E241" s="213"/>
      <c r="F241" s="214"/>
      <c r="G241" s="215"/>
      <c r="H241" s="144"/>
      <c r="I241" s="144"/>
      <c r="J241" s="144"/>
      <c r="K241" s="144"/>
      <c r="L241" s="144"/>
      <c r="M241" s="144"/>
      <c r="N241" s="140"/>
      <c r="O241" s="140"/>
      <c r="P241" s="140"/>
      <c r="Q241" s="140"/>
      <c r="R241" s="140"/>
      <c r="S241" s="140"/>
      <c r="T241" s="141"/>
      <c r="U241" s="140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 t="s">
        <v>98</v>
      </c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5" t="str">
        <f>C241</f>
        <v>RACK pro rozhlas.</v>
      </c>
      <c r="BB241" s="133"/>
      <c r="BC241" s="133"/>
      <c r="BD241" s="133"/>
      <c r="BE241" s="133"/>
      <c r="BF241" s="133"/>
      <c r="BG241" s="133"/>
      <c r="BH241" s="133"/>
    </row>
    <row r="242" spans="1:60" outlineLevel="1" x14ac:dyDescent="0.35">
      <c r="A242" s="134"/>
      <c r="B242" s="134"/>
      <c r="C242" s="211" t="s">
        <v>338</v>
      </c>
      <c r="D242" s="212"/>
      <c r="E242" s="213"/>
      <c r="F242" s="214"/>
      <c r="G242" s="215"/>
      <c r="H242" s="144"/>
      <c r="I242" s="144"/>
      <c r="J242" s="144"/>
      <c r="K242" s="144"/>
      <c r="L242" s="144"/>
      <c r="M242" s="144"/>
      <c r="N242" s="140"/>
      <c r="O242" s="140"/>
      <c r="P242" s="140"/>
      <c r="Q242" s="140"/>
      <c r="R242" s="140"/>
      <c r="S242" s="140"/>
      <c r="T242" s="141"/>
      <c r="U242" s="140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 t="s">
        <v>98</v>
      </c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5" t="str">
        <f>C242</f>
        <v>Montáž včetně příslušenství.</v>
      </c>
      <c r="BB242" s="133"/>
      <c r="BC242" s="133"/>
      <c r="BD242" s="133"/>
      <c r="BE242" s="133"/>
      <c r="BF242" s="133"/>
      <c r="BG242" s="133"/>
      <c r="BH242" s="133"/>
    </row>
    <row r="243" spans="1:60" ht="20.25" outlineLevel="1" x14ac:dyDescent="0.35">
      <c r="A243" s="134">
        <v>102</v>
      </c>
      <c r="B243" s="134" t="s">
        <v>339</v>
      </c>
      <c r="C243" s="160" t="s">
        <v>340</v>
      </c>
      <c r="D243" s="140" t="s">
        <v>95</v>
      </c>
      <c r="E243" s="142">
        <v>1</v>
      </c>
      <c r="F243" s="143">
        <f>H243+J243</f>
        <v>0</v>
      </c>
      <c r="G243" s="144">
        <f>ROUND(E243*F243,2)</f>
        <v>0</v>
      </c>
      <c r="H243" s="144"/>
      <c r="I243" s="144">
        <f>ROUND(E243*H243,2)</f>
        <v>0</v>
      </c>
      <c r="J243" s="144"/>
      <c r="K243" s="144">
        <f>ROUND(E243*J243,2)</f>
        <v>0</v>
      </c>
      <c r="L243" s="144">
        <v>21</v>
      </c>
      <c r="M243" s="144">
        <f>G243*(1+L243/100)</f>
        <v>0</v>
      </c>
      <c r="N243" s="140">
        <v>3.5999999999999997E-2</v>
      </c>
      <c r="O243" s="140">
        <f>ROUND(E243*N243,5)</f>
        <v>3.5999999999999997E-2</v>
      </c>
      <c r="P243" s="140">
        <v>0</v>
      </c>
      <c r="Q243" s="140">
        <f>ROUND(E243*P243,5)</f>
        <v>0</v>
      </c>
      <c r="R243" s="140"/>
      <c r="S243" s="140"/>
      <c r="T243" s="141">
        <v>0</v>
      </c>
      <c r="U243" s="140">
        <f>ROUND(E243*T243,2)</f>
        <v>0</v>
      </c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 t="s">
        <v>101</v>
      </c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</row>
    <row r="244" spans="1:60" outlineLevel="1" x14ac:dyDescent="0.35">
      <c r="A244" s="134"/>
      <c r="B244" s="134"/>
      <c r="C244" s="211" t="s">
        <v>102</v>
      </c>
      <c r="D244" s="212"/>
      <c r="E244" s="213"/>
      <c r="F244" s="214"/>
      <c r="G244" s="215"/>
      <c r="H244" s="144"/>
      <c r="I244" s="144"/>
      <c r="J244" s="144"/>
      <c r="K244" s="144"/>
      <c r="L244" s="144"/>
      <c r="M244" s="144"/>
      <c r="N244" s="140"/>
      <c r="O244" s="140"/>
      <c r="P244" s="140"/>
      <c r="Q244" s="140"/>
      <c r="R244" s="140"/>
      <c r="S244" s="140"/>
      <c r="T244" s="141"/>
      <c r="U244" s="140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 t="s">
        <v>98</v>
      </c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5" t="str">
        <f>C244</f>
        <v>Dodávka.</v>
      </c>
      <c r="BB244" s="133"/>
      <c r="BC244" s="133"/>
      <c r="BD244" s="133"/>
      <c r="BE244" s="133"/>
      <c r="BF244" s="133"/>
      <c r="BG244" s="133"/>
      <c r="BH244" s="133"/>
    </row>
    <row r="245" spans="1:60" outlineLevel="1" x14ac:dyDescent="0.35">
      <c r="A245" s="134">
        <v>103</v>
      </c>
      <c r="B245" s="134" t="s">
        <v>341</v>
      </c>
      <c r="C245" s="160" t="s">
        <v>342</v>
      </c>
      <c r="D245" s="140" t="s">
        <v>100</v>
      </c>
      <c r="E245" s="142">
        <v>1</v>
      </c>
      <c r="F245" s="143">
        <f>H245+J245</f>
        <v>0</v>
      </c>
      <c r="G245" s="144">
        <f>ROUND(E245*F245,2)</f>
        <v>0</v>
      </c>
      <c r="H245" s="144"/>
      <c r="I245" s="144">
        <f>ROUND(E245*H245,2)</f>
        <v>0</v>
      </c>
      <c r="J245" s="144"/>
      <c r="K245" s="144">
        <f>ROUND(E245*J245,2)</f>
        <v>0</v>
      </c>
      <c r="L245" s="144">
        <v>21</v>
      </c>
      <c r="M245" s="144">
        <f>G245*(1+L245/100)</f>
        <v>0</v>
      </c>
      <c r="N245" s="140">
        <v>0</v>
      </c>
      <c r="O245" s="140">
        <f>ROUND(E245*N245,5)</f>
        <v>0</v>
      </c>
      <c r="P245" s="140">
        <v>0</v>
      </c>
      <c r="Q245" s="140">
        <f>ROUND(E245*P245,5)</f>
        <v>0</v>
      </c>
      <c r="R245" s="140"/>
      <c r="S245" s="140"/>
      <c r="T245" s="141">
        <v>0</v>
      </c>
      <c r="U245" s="140">
        <f>ROUND(E245*T245,2)</f>
        <v>0</v>
      </c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 t="s">
        <v>101</v>
      </c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</row>
    <row r="246" spans="1:60" outlineLevel="1" x14ac:dyDescent="0.35">
      <c r="A246" s="134"/>
      <c r="B246" s="134"/>
      <c r="C246" s="211" t="s">
        <v>102</v>
      </c>
      <c r="D246" s="212"/>
      <c r="E246" s="213"/>
      <c r="F246" s="214"/>
      <c r="G246" s="215"/>
      <c r="H246" s="144"/>
      <c r="I246" s="144"/>
      <c r="J246" s="144"/>
      <c r="K246" s="144"/>
      <c r="L246" s="144"/>
      <c r="M246" s="144"/>
      <c r="N246" s="140"/>
      <c r="O246" s="140"/>
      <c r="P246" s="140"/>
      <c r="Q246" s="140"/>
      <c r="R246" s="140"/>
      <c r="S246" s="140"/>
      <c r="T246" s="141"/>
      <c r="U246" s="140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 t="s">
        <v>98</v>
      </c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5" t="str">
        <f>C246</f>
        <v>Dodávka.</v>
      </c>
      <c r="BB246" s="133"/>
      <c r="BC246" s="133"/>
      <c r="BD246" s="133"/>
      <c r="BE246" s="133"/>
      <c r="BF246" s="133"/>
      <c r="BG246" s="133"/>
      <c r="BH246" s="133"/>
    </row>
    <row r="247" spans="1:60" ht="20.25" outlineLevel="1" x14ac:dyDescent="0.35">
      <c r="A247" s="134">
        <v>104</v>
      </c>
      <c r="B247" s="134" t="s">
        <v>343</v>
      </c>
      <c r="C247" s="160" t="s">
        <v>344</v>
      </c>
      <c r="D247" s="140" t="s">
        <v>100</v>
      </c>
      <c r="E247" s="142">
        <v>1</v>
      </c>
      <c r="F247" s="143">
        <f>H247+J247</f>
        <v>0</v>
      </c>
      <c r="G247" s="144">
        <f>ROUND(E247*F247,2)</f>
        <v>0</v>
      </c>
      <c r="H247" s="144"/>
      <c r="I247" s="144">
        <f>ROUND(E247*H247,2)</f>
        <v>0</v>
      </c>
      <c r="J247" s="144"/>
      <c r="K247" s="144">
        <f>ROUND(E247*J247,2)</f>
        <v>0</v>
      </c>
      <c r="L247" s="144">
        <v>21</v>
      </c>
      <c r="M247" s="144">
        <f>G247*(1+L247/100)</f>
        <v>0</v>
      </c>
      <c r="N247" s="140">
        <v>0</v>
      </c>
      <c r="O247" s="140">
        <f>ROUND(E247*N247,5)</f>
        <v>0</v>
      </c>
      <c r="P247" s="140">
        <v>0</v>
      </c>
      <c r="Q247" s="140">
        <f>ROUND(E247*P247,5)</f>
        <v>0</v>
      </c>
      <c r="R247" s="140"/>
      <c r="S247" s="140"/>
      <c r="T247" s="141">
        <v>0</v>
      </c>
      <c r="U247" s="140">
        <f>ROUND(E247*T247,2)</f>
        <v>0</v>
      </c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 t="s">
        <v>101</v>
      </c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</row>
    <row r="248" spans="1:60" outlineLevel="1" x14ac:dyDescent="0.35">
      <c r="A248" s="134"/>
      <c r="B248" s="134"/>
      <c r="C248" s="211" t="s">
        <v>102</v>
      </c>
      <c r="D248" s="212"/>
      <c r="E248" s="213"/>
      <c r="F248" s="214"/>
      <c r="G248" s="215"/>
      <c r="H248" s="144"/>
      <c r="I248" s="144"/>
      <c r="J248" s="144"/>
      <c r="K248" s="144"/>
      <c r="L248" s="144"/>
      <c r="M248" s="144"/>
      <c r="N248" s="140"/>
      <c r="O248" s="140"/>
      <c r="P248" s="140"/>
      <c r="Q248" s="140"/>
      <c r="R248" s="140"/>
      <c r="S248" s="140"/>
      <c r="T248" s="141"/>
      <c r="U248" s="140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 t="s">
        <v>98</v>
      </c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5" t="str">
        <f>C248</f>
        <v>Dodávka.</v>
      </c>
      <c r="BB248" s="133"/>
      <c r="BC248" s="133"/>
      <c r="BD248" s="133"/>
      <c r="BE248" s="133"/>
      <c r="BF248" s="133"/>
      <c r="BG248" s="133"/>
      <c r="BH248" s="133"/>
    </row>
    <row r="249" spans="1:60" outlineLevel="1" x14ac:dyDescent="0.35">
      <c r="A249" s="134">
        <v>105</v>
      </c>
      <c r="B249" s="134" t="s">
        <v>345</v>
      </c>
      <c r="C249" s="160" t="s">
        <v>346</v>
      </c>
      <c r="D249" s="140" t="s">
        <v>347</v>
      </c>
      <c r="E249" s="142">
        <v>1</v>
      </c>
      <c r="F249" s="143">
        <f>H249+J249</f>
        <v>0</v>
      </c>
      <c r="G249" s="144">
        <f>ROUND(E249*F249,2)</f>
        <v>0</v>
      </c>
      <c r="H249" s="144"/>
      <c r="I249" s="144">
        <f>ROUND(E249*H249,2)</f>
        <v>0</v>
      </c>
      <c r="J249" s="144"/>
      <c r="K249" s="144">
        <f>ROUND(E249*J249,2)</f>
        <v>0</v>
      </c>
      <c r="L249" s="144">
        <v>21</v>
      </c>
      <c r="M249" s="144">
        <f>G249*(1+L249/100)</f>
        <v>0</v>
      </c>
      <c r="N249" s="140">
        <v>0</v>
      </c>
      <c r="O249" s="140">
        <f>ROUND(E249*N249,5)</f>
        <v>0</v>
      </c>
      <c r="P249" s="140">
        <v>0</v>
      </c>
      <c r="Q249" s="140">
        <f>ROUND(E249*P249,5)</f>
        <v>0</v>
      </c>
      <c r="R249" s="140"/>
      <c r="S249" s="140"/>
      <c r="T249" s="141">
        <v>0</v>
      </c>
      <c r="U249" s="140">
        <f>ROUND(E249*T249,2)</f>
        <v>0</v>
      </c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 t="s">
        <v>96</v>
      </c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</row>
    <row r="250" spans="1:60" outlineLevel="1" x14ac:dyDescent="0.35">
      <c r="A250" s="152"/>
      <c r="B250" s="152"/>
      <c r="C250" s="216" t="s">
        <v>348</v>
      </c>
      <c r="D250" s="217"/>
      <c r="E250" s="218"/>
      <c r="F250" s="219"/>
      <c r="G250" s="220"/>
      <c r="H250" s="153"/>
      <c r="I250" s="153"/>
      <c r="J250" s="153"/>
      <c r="K250" s="153"/>
      <c r="L250" s="153"/>
      <c r="M250" s="153"/>
      <c r="N250" s="154"/>
      <c r="O250" s="154"/>
      <c r="P250" s="154"/>
      <c r="Q250" s="154"/>
      <c r="R250" s="154"/>
      <c r="S250" s="154"/>
      <c r="T250" s="155"/>
      <c r="U250" s="154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 t="s">
        <v>98</v>
      </c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5" t="str">
        <f>C250</f>
        <v>Realizační projektová dokumentace dle konkrétního typu systému EPS a NZS.</v>
      </c>
      <c r="BB250" s="133"/>
      <c r="BC250" s="133"/>
      <c r="BD250" s="133"/>
      <c r="BE250" s="133"/>
      <c r="BF250" s="133"/>
      <c r="BG250" s="133"/>
      <c r="BH250" s="133"/>
    </row>
    <row r="251" spans="1:60" x14ac:dyDescent="0.35">
      <c r="A251" s="4"/>
      <c r="B251" s="5" t="s">
        <v>349</v>
      </c>
      <c r="C251" s="161" t="s">
        <v>349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AC251">
        <v>12</v>
      </c>
      <c r="AD251">
        <v>21</v>
      </c>
    </row>
    <row r="252" spans="1:60" ht="13.15" x14ac:dyDescent="0.35">
      <c r="A252" s="156"/>
      <c r="B252" s="157" t="s">
        <v>28</v>
      </c>
      <c r="C252" s="162" t="s">
        <v>349</v>
      </c>
      <c r="D252" s="158"/>
      <c r="E252" s="158"/>
      <c r="F252" s="158"/>
      <c r="G252" s="159">
        <f>G8</f>
        <v>0</v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AC252">
        <f>SUMIF(L7:L250,AC251,G7:G250)</f>
        <v>0</v>
      </c>
      <c r="AD252">
        <f>SUMIF(L7:L250,AD251,G7:G250)</f>
        <v>0</v>
      </c>
      <c r="AE252" t="s">
        <v>350</v>
      </c>
    </row>
    <row r="253" spans="1:60" x14ac:dyDescent="0.35">
      <c r="A253" s="4"/>
      <c r="B253" s="5" t="s">
        <v>349</v>
      </c>
      <c r="C253" s="161" t="s">
        <v>349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60" x14ac:dyDescent="0.35">
      <c r="A254" s="4"/>
      <c r="B254" s="5" t="s">
        <v>349</v>
      </c>
      <c r="C254" s="161" t="s">
        <v>349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60" x14ac:dyDescent="0.35">
      <c r="A255" s="221" t="s">
        <v>351</v>
      </c>
      <c r="B255" s="221"/>
      <c r="C255" s="22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60" x14ac:dyDescent="0.35">
      <c r="A256" s="223"/>
      <c r="B256" s="224"/>
      <c r="C256" s="225"/>
      <c r="D256" s="224"/>
      <c r="E256" s="224"/>
      <c r="F256" s="224"/>
      <c r="G256" s="22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AE256" t="s">
        <v>352</v>
      </c>
    </row>
    <row r="257" spans="1:31" x14ac:dyDescent="0.35">
      <c r="A257" s="227"/>
      <c r="B257" s="228"/>
      <c r="C257" s="229"/>
      <c r="D257" s="228"/>
      <c r="E257" s="228"/>
      <c r="F257" s="228"/>
      <c r="G257" s="230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31" x14ac:dyDescent="0.35">
      <c r="A258" s="227"/>
      <c r="B258" s="228"/>
      <c r="C258" s="229"/>
      <c r="D258" s="228"/>
      <c r="E258" s="228"/>
      <c r="F258" s="228"/>
      <c r="G258" s="230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31" x14ac:dyDescent="0.35">
      <c r="A259" s="227"/>
      <c r="B259" s="228"/>
      <c r="C259" s="229"/>
      <c r="D259" s="228"/>
      <c r="E259" s="228"/>
      <c r="F259" s="228"/>
      <c r="G259" s="230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31" x14ac:dyDescent="0.35">
      <c r="A260" s="231"/>
      <c r="B260" s="232"/>
      <c r="C260" s="233"/>
      <c r="D260" s="232"/>
      <c r="E260" s="232"/>
      <c r="F260" s="232"/>
      <c r="G260" s="23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31" x14ac:dyDescent="0.35">
      <c r="A261" s="4"/>
      <c r="B261" s="5" t="s">
        <v>349</v>
      </c>
      <c r="C261" s="161" t="s">
        <v>349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31" x14ac:dyDescent="0.35">
      <c r="C262" s="163"/>
      <c r="AE262" t="s">
        <v>353</v>
      </c>
    </row>
  </sheetData>
  <mergeCells count="143">
    <mergeCell ref="C14:G14"/>
    <mergeCell ref="C15:G15"/>
    <mergeCell ref="C17:G17"/>
    <mergeCell ref="C19:G19"/>
    <mergeCell ref="C21:G21"/>
    <mergeCell ref="C23:G23"/>
    <mergeCell ref="A1:G1"/>
    <mergeCell ref="C2:G2"/>
    <mergeCell ref="C3:G3"/>
    <mergeCell ref="C4:G4"/>
    <mergeCell ref="C10:G10"/>
    <mergeCell ref="C12:G12"/>
    <mergeCell ref="C33:G33"/>
    <mergeCell ref="C34:G34"/>
    <mergeCell ref="C36:G36"/>
    <mergeCell ref="C38:G38"/>
    <mergeCell ref="C40:G40"/>
    <mergeCell ref="C42:G42"/>
    <mergeCell ref="C25:G25"/>
    <mergeCell ref="C27:G27"/>
    <mergeCell ref="C28:G28"/>
    <mergeCell ref="C29:G29"/>
    <mergeCell ref="C31:G31"/>
    <mergeCell ref="C32:G32"/>
    <mergeCell ref="C56:G56"/>
    <mergeCell ref="C58:G58"/>
    <mergeCell ref="C60:G60"/>
    <mergeCell ref="C62:G62"/>
    <mergeCell ref="C64:G64"/>
    <mergeCell ref="C66:G66"/>
    <mergeCell ref="C44:G44"/>
    <mergeCell ref="C46:G46"/>
    <mergeCell ref="C48:G48"/>
    <mergeCell ref="C50:G50"/>
    <mergeCell ref="C52:G52"/>
    <mergeCell ref="C54:G54"/>
    <mergeCell ref="C77:G77"/>
    <mergeCell ref="C79:G79"/>
    <mergeCell ref="C81:G81"/>
    <mergeCell ref="C83:G83"/>
    <mergeCell ref="C85:G85"/>
    <mergeCell ref="C87:G87"/>
    <mergeCell ref="C67:G67"/>
    <mergeCell ref="C69:G69"/>
    <mergeCell ref="C70:G70"/>
    <mergeCell ref="C72:G72"/>
    <mergeCell ref="C73:G73"/>
    <mergeCell ref="C75:G75"/>
    <mergeCell ref="C100:G100"/>
    <mergeCell ref="C101:G101"/>
    <mergeCell ref="C103:G103"/>
    <mergeCell ref="C105:G105"/>
    <mergeCell ref="C107:G107"/>
    <mergeCell ref="C108:G108"/>
    <mergeCell ref="C88:G88"/>
    <mergeCell ref="C90:G90"/>
    <mergeCell ref="C92:G92"/>
    <mergeCell ref="C94:G94"/>
    <mergeCell ref="C97:G97"/>
    <mergeCell ref="C98:G98"/>
    <mergeCell ref="C118:G118"/>
    <mergeCell ref="C119:G119"/>
    <mergeCell ref="C121:G121"/>
    <mergeCell ref="C123:G123"/>
    <mergeCell ref="C124:G124"/>
    <mergeCell ref="C126:G126"/>
    <mergeCell ref="C111:G111"/>
    <mergeCell ref="C113:G113"/>
    <mergeCell ref="C114:G114"/>
    <mergeCell ref="C115:G115"/>
    <mergeCell ref="C116:G116"/>
    <mergeCell ref="C117:G117"/>
    <mergeCell ref="C137:G137"/>
    <mergeCell ref="C139:G139"/>
    <mergeCell ref="C140:G140"/>
    <mergeCell ref="C142:G142"/>
    <mergeCell ref="C144:G144"/>
    <mergeCell ref="C146:G146"/>
    <mergeCell ref="C128:G128"/>
    <mergeCell ref="C129:G129"/>
    <mergeCell ref="C131:G131"/>
    <mergeCell ref="C132:G132"/>
    <mergeCell ref="C134:G134"/>
    <mergeCell ref="C136:G136"/>
    <mergeCell ref="C159:G159"/>
    <mergeCell ref="C161:G161"/>
    <mergeCell ref="C163:G163"/>
    <mergeCell ref="C165:G165"/>
    <mergeCell ref="C167:G167"/>
    <mergeCell ref="C169:G169"/>
    <mergeCell ref="C147:G147"/>
    <mergeCell ref="C150:G150"/>
    <mergeCell ref="C152:G152"/>
    <mergeCell ref="C154:G154"/>
    <mergeCell ref="C156:G156"/>
    <mergeCell ref="C157:G157"/>
    <mergeCell ref="C183:G183"/>
    <mergeCell ref="C185:G185"/>
    <mergeCell ref="C186:G186"/>
    <mergeCell ref="C188:G188"/>
    <mergeCell ref="C189:G189"/>
    <mergeCell ref="C191:G191"/>
    <mergeCell ref="C170:G170"/>
    <mergeCell ref="C172:G172"/>
    <mergeCell ref="C174:G174"/>
    <mergeCell ref="C176:G176"/>
    <mergeCell ref="C178:G178"/>
    <mergeCell ref="C180:G180"/>
    <mergeCell ref="C203:G203"/>
    <mergeCell ref="C205:G205"/>
    <mergeCell ref="C207:G207"/>
    <mergeCell ref="C209:G209"/>
    <mergeCell ref="C211:G211"/>
    <mergeCell ref="C213:G213"/>
    <mergeCell ref="C192:G192"/>
    <mergeCell ref="C194:G194"/>
    <mergeCell ref="C195:G195"/>
    <mergeCell ref="C197:G197"/>
    <mergeCell ref="C199:G199"/>
    <mergeCell ref="C201:G201"/>
    <mergeCell ref="C224:G224"/>
    <mergeCell ref="C226:G226"/>
    <mergeCell ref="C227:G227"/>
    <mergeCell ref="C229:G229"/>
    <mergeCell ref="C231:G231"/>
    <mergeCell ref="C232:G232"/>
    <mergeCell ref="C214:G214"/>
    <mergeCell ref="C216:G216"/>
    <mergeCell ref="C217:G217"/>
    <mergeCell ref="C219:G219"/>
    <mergeCell ref="C221:G221"/>
    <mergeCell ref="C222:G222"/>
    <mergeCell ref="C246:G246"/>
    <mergeCell ref="C248:G248"/>
    <mergeCell ref="C250:G250"/>
    <mergeCell ref="A255:C255"/>
    <mergeCell ref="A256:G260"/>
    <mergeCell ref="C234:G234"/>
    <mergeCell ref="C236:G236"/>
    <mergeCell ref="C237:G237"/>
    <mergeCell ref="C241:G241"/>
    <mergeCell ref="C242:G242"/>
    <mergeCell ref="C244:G244"/>
  </mergeCells>
  <pageMargins left="0.39370078740157499" right="0.19685039370078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Tichý</dc:creator>
  <cp:lastModifiedBy>Ondřej Tichý</cp:lastModifiedBy>
  <cp:lastPrinted>2014-02-28T09:52:57Z</cp:lastPrinted>
  <dcterms:created xsi:type="dcterms:W3CDTF">2009-04-08T07:15:50Z</dcterms:created>
  <dcterms:modified xsi:type="dcterms:W3CDTF">2024-03-16T07:39:20Z</dcterms:modified>
</cp:coreProperties>
</file>