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koli domu DSP_David_edit 23012024\rozpočty\"/>
    </mc:Choice>
  </mc:AlternateContent>
  <xr:revisionPtr revIDLastSave="0" documentId="13_ncr:1_{474C4C9F-C52D-40CD-A1C0-975C6C0B2C58}" xr6:coauthVersionLast="47" xr6:coauthVersionMax="47" xr10:uidLastSave="{00000000-0000-0000-0000-000000000000}"/>
  <workbookProtection workbookAlgorithmName="SHA-512" workbookHashValue="RoGhzyCoANP91kULWmMsfSnnl3rfXj/4p9KcR3ZPgknMSj7LY6jcgKXYAgGnGc+2RfC5q7iUFxA1ePxrkU02xg==" workbookSaltValue="PvBo3ysUfn0IeHyUZM9JQQ==" workbookSpinCount="100000" lockStructure="1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14" i="12"/>
  <c r="G10" i="12"/>
  <c r="G11" i="12"/>
  <c r="G12" i="12"/>
  <c r="G13" i="12"/>
  <c r="G8" i="12" l="1"/>
  <c r="I47" i="1" s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F40" i="1"/>
  <c r="G40" i="1"/>
  <c r="H40" i="1"/>
  <c r="I40" i="1"/>
  <c r="I21" i="1"/>
  <c r="J28" i="1"/>
  <c r="J26" i="1"/>
  <c r="G38" i="1"/>
  <c r="F38" i="1"/>
  <c r="J23" i="1"/>
  <c r="J24" i="1"/>
  <c r="J25" i="1"/>
  <c r="J27" i="1"/>
  <c r="E24" i="1"/>
  <c r="E26" i="1"/>
  <c r="J39" i="1"/>
  <c r="I58" i="1" l="1"/>
  <c r="G25" i="1" s="1"/>
  <c r="J40" i="1"/>
  <c r="I8" i="12"/>
  <c r="U8" i="12"/>
  <c r="Q8" i="12"/>
  <c r="O8" i="12"/>
  <c r="M8" i="12"/>
  <c r="K8" i="12"/>
  <c r="G23" i="1" l="1"/>
  <c r="G24" i="1" s="1"/>
  <c r="G26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<sst xmlns="http://schemas.openxmlformats.org/spreadsheetml/2006/main" count="164" uniqueCount="122">
  <si>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</si>
  <si>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</si>
  <si>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</si>
  <si>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</si>
  <si>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</si>
  <si>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</si>
  <si>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</si>
  <si>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</si>
  <si>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</si>
  <si>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</si>
  <si>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</si>
  <si>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</si>
  <si>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</si>
  <si>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</si>
  <si>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</si>
  <si>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</si>
  <si>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</si>
  <si>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</si>
  <si>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</si>
  <si>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</si>
  <si>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</si>
  <si>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</si>
  <si>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</si>
  <si>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</si>
  <si>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</si>
  <si>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</si>
  <si>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</si>
  <si>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</si>
  <si>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</si>
  <si>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</si>
  <si>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</si>
  <si>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</si>
  <si>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</si>
  <si>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</si>
  <si>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</si>
  <si>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</si>
  <si>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</si>
  <si>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</si>
  <si>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</si>
  <si>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</si>
  <si>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</si>
  <si>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</si>
  <si>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</si>
  <si>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</si>
  <si>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</si>
  <si>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</si>
  <si>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</si>
  <si>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</si>
  <si>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</si>
  <si>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</si>
  <si>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</si>
  <si>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</si>
  <si>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</si>
  <si>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</si>
  <si>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</si>
  <si>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</si>
  <si>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</si>
  <si>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</si>
  <si>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</si>
  <si>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</si>
  <si>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</si>
  <si>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</si>
  <si>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</si>
  <si>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</si>
  <si>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</si>
  <si>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</si>
  <si>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</si>
  <si>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</si>
  <si>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</si>
  <si>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</si>
  <si>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</si>
  <si>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</si>
  <si>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</si>
  <si>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</si>
  <si>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</si>
  <si>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</si>
  <si>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</si>
  <si>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</si>
  <si>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</si>
  <si>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</si>
  <si>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</si>
  <si>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</si>
  <si>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</si>
  <si>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</si>
  <si>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</si>
  <si>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</si>
  <si>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</si>
  <si>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</si>
  <si>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</si>
  <si>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</si>
  <si>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</si>
  <si>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</si>
  <si>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</si>
  <si>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</si>
  <si>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</si>
  <si>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</si>
  <si>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</si>
  <si>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</si>
  <si>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</si>
  <si>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</si>
  <si>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121100001RA0</t>
  </si>
  <si>
    <t>Sejmutí ornice, naložení, odvoz a uložení</t>
  </si>
  <si>
    <t>m3</t>
  </si>
  <si>
    <t>POL2_0</t>
  </si>
  <si>
    <t>122201409R00</t>
  </si>
  <si>
    <t>Příplatek za lepivost-výkopávky v zemníku v hor.3</t>
  </si>
  <si>
    <t>POL1_0</t>
  </si>
  <si>
    <t>161101101R00</t>
  </si>
  <si>
    <t>Svislé přemístění výkopku z hor.1-4 do 2,5 m</t>
  </si>
  <si>
    <t>162301102R00</t>
  </si>
  <si>
    <t>Vodorovné přemístění výkopku z hor.1-4 do 1000 m</t>
  </si>
  <si>
    <t>181101102R00</t>
  </si>
  <si>
    <t>Úprava pláně v zářezech v hor. 1-4, se zhutněním</t>
  </si>
  <si>
    <t>m2</t>
  </si>
  <si>
    <t>181006111R00</t>
  </si>
  <si>
    <t>Rozprostření zemin v rov./sklonu 1:5, tl. do 10 cm</t>
  </si>
  <si>
    <t/>
  </si>
  <si>
    <t>END</t>
  </si>
  <si>
    <t>Domov pro seniory Sokolnice, příspěvková organizace</t>
  </si>
  <si>
    <t>zámecká 57, 664 52 Sokolnice</t>
  </si>
  <si>
    <t>00209392</t>
  </si>
  <si>
    <t>Položkový rozpočet SO 01 Terénní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</si>
</sst>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3" borderId="36" xfId="0" applyFill="1" applyBorder="1" applyProtection="1"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9" fontId="0" fillId="3" borderId="35" xfId="0" applyNumberFormat="1" applyFill="1" applyBorder="1"/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52" xfId="0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49" xfId="0" applyFill="1" applyBorder="1"/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26" xfId="0" applyNumberFormat="1" applyBorder="1" applyProtection="1">
      <protection locked="0"/>
    </xf>
    <xf numFmtId="3" fontId="7" fillId="3" borderId="27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 wrapText="1"/>
      <protection locked="0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Protection="1">
      <protection locked="0"/>
    </xf>
    <xf numFmtId="3" fontId="3" fillId="0" borderId="29" xfId="0" applyNumberFormat="1" applyFont="1" applyBorder="1" applyAlignment="1" applyProtection="1">
      <alignment horizontal="right" wrapText="1" shrinkToFit="1"/>
      <protection locked="0"/>
    </xf>
    <xf numFmtId="3" fontId="3" fillId="0" borderId="29" xfId="0" applyNumberFormat="1" applyFont="1" applyBorder="1" applyAlignment="1" applyProtection="1">
      <alignment horizontal="right" shrinkToFit="1"/>
      <protection locked="0"/>
    </xf>
    <xf numFmtId="3" fontId="0" fillId="0" borderId="29" xfId="0" applyNumberFormat="1" applyBorder="1" applyAlignment="1" applyProtection="1">
      <alignment shrinkToFit="1"/>
      <protection locked="0"/>
    </xf>
    <xf numFmtId="3" fontId="0" fillId="0" borderId="29" xfId="0" applyNumberFormat="1" applyBorder="1" applyProtection="1">
      <protection locked="0"/>
    </xf>
    <xf numFmtId="3" fontId="0" fillId="4" borderId="30" xfId="0" applyNumberFormat="1" applyFill="1" applyBorder="1" applyAlignment="1" applyProtection="1">
      <alignment wrapText="1" shrinkToFit="1"/>
      <protection locked="0"/>
    </xf>
    <xf numFmtId="3" fontId="0" fillId="4" borderId="30" xfId="0" applyNumberFormat="1" applyFill="1" applyBorder="1" applyAlignment="1" applyProtection="1">
      <alignment shrinkToFit="1"/>
      <protection locked="0"/>
    </xf>
    <xf numFmtId="3" fontId="0" fillId="4" borderId="30" xfId="0" applyNumberFormat="1" applyFill="1" applyBorder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/>
    <xf numFmtId="4" fontId="0" fillId="0" borderId="0" xfId="0" applyNumberFormat="1"/>
    <xf numFmtId="0" fontId="0" fillId="0" borderId="6" xfId="0" applyBorder="1"/>
    <xf numFmtId="0" fontId="0" fillId="0" borderId="9" xfId="0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8" fillId="0" borderId="0" xfId="0" applyFont="1" applyAlignment="1">
      <alignment horizontal="left" vertical="center"/>
    </xf>
    <xf numFmtId="0" fontId="0" fillId="0" borderId="1" xfId="0" applyBorder="1"/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0" fillId="0" borderId="6" xfId="0" applyBorder="1" applyAlignment="1">
      <alignment horizontal="left"/>
    </xf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0" fontId="6" fillId="0" borderId="0" xfId="0" applyFont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0" fontId="7" fillId="4" borderId="10" xfId="0" applyFont="1" applyFill="1" applyBorder="1"/>
    <xf numFmtId="0" fontId="7" fillId="4" borderId="6" xfId="0" applyFont="1" applyFill="1" applyBorder="1"/>
    <xf numFmtId="4" fontId="7" fillId="4" borderId="37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0" fillId="4" borderId="31" xfId="0" applyNumberFormat="1" applyFill="1" applyBorder="1" applyProtection="1">
      <protection locked="0"/>
    </xf>
    <xf numFmtId="3" fontId="0" fillId="4" borderId="12" xfId="0" applyNumberFormat="1" applyFill="1" applyBorder="1" applyProtection="1">
      <protection locked="0"/>
    </xf>
    <xf numFmtId="3" fontId="0" fillId="4" borderId="32" xfId="0" applyNumberFormat="1" applyFill="1" applyBorder="1" applyProtection="1"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7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7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75" t="s">
        <v>39</v>
      </c>
      <c r="B2" s="175"/>
      <c r="C2" s="175"/>
      <c r="D2" s="175"/>
      <c r="E2" s="175"/>
      <c r="F2" s="175"/>
      <c r="G2" s="17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D5" sqref="D5"/>
    </sheetView>
  </sheetViews>
  <sheetFormatPr defaultColWidth="9" defaultRowHeight="12.75" x14ac:dyDescent="0.2"/>
  <cols>
    <col min="1" max="1" width="8.42578125" style="30" hidden="1" customWidth="1"/>
    <col min="2" max="2" width="9.140625" style="30" customWidth="1"/>
    <col min="3" max="3" width="7.42578125" style="30" customWidth="1"/>
    <col min="4" max="4" width="13.42578125" style="30" customWidth="1"/>
    <col min="5" max="5" width="12.140625" style="30" customWidth="1"/>
    <col min="6" max="6" width="11.42578125" style="30" customWidth="1"/>
    <col min="7" max="9" width="12.7109375" style="30" customWidth="1"/>
    <col min="10" max="10" width="6.7109375" style="30" customWidth="1"/>
    <col min="11" max="11" width="4.28515625" style="30" customWidth="1"/>
    <col min="12" max="15" width="10.7109375" style="30" customWidth="1"/>
    <col min="16" max="16384" width="9" style="30"/>
  </cols>
  <sheetData>
    <row r="1" spans="1:15" ht="33.75" customHeight="1" x14ac:dyDescent="0.2">
      <c r="A1" s="44" t="s">
        <v>36</v>
      </c>
      <c r="B1" s="192" t="s">
        <v>121</v>
      </c>
      <c r="C1" s="193"/>
      <c r="D1" s="193"/>
      <c r="E1" s="193"/>
      <c r="F1" s="193"/>
      <c r="G1" s="193"/>
      <c r="H1" s="193"/>
      <c r="I1" s="193"/>
      <c r="J1" s="194"/>
    </row>
    <row r="2" spans="1:15" ht="23.25" customHeight="1" x14ac:dyDescent="0.2">
      <c r="A2" s="45"/>
      <c r="B2" s="127" t="s">
        <v>40</v>
      </c>
      <c r="C2" s="128"/>
      <c r="D2" s="176"/>
      <c r="E2" s="177"/>
      <c r="F2" s="177"/>
      <c r="G2" s="177"/>
      <c r="H2" s="177"/>
      <c r="I2" s="177"/>
      <c r="J2" s="178"/>
      <c r="O2" s="46"/>
    </row>
    <row r="3" spans="1:15" ht="23.25" hidden="1" customHeight="1" x14ac:dyDescent="0.2">
      <c r="A3" s="45"/>
      <c r="B3" s="129" t="s">
        <v>42</v>
      </c>
      <c r="C3" s="130"/>
      <c r="D3" s="185"/>
      <c r="E3" s="186"/>
      <c r="F3" s="186"/>
      <c r="G3" s="186"/>
      <c r="H3" s="186"/>
      <c r="I3" s="186"/>
      <c r="J3" s="187"/>
    </row>
    <row r="4" spans="1:15" ht="23.25" hidden="1" customHeight="1" x14ac:dyDescent="0.2">
      <c r="A4" s="45"/>
      <c r="B4" s="131" t="s">
        <v>43</v>
      </c>
      <c r="C4" s="132"/>
      <c r="D4" s="133"/>
      <c r="E4" s="133"/>
      <c r="F4" s="134"/>
      <c r="G4" s="134"/>
      <c r="H4" s="134"/>
      <c r="I4" s="134"/>
      <c r="J4" s="135"/>
    </row>
    <row r="5" spans="1:15" ht="24" customHeight="1" x14ac:dyDescent="0.2">
      <c r="A5" s="45"/>
      <c r="B5" s="96" t="s">
        <v>21</v>
      </c>
      <c r="C5"/>
      <c r="D5" s="136" t="s">
        <v>118</v>
      </c>
      <c r="E5" s="137"/>
      <c r="F5" s="137"/>
      <c r="G5" s="137"/>
      <c r="H5" s="97" t="s">
        <v>33</v>
      </c>
      <c r="I5" s="136" t="s">
        <v>120</v>
      </c>
      <c r="J5" s="98"/>
    </row>
    <row r="6" spans="1:15" ht="15.75" customHeight="1" x14ac:dyDescent="0.2">
      <c r="A6" s="45"/>
      <c r="B6" s="138"/>
      <c r="C6" s="137"/>
      <c r="D6" s="136" t="s">
        <v>119</v>
      </c>
      <c r="E6" s="137"/>
      <c r="F6" s="137"/>
      <c r="G6" s="137"/>
      <c r="H6" s="97" t="s">
        <v>34</v>
      </c>
      <c r="I6" s="136"/>
      <c r="J6" s="98"/>
    </row>
    <row r="7" spans="1:15" ht="15.75" customHeight="1" x14ac:dyDescent="0.2">
      <c r="A7" s="45"/>
      <c r="B7" s="99"/>
      <c r="C7" s="100"/>
      <c r="D7" s="101"/>
      <c r="E7" s="102"/>
      <c r="F7" s="102"/>
      <c r="G7" s="102"/>
      <c r="H7" s="103"/>
      <c r="I7" s="102"/>
      <c r="J7" s="104"/>
    </row>
    <row r="8" spans="1:15" ht="24" hidden="1" customHeight="1" x14ac:dyDescent="0.2">
      <c r="A8" s="45"/>
      <c r="B8" s="96" t="s">
        <v>19</v>
      </c>
      <c r="C8"/>
      <c r="D8" s="105"/>
      <c r="E8"/>
      <c r="F8"/>
      <c r="G8"/>
      <c r="H8" s="97" t="s">
        <v>33</v>
      </c>
      <c r="I8" s="105"/>
      <c r="J8" s="98"/>
    </row>
    <row r="9" spans="1:15" ht="15.75" hidden="1" customHeight="1" x14ac:dyDescent="0.2">
      <c r="A9" s="45"/>
      <c r="B9" s="106"/>
      <c r="C9"/>
      <c r="D9" s="105"/>
      <c r="E9"/>
      <c r="F9"/>
      <c r="G9"/>
      <c r="H9" s="97" t="s">
        <v>34</v>
      </c>
      <c r="I9" s="105"/>
      <c r="J9" s="98"/>
    </row>
    <row r="10" spans="1:15" ht="15.75" hidden="1" customHeight="1" x14ac:dyDescent="0.2">
      <c r="A10" s="45"/>
      <c r="B10" s="95"/>
      <c r="C10" s="107"/>
      <c r="D10" s="108"/>
      <c r="E10" s="103"/>
      <c r="F10" s="103"/>
      <c r="G10" s="94"/>
      <c r="H10" s="94"/>
      <c r="I10" s="109"/>
      <c r="J10" s="104"/>
    </row>
    <row r="11" spans="1:15" ht="24" customHeight="1" x14ac:dyDescent="0.2">
      <c r="A11" s="45"/>
      <c r="B11" s="110" t="s">
        <v>18</v>
      </c>
      <c r="D11" s="205"/>
      <c r="E11" s="205"/>
      <c r="F11" s="205"/>
      <c r="G11" s="205"/>
      <c r="H11" s="111" t="s">
        <v>33</v>
      </c>
      <c r="I11" s="112"/>
      <c r="J11" s="113"/>
    </row>
    <row r="12" spans="1:15" ht="15.75" customHeight="1" x14ac:dyDescent="0.2">
      <c r="A12" s="45"/>
      <c r="B12" s="114"/>
      <c r="C12" s="115"/>
      <c r="D12" s="190"/>
      <c r="E12" s="190"/>
      <c r="F12" s="190"/>
      <c r="G12" s="190"/>
      <c r="H12" s="111" t="s">
        <v>34</v>
      </c>
      <c r="I12" s="112"/>
      <c r="J12" s="113"/>
    </row>
    <row r="13" spans="1:15" ht="15.75" customHeight="1" x14ac:dyDescent="0.2">
      <c r="A13" s="45"/>
      <c r="B13" s="116"/>
      <c r="C13" s="117"/>
      <c r="D13" s="191"/>
      <c r="E13" s="191"/>
      <c r="F13" s="191"/>
      <c r="G13" s="191"/>
      <c r="H13" s="118"/>
      <c r="I13" s="119"/>
      <c r="J13" s="120"/>
    </row>
    <row r="14" spans="1:15" ht="24" customHeight="1" x14ac:dyDescent="0.2">
      <c r="A14" s="45"/>
      <c r="B14" s="121" t="s">
        <v>20</v>
      </c>
      <c r="C14" s="122"/>
      <c r="D14" s="123"/>
      <c r="E14" s="124"/>
      <c r="F14" s="124"/>
      <c r="G14" s="124"/>
      <c r="H14" s="125"/>
      <c r="I14" s="124"/>
      <c r="J14" s="126"/>
    </row>
    <row r="15" spans="1:15" ht="32.25" customHeight="1" x14ac:dyDescent="0.2">
      <c r="A15" s="45"/>
      <c r="B15" s="95" t="s">
        <v>31</v>
      </c>
      <c r="C15" s="139"/>
      <c r="D15" s="94"/>
      <c r="E15" s="184"/>
      <c r="F15" s="184"/>
      <c r="G15" s="188"/>
      <c r="H15" s="188"/>
      <c r="I15" s="188" t="s">
        <v>28</v>
      </c>
      <c r="J15" s="189"/>
    </row>
    <row r="16" spans="1:15" ht="23.25" customHeight="1" x14ac:dyDescent="0.2">
      <c r="A16" s="47" t="s">
        <v>23</v>
      </c>
      <c r="B16" s="140" t="s">
        <v>23</v>
      </c>
      <c r="C16" s="141"/>
      <c r="D16" s="142"/>
      <c r="E16" s="179"/>
      <c r="F16" s="180"/>
      <c r="G16" s="181"/>
      <c r="H16" s="182"/>
      <c r="I16" s="181">
        <v>0</v>
      </c>
      <c r="J16" s="183"/>
    </row>
    <row r="17" spans="1:10" ht="23.25" customHeight="1" x14ac:dyDescent="0.2">
      <c r="A17" s="47" t="s">
        <v>24</v>
      </c>
      <c r="B17" s="140" t="s">
        <v>24</v>
      </c>
      <c r="C17" s="141"/>
      <c r="D17" s="142"/>
      <c r="E17" s="179"/>
      <c r="F17" s="180"/>
      <c r="G17" s="181"/>
      <c r="H17" s="182"/>
      <c r="I17" s="181">
        <v>0</v>
      </c>
      <c r="J17" s="183"/>
    </row>
    <row r="18" spans="1:10" ht="23.25" customHeight="1" x14ac:dyDescent="0.2">
      <c r="A18" s="47" t="s">
        <v>25</v>
      </c>
      <c r="B18" s="140" t="s">
        <v>25</v>
      </c>
      <c r="C18" s="141"/>
      <c r="D18" s="142"/>
      <c r="E18" s="179"/>
      <c r="F18" s="180"/>
      <c r="G18" s="181"/>
      <c r="H18" s="182"/>
      <c r="I18" s="181">
        <v>0</v>
      </c>
      <c r="J18" s="183"/>
    </row>
    <row r="19" spans="1:10" ht="23.25" customHeight="1" x14ac:dyDescent="0.2">
      <c r="A19" s="47" t="s">
        <v>71</v>
      </c>
      <c r="B19" s="140" t="s">
        <v>26</v>
      </c>
      <c r="C19" s="141"/>
      <c r="D19" s="142"/>
      <c r="E19" s="179"/>
      <c r="F19" s="180"/>
      <c r="G19" s="181"/>
      <c r="H19" s="182"/>
      <c r="I19" s="181">
        <v>0</v>
      </c>
      <c r="J19" s="183"/>
    </row>
    <row r="20" spans="1:10" ht="23.25" customHeight="1" x14ac:dyDescent="0.2">
      <c r="A20" s="47" t="s">
        <v>72</v>
      </c>
      <c r="B20" s="140" t="s">
        <v>27</v>
      </c>
      <c r="C20" s="141"/>
      <c r="D20" s="142"/>
      <c r="E20" s="179"/>
      <c r="F20" s="180"/>
      <c r="G20" s="181"/>
      <c r="H20" s="182"/>
      <c r="I20" s="181">
        <v>0</v>
      </c>
      <c r="J20" s="183"/>
    </row>
    <row r="21" spans="1:10" ht="23.25" customHeight="1" x14ac:dyDescent="0.2">
      <c r="A21" s="45"/>
      <c r="B21" s="143" t="s">
        <v>28</v>
      </c>
      <c r="C21" s="144"/>
      <c r="D21" s="145"/>
      <c r="E21" s="201"/>
      <c r="F21" s="202"/>
      <c r="G21" s="203"/>
      <c r="H21" s="204"/>
      <c r="I21" s="203">
        <f>SUM(I16:J20)</f>
        <v>0</v>
      </c>
      <c r="J21" s="206"/>
    </row>
    <row r="22" spans="1:10" ht="33" customHeight="1" x14ac:dyDescent="0.2">
      <c r="A22" s="45"/>
      <c r="B22" s="146" t="s">
        <v>32</v>
      </c>
      <c r="C22" s="141"/>
      <c r="D22" s="142"/>
      <c r="E22" s="147"/>
      <c r="F22" s="148"/>
      <c r="G22" s="48"/>
      <c r="H22" s="48"/>
      <c r="I22" s="48"/>
      <c r="J22" s="49"/>
    </row>
    <row r="23" spans="1:10" ht="23.25" customHeight="1" x14ac:dyDescent="0.2">
      <c r="A23" s="45"/>
      <c r="B23" s="149" t="s">
        <v>11</v>
      </c>
      <c r="C23" s="141"/>
      <c r="D23" s="142"/>
      <c r="E23" s="150">
        <v>12</v>
      </c>
      <c r="F23" s="148" t="s">
        <v>0</v>
      </c>
      <c r="G23" s="199">
        <f>I58</f>
        <v>0</v>
      </c>
      <c r="H23" s="200"/>
      <c r="I23" s="200"/>
      <c r="J23" s="49" t="str">
        <f t="shared" ref="J23:J28" si="0">Mena</f>
        <v>CZK</v>
      </c>
    </row>
    <row r="24" spans="1:10" ht="23.25" customHeight="1" x14ac:dyDescent="0.2">
      <c r="A24" s="45"/>
      <c r="B24" s="149" t="s">
        <v>12</v>
      </c>
      <c r="C24" s="141"/>
      <c r="D24" s="142"/>
      <c r="E24" s="150">
        <f>SazbaDPH1</f>
        <v>12</v>
      </c>
      <c r="F24" s="148" t="s">
        <v>0</v>
      </c>
      <c r="G24" s="195">
        <f>(E24/100)*ZakladDPHSni</f>
        <v>0</v>
      </c>
      <c r="H24" s="196"/>
      <c r="I24" s="196"/>
      <c r="J24" s="49" t="str">
        <f t="shared" si="0"/>
        <v>CZK</v>
      </c>
    </row>
    <row r="25" spans="1:10" ht="23.25" customHeight="1" x14ac:dyDescent="0.2">
      <c r="A25" s="45"/>
      <c r="B25" s="149" t="s">
        <v>13</v>
      </c>
      <c r="C25" s="141"/>
      <c r="D25" s="142"/>
      <c r="E25" s="150">
        <v>21</v>
      </c>
      <c r="F25" s="148" t="s">
        <v>0</v>
      </c>
      <c r="G25" s="199">
        <f>I58</f>
        <v>0</v>
      </c>
      <c r="H25" s="200"/>
      <c r="I25" s="200"/>
      <c r="J25" s="49" t="str">
        <f t="shared" si="0"/>
        <v>CZK</v>
      </c>
    </row>
    <row r="26" spans="1:10" ht="23.25" customHeight="1" x14ac:dyDescent="0.2">
      <c r="A26" s="45"/>
      <c r="B26" s="151" t="s">
        <v>14</v>
      </c>
      <c r="C26" s="152"/>
      <c r="D26" s="94"/>
      <c r="E26" s="153">
        <f>SazbaDPH2</f>
        <v>21</v>
      </c>
      <c r="F26" s="154" t="s">
        <v>0</v>
      </c>
      <c r="G26" s="195">
        <f>(E26/100)*ZakladDPHSni</f>
        <v>0</v>
      </c>
      <c r="H26" s="196"/>
      <c r="I26" s="196"/>
      <c r="J26" s="50" t="str">
        <f t="shared" si="0"/>
        <v>CZK</v>
      </c>
    </row>
    <row r="27" spans="1:10" ht="23.25" customHeight="1" thickBot="1" x14ac:dyDescent="0.25">
      <c r="A27" s="45"/>
      <c r="B27" s="96" t="s">
        <v>4</v>
      </c>
      <c r="C27" s="155"/>
      <c r="D27" s="156"/>
      <c r="E27" s="155"/>
      <c r="F27" s="157"/>
      <c r="G27" s="197">
        <v>0</v>
      </c>
      <c r="H27" s="197"/>
      <c r="I27" s="197"/>
      <c r="J27" s="51" t="str">
        <f t="shared" si="0"/>
        <v>CZK</v>
      </c>
    </row>
    <row r="28" spans="1:10" ht="27.75" hidden="1" customHeight="1" thickBot="1" x14ac:dyDescent="0.25">
      <c r="A28" s="45"/>
      <c r="B28" s="158" t="s">
        <v>22</v>
      </c>
      <c r="C28" s="159"/>
      <c r="D28" s="159"/>
      <c r="E28" s="160"/>
      <c r="F28" s="161"/>
      <c r="G28" s="198">
        <v>0</v>
      </c>
      <c r="H28" s="218"/>
      <c r="I28" s="218"/>
      <c r="J28" s="52" t="str">
        <f t="shared" si="0"/>
        <v>CZK</v>
      </c>
    </row>
    <row r="29" spans="1:10" ht="27.75" customHeight="1" thickBot="1" x14ac:dyDescent="0.25">
      <c r="A29" s="45"/>
      <c r="B29" s="158" t="s">
        <v>35</v>
      </c>
      <c r="C29" s="162"/>
      <c r="D29" s="162"/>
      <c r="E29" s="162"/>
      <c r="F29" s="162"/>
      <c r="G29" s="198">
        <f>ZakladDPHZakl+DPHZakl</f>
        <v>0</v>
      </c>
      <c r="H29" s="198"/>
      <c r="I29" s="198"/>
      <c r="J29" s="53" t="s">
        <v>46</v>
      </c>
    </row>
    <row r="30" spans="1:10" ht="12.75" customHeight="1" x14ac:dyDescent="0.2">
      <c r="A30" s="45"/>
      <c r="B30" s="45"/>
      <c r="J30" s="54"/>
    </row>
    <row r="31" spans="1:10" ht="30" customHeight="1" x14ac:dyDescent="0.2">
      <c r="A31" s="45"/>
      <c r="B31" s="45"/>
      <c r="J31" s="54"/>
    </row>
    <row r="32" spans="1:10" ht="18.75" customHeight="1" x14ac:dyDescent="0.2">
      <c r="A32" s="45"/>
      <c r="B32" s="55"/>
      <c r="C32" s="56" t="s">
        <v>10</v>
      </c>
      <c r="D32" s="57"/>
      <c r="E32" s="57"/>
      <c r="F32" s="56" t="s">
        <v>9</v>
      </c>
      <c r="G32" s="57"/>
      <c r="H32" s="58"/>
      <c r="I32" s="57"/>
      <c r="J32" s="54"/>
    </row>
    <row r="33" spans="1:10" ht="47.25" customHeight="1" x14ac:dyDescent="0.2">
      <c r="A33" s="45"/>
      <c r="B33" s="45"/>
      <c r="J33" s="54"/>
    </row>
    <row r="34" spans="1:10" s="60" customFormat="1" ht="18.75" customHeight="1" x14ac:dyDescent="0.2">
      <c r="A34" s="59"/>
      <c r="B34" s="59"/>
      <c r="D34" s="216"/>
      <c r="E34" s="216"/>
      <c r="G34" s="216"/>
      <c r="H34" s="216"/>
      <c r="I34" s="216"/>
      <c r="J34" s="61"/>
    </row>
    <row r="35" spans="1:10" ht="12.75" customHeight="1" x14ac:dyDescent="0.2">
      <c r="A35" s="45"/>
      <c r="B35" s="45"/>
      <c r="D35" s="217" t="s">
        <v>2</v>
      </c>
      <c r="E35" s="217"/>
      <c r="H35" s="62" t="s">
        <v>3</v>
      </c>
      <c r="J35" s="54"/>
    </row>
    <row r="36" spans="1:10" ht="13.5" customHeight="1" thickBot="1" x14ac:dyDescent="0.25">
      <c r="A36" s="63"/>
      <c r="B36" s="63"/>
      <c r="C36" s="64"/>
      <c r="D36" s="64"/>
      <c r="E36" s="64"/>
      <c r="F36" s="64"/>
      <c r="G36" s="64"/>
      <c r="H36" s="64"/>
      <c r="I36" s="64"/>
      <c r="J36" s="65"/>
    </row>
    <row r="37" spans="1:10" ht="27" hidden="1" customHeight="1" x14ac:dyDescent="0.25">
      <c r="B37" s="66" t="s">
        <v>15</v>
      </c>
      <c r="C37" s="67"/>
      <c r="D37" s="67"/>
      <c r="E37" s="67"/>
      <c r="F37" s="68"/>
      <c r="G37" s="68"/>
      <c r="H37" s="68"/>
      <c r="I37" s="68"/>
      <c r="J37" s="67"/>
    </row>
    <row r="38" spans="1:10" ht="25.5" hidden="1" customHeight="1" x14ac:dyDescent="0.2">
      <c r="A38" s="69" t="s">
        <v>37</v>
      </c>
      <c r="B38" s="70" t="s">
        <v>16</v>
      </c>
      <c r="C38" s="71" t="s">
        <v>5</v>
      </c>
      <c r="D38" s="72"/>
      <c r="E38" s="72"/>
      <c r="F38" s="73" t="str">
        <f>B23</f>
        <v>Základ pro sníženou DPH</v>
      </c>
      <c r="G38" s="73" t="str">
        <f>B25</f>
        <v>Základ pro základní DPH</v>
      </c>
      <c r="H38" s="74" t="s">
        <v>17</v>
      </c>
      <c r="I38" s="74" t="s">
        <v>1</v>
      </c>
      <c r="J38" s="75" t="s">
        <v>0</v>
      </c>
    </row>
    <row r="39" spans="1:10" ht="25.5" hidden="1" customHeight="1" x14ac:dyDescent="0.2">
      <c r="A39" s="69">
        <v>1</v>
      </c>
      <c r="B39" s="76" t="s">
        <v>44</v>
      </c>
      <c r="C39" s="207"/>
      <c r="D39" s="208"/>
      <c r="E39" s="208"/>
      <c r="F39" s="77">
        <v>0</v>
      </c>
      <c r="G39" s="78">
        <v>0</v>
      </c>
      <c r="H39" s="79">
        <v>0</v>
      </c>
      <c r="I39" s="79">
        <v>0</v>
      </c>
      <c r="J39" s="80" t="e">
        <f ca="1">IF(_xlfn.SINGLE(CenaCelkemVypocet)=0,"",I39/_xlfn.SINGLE(CenaCelkemVypocet)*100)</f>
        <v>#NAME?</v>
      </c>
    </row>
    <row r="40" spans="1:10" ht="25.5" hidden="1" customHeight="1" x14ac:dyDescent="0.2">
      <c r="A40" s="69"/>
      <c r="B40" s="209" t="s">
        <v>45</v>
      </c>
      <c r="C40" s="210"/>
      <c r="D40" s="210"/>
      <c r="E40" s="211"/>
      <c r="F40" s="81">
        <f>SUMIF(A39:A39,"=1",F39:F39)</f>
        <v>0</v>
      </c>
      <c r="G40" s="82">
        <f>SUMIF(A39:A39,"=1",G39:G39)</f>
        <v>0</v>
      </c>
      <c r="H40" s="82">
        <f>SUMIF(A39:A39,"=1",H39:H39)</f>
        <v>0</v>
      </c>
      <c r="I40" s="82">
        <f>SUMIF(A39:A39,"=1",I39:I39)</f>
        <v>0</v>
      </c>
      <c r="J40" s="83" t="e">
        <f ca="1">SUMIF(A39:A39,"=1",J39:J39)</f>
        <v>#NAME?</v>
      </c>
    </row>
    <row r="42" spans="1:10" x14ac:dyDescent="0.2">
      <c r="B42"/>
      <c r="C42"/>
      <c r="D42"/>
      <c r="E42"/>
      <c r="F42"/>
      <c r="G42"/>
      <c r="H42"/>
    </row>
    <row r="43" spans="1:10" x14ac:dyDescent="0.2">
      <c r="B43"/>
      <c r="C43"/>
      <c r="D43"/>
      <c r="E43"/>
      <c r="F43"/>
      <c r="G43"/>
      <c r="H43"/>
    </row>
    <row r="44" spans="1:10" ht="15.75" x14ac:dyDescent="0.25">
      <c r="B44" s="163" t="s">
        <v>47</v>
      </c>
      <c r="C44"/>
      <c r="D44"/>
      <c r="E44"/>
      <c r="F44"/>
      <c r="G44"/>
      <c r="H44"/>
    </row>
    <row r="45" spans="1:10" x14ac:dyDescent="0.2">
      <c r="B45"/>
      <c r="C45"/>
      <c r="D45"/>
      <c r="E45"/>
      <c r="F45"/>
      <c r="G45"/>
      <c r="H45"/>
    </row>
    <row r="46" spans="1:10" ht="25.5" customHeight="1" x14ac:dyDescent="0.2">
      <c r="A46" s="84"/>
      <c r="B46" s="164" t="s">
        <v>16</v>
      </c>
      <c r="C46" s="164" t="s">
        <v>5</v>
      </c>
      <c r="D46" s="165"/>
      <c r="E46" s="165"/>
      <c r="F46" s="88" t="s">
        <v>48</v>
      </c>
      <c r="G46" s="88"/>
      <c r="H46" s="88"/>
      <c r="I46" s="212" t="s">
        <v>28</v>
      </c>
      <c r="J46" s="212"/>
    </row>
    <row r="47" spans="1:10" ht="25.5" customHeight="1" x14ac:dyDescent="0.2">
      <c r="A47" s="85"/>
      <c r="B47" s="166" t="s">
        <v>49</v>
      </c>
      <c r="C47" s="214" t="s">
        <v>50</v>
      </c>
      <c r="D47" s="215"/>
      <c r="E47" s="215"/>
      <c r="F47" s="167" t="s">
        <v>23</v>
      </c>
      <c r="G47" s="89"/>
      <c r="H47" s="89"/>
      <c r="I47" s="213">
        <f>'Rozpočet Pol'!G8</f>
        <v>0</v>
      </c>
      <c r="J47" s="213"/>
    </row>
    <row r="48" spans="1:10" ht="25.5" customHeight="1" x14ac:dyDescent="0.2">
      <c r="A48" s="85"/>
      <c r="B48" s="168" t="s">
        <v>51</v>
      </c>
      <c r="C48" s="220" t="s">
        <v>52</v>
      </c>
      <c r="D48" s="221"/>
      <c r="E48" s="221"/>
      <c r="F48" s="169" t="s">
        <v>23</v>
      </c>
      <c r="G48" s="90"/>
      <c r="H48" s="90"/>
      <c r="I48" s="219"/>
      <c r="J48" s="219"/>
    </row>
    <row r="49" spans="1:10" ht="25.5" customHeight="1" x14ac:dyDescent="0.2">
      <c r="A49" s="85"/>
      <c r="B49" s="168" t="s">
        <v>53</v>
      </c>
      <c r="C49" s="220" t="s">
        <v>54</v>
      </c>
      <c r="D49" s="221"/>
      <c r="E49" s="221"/>
      <c r="F49" s="169" t="s">
        <v>23</v>
      </c>
      <c r="G49" s="90"/>
      <c r="H49" s="90"/>
      <c r="I49" s="219"/>
      <c r="J49" s="219"/>
    </row>
    <row r="50" spans="1:10" ht="25.5" customHeight="1" x14ac:dyDescent="0.2">
      <c r="A50" s="85"/>
      <c r="B50" s="168" t="s">
        <v>55</v>
      </c>
      <c r="C50" s="220" t="s">
        <v>56</v>
      </c>
      <c r="D50" s="221"/>
      <c r="E50" s="221"/>
      <c r="F50" s="169" t="s">
        <v>23</v>
      </c>
      <c r="G50" s="90"/>
      <c r="H50" s="90"/>
      <c r="I50" s="219"/>
      <c r="J50" s="219"/>
    </row>
    <row r="51" spans="1:10" ht="25.5" customHeight="1" x14ac:dyDescent="0.2">
      <c r="A51" s="85"/>
      <c r="B51" s="168" t="s">
        <v>57</v>
      </c>
      <c r="C51" s="220" t="s">
        <v>58</v>
      </c>
      <c r="D51" s="221"/>
      <c r="E51" s="221"/>
      <c r="F51" s="169" t="s">
        <v>23</v>
      </c>
      <c r="G51" s="90"/>
      <c r="H51" s="90"/>
      <c r="I51" s="219"/>
      <c r="J51" s="219"/>
    </row>
    <row r="52" spans="1:10" ht="25.5" customHeight="1" x14ac:dyDescent="0.2">
      <c r="A52" s="85"/>
      <c r="B52" s="168" t="s">
        <v>59</v>
      </c>
      <c r="C52" s="220" t="s">
        <v>60</v>
      </c>
      <c r="D52" s="221"/>
      <c r="E52" s="221"/>
      <c r="F52" s="169" t="s">
        <v>24</v>
      </c>
      <c r="G52" s="90"/>
      <c r="H52" s="90"/>
      <c r="I52" s="219"/>
      <c r="J52" s="219"/>
    </row>
    <row r="53" spans="1:10" ht="25.5" customHeight="1" x14ac:dyDescent="0.2">
      <c r="A53" s="85"/>
      <c r="B53" s="168" t="s">
        <v>61</v>
      </c>
      <c r="C53" s="220" t="s">
        <v>62</v>
      </c>
      <c r="D53" s="221"/>
      <c r="E53" s="221"/>
      <c r="F53" s="169" t="s">
        <v>24</v>
      </c>
      <c r="G53" s="90"/>
      <c r="H53" s="90"/>
      <c r="I53" s="219"/>
      <c r="J53" s="219"/>
    </row>
    <row r="54" spans="1:10" ht="25.5" customHeight="1" x14ac:dyDescent="0.2">
      <c r="A54" s="85"/>
      <c r="B54" s="168" t="s">
        <v>63</v>
      </c>
      <c r="C54" s="220" t="s">
        <v>64</v>
      </c>
      <c r="D54" s="221"/>
      <c r="E54" s="221"/>
      <c r="F54" s="169" t="s">
        <v>24</v>
      </c>
      <c r="G54" s="90"/>
      <c r="H54" s="90"/>
      <c r="I54" s="219"/>
      <c r="J54" s="219"/>
    </row>
    <row r="55" spans="1:10" ht="25.5" customHeight="1" x14ac:dyDescent="0.2">
      <c r="A55" s="85"/>
      <c r="B55" s="168" t="s">
        <v>65</v>
      </c>
      <c r="C55" s="220" t="s">
        <v>66</v>
      </c>
      <c r="D55" s="221"/>
      <c r="E55" s="221"/>
      <c r="F55" s="169" t="s">
        <v>24</v>
      </c>
      <c r="G55" s="90"/>
      <c r="H55" s="90"/>
      <c r="I55" s="219"/>
      <c r="J55" s="219"/>
    </row>
    <row r="56" spans="1:10" ht="25.5" customHeight="1" x14ac:dyDescent="0.2">
      <c r="A56" s="85"/>
      <c r="B56" s="168" t="s">
        <v>67</v>
      </c>
      <c r="C56" s="220" t="s">
        <v>68</v>
      </c>
      <c r="D56" s="221"/>
      <c r="E56" s="221"/>
      <c r="F56" s="169" t="s">
        <v>25</v>
      </c>
      <c r="G56" s="90"/>
      <c r="H56" s="90"/>
      <c r="I56" s="219"/>
      <c r="J56" s="219"/>
    </row>
    <row r="57" spans="1:10" ht="25.5" customHeight="1" x14ac:dyDescent="0.2">
      <c r="A57" s="85"/>
      <c r="B57" s="170" t="s">
        <v>69</v>
      </c>
      <c r="C57" s="223" t="s">
        <v>70</v>
      </c>
      <c r="D57" s="224"/>
      <c r="E57" s="224"/>
      <c r="F57" s="171" t="s">
        <v>25</v>
      </c>
      <c r="G57" s="91"/>
      <c r="H57" s="91"/>
      <c r="I57" s="222"/>
      <c r="J57" s="222"/>
    </row>
    <row r="58" spans="1:10" ht="25.5" customHeight="1" x14ac:dyDescent="0.2">
      <c r="A58" s="86"/>
      <c r="B58" s="172" t="s">
        <v>1</v>
      </c>
      <c r="C58" s="172"/>
      <c r="D58" s="173"/>
      <c r="E58" s="173"/>
      <c r="F58" s="174"/>
      <c r="G58" s="92"/>
      <c r="H58" s="92"/>
      <c r="I58" s="225">
        <f>SUM(I47:I57)</f>
        <v>0</v>
      </c>
      <c r="J58" s="225"/>
    </row>
    <row r="59" spans="1:10" x14ac:dyDescent="0.2">
      <c r="B59"/>
      <c r="C59"/>
      <c r="D59"/>
      <c r="E59"/>
      <c r="F59" s="93"/>
      <c r="G59" s="93"/>
      <c r="H59" s="93"/>
      <c r="I59" s="87"/>
      <c r="J59" s="87"/>
    </row>
    <row r="60" spans="1:10" x14ac:dyDescent="0.2">
      <c r="F60" s="87"/>
      <c r="G60" s="87"/>
      <c r="H60" s="87"/>
      <c r="I60" s="87"/>
      <c r="J60" s="87"/>
    </row>
    <row r="61" spans="1:10" x14ac:dyDescent="0.2">
      <c r="F61" s="87"/>
      <c r="G61" s="87"/>
      <c r="H61" s="87"/>
      <c r="I61" s="87"/>
      <c r="J61" s="87"/>
    </row>
  </sheetData>
  <sheetProtection algorithmName="SHA-512" hashValue="FtRMItWUYDhu+2R3mFMMDRxDEt6essjGoW6ySLYBOzCYgbREA76NonIAhXmYvWj9P5JEXjrnIh499pnpBpSw9w==" saltValue="cS4IEiM+YogObK4iDe5tZ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26" t="s">
        <v>6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8" t="s">
        <v>41</v>
      </c>
      <c r="B2" s="7"/>
      <c r="C2" s="228"/>
      <c r="D2" s="228"/>
      <c r="E2" s="228"/>
      <c r="F2" s="228"/>
      <c r="G2" s="229"/>
    </row>
    <row r="3" spans="1:7" ht="24.95" hidden="1" customHeight="1" x14ac:dyDescent="0.2">
      <c r="A3" s="8" t="s">
        <v>7</v>
      </c>
      <c r="B3" s="7"/>
      <c r="C3" s="228"/>
      <c r="D3" s="228"/>
      <c r="E3" s="228"/>
      <c r="F3" s="228"/>
      <c r="G3" s="229"/>
    </row>
    <row r="4" spans="1:7" ht="24.95" hidden="1" customHeight="1" x14ac:dyDescent="0.2">
      <c r="A4" s="8" t="s">
        <v>8</v>
      </c>
      <c r="B4" s="7"/>
      <c r="C4" s="228"/>
      <c r="D4" s="228"/>
      <c r="E4" s="228"/>
      <c r="F4" s="228"/>
      <c r="G4" s="229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6"/>
  <sheetViews>
    <sheetView topLeftCell="B1" workbookViewId="0">
      <selection activeCell="G11" sqref="G1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30" t="s">
        <v>6</v>
      </c>
      <c r="B1" s="230"/>
      <c r="C1" s="230"/>
      <c r="D1" s="230"/>
      <c r="E1" s="230"/>
      <c r="F1" s="230"/>
      <c r="G1" s="230"/>
      <c r="AE1" t="s">
        <v>74</v>
      </c>
    </row>
    <row r="2" spans="1:60" ht="25.15" customHeight="1" x14ac:dyDescent="0.2">
      <c r="A2" s="12" t="s">
        <v>73</v>
      </c>
      <c r="B2" s="10"/>
      <c r="C2" s="231"/>
      <c r="D2" s="232"/>
      <c r="E2" s="232"/>
      <c r="F2" s="232"/>
      <c r="G2" s="233"/>
      <c r="AE2" t="s">
        <v>75</v>
      </c>
    </row>
    <row r="3" spans="1:60" ht="25.15" hidden="1" customHeight="1" x14ac:dyDescent="0.2">
      <c r="A3" s="13" t="s">
        <v>7</v>
      </c>
      <c r="B3" s="11"/>
      <c r="C3" s="234"/>
      <c r="D3" s="235"/>
      <c r="E3" s="235"/>
      <c r="F3" s="235"/>
      <c r="G3" s="236"/>
      <c r="AE3" t="s">
        <v>76</v>
      </c>
    </row>
    <row r="4" spans="1:60" ht="25.15" hidden="1" customHeight="1" x14ac:dyDescent="0.2">
      <c r="A4" s="13" t="s">
        <v>8</v>
      </c>
      <c r="B4" s="11"/>
      <c r="C4" s="234"/>
      <c r="D4" s="235"/>
      <c r="E4" s="235"/>
      <c r="F4" s="235"/>
      <c r="G4" s="236"/>
      <c r="AE4" t="s">
        <v>77</v>
      </c>
    </row>
    <row r="5" spans="1:60" hidden="1" x14ac:dyDescent="0.2">
      <c r="A5" s="14" t="s">
        <v>78</v>
      </c>
      <c r="B5" s="15"/>
      <c r="C5" s="15"/>
      <c r="D5" s="16"/>
      <c r="E5" s="16"/>
      <c r="F5" s="16"/>
      <c r="G5" s="17"/>
      <c r="AE5" t="s">
        <v>79</v>
      </c>
    </row>
    <row r="7" spans="1:60" ht="38.25" x14ac:dyDescent="0.2">
      <c r="A7" s="20" t="s">
        <v>80</v>
      </c>
      <c r="B7" s="33" t="s">
        <v>81</v>
      </c>
      <c r="C7" s="33" t="s">
        <v>82</v>
      </c>
      <c r="D7" s="20" t="s">
        <v>83</v>
      </c>
      <c r="E7" s="20" t="s">
        <v>84</v>
      </c>
      <c r="F7" s="31" t="s">
        <v>85</v>
      </c>
      <c r="G7" s="43" t="s">
        <v>28</v>
      </c>
      <c r="H7" s="26" t="s">
        <v>29</v>
      </c>
      <c r="I7" s="26" t="s">
        <v>86</v>
      </c>
      <c r="J7" s="26" t="s">
        <v>30</v>
      </c>
      <c r="K7" s="26" t="s">
        <v>87</v>
      </c>
      <c r="L7" s="26" t="s">
        <v>88</v>
      </c>
      <c r="M7" s="26" t="s">
        <v>89</v>
      </c>
      <c r="N7" s="26" t="s">
        <v>90</v>
      </c>
      <c r="O7" s="26" t="s">
        <v>91</v>
      </c>
      <c r="P7" s="26" t="s">
        <v>92</v>
      </c>
      <c r="Q7" s="26" t="s">
        <v>93</v>
      </c>
      <c r="R7" s="26" t="s">
        <v>94</v>
      </c>
      <c r="S7" s="26" t="s">
        <v>95</v>
      </c>
      <c r="T7" s="26" t="s">
        <v>96</v>
      </c>
      <c r="U7" s="22" t="s">
        <v>97</v>
      </c>
    </row>
    <row r="8" spans="1:60" x14ac:dyDescent="0.2">
      <c r="A8" s="27" t="s">
        <v>98</v>
      </c>
      <c r="B8" s="34" t="s">
        <v>49</v>
      </c>
      <c r="C8" s="35" t="s">
        <v>50</v>
      </c>
      <c r="D8" s="36"/>
      <c r="E8" s="37"/>
      <c r="F8" s="29"/>
      <c r="G8" s="28">
        <f>SUMIF(AE9:AE14,"&lt;&gt;NOR",G9:G14)</f>
        <v>0</v>
      </c>
      <c r="H8" s="28"/>
      <c r="I8" s="28">
        <f>SUM(I9:I14)</f>
        <v>0</v>
      </c>
      <c r="J8" s="28"/>
      <c r="K8" s="28">
        <f>SUM(K9:K14)</f>
        <v>196669.69999999998</v>
      </c>
      <c r="L8" s="28"/>
      <c r="M8" s="28">
        <f>SUM(M9:M14)</f>
        <v>0</v>
      </c>
      <c r="N8" s="21"/>
      <c r="O8" s="21">
        <f>SUM(O9:O14)</f>
        <v>0</v>
      </c>
      <c r="P8" s="21"/>
      <c r="Q8" s="21">
        <f>SUM(Q9:Q14)</f>
        <v>0</v>
      </c>
      <c r="R8" s="21"/>
      <c r="S8" s="21"/>
      <c r="T8" s="27"/>
      <c r="U8" s="21">
        <f>SUM(U9:U14)</f>
        <v>201.92999999999998</v>
      </c>
      <c r="AE8" t="s">
        <v>99</v>
      </c>
    </row>
    <row r="9" spans="1:60" outlineLevel="1" x14ac:dyDescent="0.2">
      <c r="A9" s="19">
        <v>1</v>
      </c>
      <c r="B9" s="19" t="s">
        <v>100</v>
      </c>
      <c r="C9" s="38" t="s">
        <v>101</v>
      </c>
      <c r="D9" s="39" t="s">
        <v>102</v>
      </c>
      <c r="E9" s="40">
        <v>307</v>
      </c>
      <c r="F9" s="32"/>
      <c r="G9" s="25">
        <f>E9*F9</f>
        <v>0</v>
      </c>
      <c r="H9" s="25">
        <v>0</v>
      </c>
      <c r="I9" s="25">
        <f t="shared" ref="I9:I14" si="0">ROUND(E9*H9,2)</f>
        <v>0</v>
      </c>
      <c r="J9" s="25">
        <v>279.5</v>
      </c>
      <c r="K9" s="25">
        <f t="shared" ref="K9:K14" si="1">ROUND(E9*J9,2)</f>
        <v>85806.5</v>
      </c>
      <c r="L9" s="25">
        <v>0</v>
      </c>
      <c r="M9" s="25">
        <f t="shared" ref="M9:M14" si="2">G9*(1+L9/100)</f>
        <v>0</v>
      </c>
      <c r="N9" s="23">
        <v>0</v>
      </c>
      <c r="O9" s="23">
        <f t="shared" ref="O9:O14" si="3">ROUND(E9*N9,5)</f>
        <v>0</v>
      </c>
      <c r="P9" s="23">
        <v>0</v>
      </c>
      <c r="Q9" s="23">
        <f t="shared" ref="Q9:Q14" si="4">ROUND(E9*P9,5)</f>
        <v>0</v>
      </c>
      <c r="R9" s="23"/>
      <c r="S9" s="23"/>
      <c r="T9" s="24">
        <v>0.17</v>
      </c>
      <c r="U9" s="23">
        <f t="shared" ref="U9:U14" si="5">ROUND(E9*T9,2)</f>
        <v>52.19</v>
      </c>
      <c r="V9" s="18"/>
      <c r="W9" s="18"/>
      <c r="X9" s="18"/>
      <c r="Y9" s="18"/>
      <c r="Z9" s="18"/>
      <c r="AA9" s="18"/>
      <c r="AB9" s="18"/>
      <c r="AC9" s="18"/>
      <c r="AD9" s="18"/>
      <c r="AE9" s="18" t="s">
        <v>103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19">
        <v>2</v>
      </c>
      <c r="B10" s="19" t="s">
        <v>104</v>
      </c>
      <c r="C10" s="38" t="s">
        <v>105</v>
      </c>
      <c r="D10" s="39" t="s">
        <v>102</v>
      </c>
      <c r="E10" s="40">
        <v>307</v>
      </c>
      <c r="F10" s="32"/>
      <c r="G10" s="25">
        <f t="shared" ref="G10:G14" si="6">E10*F10</f>
        <v>0</v>
      </c>
      <c r="H10" s="25">
        <v>0</v>
      </c>
      <c r="I10" s="25">
        <f t="shared" si="0"/>
        <v>0</v>
      </c>
      <c r="J10" s="25">
        <v>22.9</v>
      </c>
      <c r="K10" s="25">
        <f t="shared" si="1"/>
        <v>7030.3</v>
      </c>
      <c r="L10" s="25">
        <v>0</v>
      </c>
      <c r="M10" s="25">
        <f t="shared" si="2"/>
        <v>0</v>
      </c>
      <c r="N10" s="23">
        <v>0</v>
      </c>
      <c r="O10" s="23">
        <f t="shared" si="3"/>
        <v>0</v>
      </c>
      <c r="P10" s="23">
        <v>0</v>
      </c>
      <c r="Q10" s="23">
        <f t="shared" si="4"/>
        <v>0</v>
      </c>
      <c r="R10" s="23"/>
      <c r="S10" s="23"/>
      <c r="T10" s="24">
        <v>2.5000000000000001E-2</v>
      </c>
      <c r="U10" s="23">
        <f t="shared" si="5"/>
        <v>7.68</v>
      </c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106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19">
        <v>3</v>
      </c>
      <c r="B11" s="19" t="s">
        <v>107</v>
      </c>
      <c r="C11" s="38" t="s">
        <v>108</v>
      </c>
      <c r="D11" s="39" t="s">
        <v>102</v>
      </c>
      <c r="E11" s="40">
        <v>307</v>
      </c>
      <c r="F11" s="32"/>
      <c r="G11" s="25">
        <f t="shared" si="6"/>
        <v>0</v>
      </c>
      <c r="H11" s="25">
        <v>0</v>
      </c>
      <c r="I11" s="25">
        <f t="shared" si="0"/>
        <v>0</v>
      </c>
      <c r="J11" s="25">
        <v>137.5</v>
      </c>
      <c r="K11" s="25">
        <f t="shared" si="1"/>
        <v>42212.5</v>
      </c>
      <c r="L11" s="25">
        <v>0</v>
      </c>
      <c r="M11" s="25">
        <f t="shared" si="2"/>
        <v>0</v>
      </c>
      <c r="N11" s="23">
        <v>0</v>
      </c>
      <c r="O11" s="23">
        <f t="shared" si="3"/>
        <v>0</v>
      </c>
      <c r="P11" s="23">
        <v>0</v>
      </c>
      <c r="Q11" s="23">
        <f t="shared" si="4"/>
        <v>0</v>
      </c>
      <c r="R11" s="23"/>
      <c r="S11" s="23"/>
      <c r="T11" s="24">
        <v>0.34499999999999997</v>
      </c>
      <c r="U11" s="23">
        <f t="shared" si="5"/>
        <v>105.92</v>
      </c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106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19">
        <v>4</v>
      </c>
      <c r="B12" s="19" t="s">
        <v>109</v>
      </c>
      <c r="C12" s="38" t="s">
        <v>110</v>
      </c>
      <c r="D12" s="39" t="s">
        <v>102</v>
      </c>
      <c r="E12" s="40">
        <v>307</v>
      </c>
      <c r="F12" s="32"/>
      <c r="G12" s="25">
        <f t="shared" si="6"/>
        <v>0</v>
      </c>
      <c r="H12" s="25">
        <v>0</v>
      </c>
      <c r="I12" s="25">
        <f t="shared" si="0"/>
        <v>0</v>
      </c>
      <c r="J12" s="25">
        <v>114</v>
      </c>
      <c r="K12" s="25">
        <f t="shared" si="1"/>
        <v>34998</v>
      </c>
      <c r="L12" s="25">
        <v>0</v>
      </c>
      <c r="M12" s="25">
        <f t="shared" si="2"/>
        <v>0</v>
      </c>
      <c r="N12" s="23">
        <v>0</v>
      </c>
      <c r="O12" s="23">
        <f t="shared" si="3"/>
        <v>0</v>
      </c>
      <c r="P12" s="23">
        <v>0</v>
      </c>
      <c r="Q12" s="23">
        <f t="shared" si="4"/>
        <v>0</v>
      </c>
      <c r="R12" s="23"/>
      <c r="S12" s="23"/>
      <c r="T12" s="24">
        <v>1.0999999999999999E-2</v>
      </c>
      <c r="U12" s="23">
        <f t="shared" si="5"/>
        <v>3.38</v>
      </c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106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19">
        <v>5</v>
      </c>
      <c r="B13" s="19" t="s">
        <v>111</v>
      </c>
      <c r="C13" s="38" t="s">
        <v>112</v>
      </c>
      <c r="D13" s="39" t="s">
        <v>113</v>
      </c>
      <c r="E13" s="40">
        <v>1023</v>
      </c>
      <c r="F13" s="32"/>
      <c r="G13" s="25">
        <f t="shared" si="6"/>
        <v>0</v>
      </c>
      <c r="H13" s="25">
        <v>0</v>
      </c>
      <c r="I13" s="25">
        <f t="shared" si="0"/>
        <v>0</v>
      </c>
      <c r="J13" s="25">
        <v>13.8</v>
      </c>
      <c r="K13" s="25">
        <f t="shared" si="1"/>
        <v>14117.4</v>
      </c>
      <c r="L13" s="25">
        <v>0</v>
      </c>
      <c r="M13" s="25">
        <f t="shared" si="2"/>
        <v>0</v>
      </c>
      <c r="N13" s="23">
        <v>0</v>
      </c>
      <c r="O13" s="23">
        <f t="shared" si="3"/>
        <v>0</v>
      </c>
      <c r="P13" s="23">
        <v>0</v>
      </c>
      <c r="Q13" s="23">
        <f t="shared" si="4"/>
        <v>0</v>
      </c>
      <c r="R13" s="23"/>
      <c r="S13" s="23"/>
      <c r="T13" s="24">
        <v>1.7999999999999999E-2</v>
      </c>
      <c r="U13" s="23">
        <f t="shared" si="5"/>
        <v>18.41</v>
      </c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106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19">
        <v>7</v>
      </c>
      <c r="B14" s="19" t="s">
        <v>114</v>
      </c>
      <c r="C14" s="38" t="s">
        <v>115</v>
      </c>
      <c r="D14" s="39" t="s">
        <v>113</v>
      </c>
      <c r="E14" s="40">
        <v>2050</v>
      </c>
      <c r="F14" s="32"/>
      <c r="G14" s="25">
        <f t="shared" si="6"/>
        <v>0</v>
      </c>
      <c r="H14" s="25">
        <v>0</v>
      </c>
      <c r="I14" s="25">
        <f t="shared" si="0"/>
        <v>0</v>
      </c>
      <c r="J14" s="25">
        <v>6.1</v>
      </c>
      <c r="K14" s="25">
        <f t="shared" si="1"/>
        <v>12505</v>
      </c>
      <c r="L14" s="25">
        <v>0</v>
      </c>
      <c r="M14" s="25">
        <f t="shared" si="2"/>
        <v>0</v>
      </c>
      <c r="N14" s="23">
        <v>0</v>
      </c>
      <c r="O14" s="23">
        <f t="shared" si="3"/>
        <v>0</v>
      </c>
      <c r="P14" s="23">
        <v>0</v>
      </c>
      <c r="Q14" s="23">
        <f t="shared" si="4"/>
        <v>0</v>
      </c>
      <c r="R14" s="23"/>
      <c r="S14" s="23"/>
      <c r="T14" s="24">
        <v>7.0000000000000001E-3</v>
      </c>
      <c r="U14" s="23">
        <f t="shared" si="5"/>
        <v>14.35</v>
      </c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106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x14ac:dyDescent="0.2">
      <c r="A15" s="1"/>
      <c r="B15" s="2" t="s">
        <v>116</v>
      </c>
      <c r="C15" s="41" t="s">
        <v>116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AC15">
        <v>15</v>
      </c>
      <c r="AD15">
        <v>21</v>
      </c>
    </row>
    <row r="16" spans="1:60" x14ac:dyDescent="0.2">
      <c r="C16" s="42"/>
      <c r="AE16" t="s">
        <v>117</v>
      </c>
    </row>
  </sheetData>
  <sheetProtection algorithmName="SHA-512" hashValue="5ZHL1ePK3IqT1v+TC9lwyPkHVwjyGDgCIt4+XN6jJv17dy9jlqNpQ1kgVdHlafRcbVQIqrkllBGaQE5vKX5n2A==" saltValue="RvZAIeS620SlMvtwfRhS9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2" ma:contentTypeDescription="Vytvoří nový dokument" ma:contentTypeScope="" ma:versionID="c502bc16e585d9e95ce5f37dd27ac8ab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9d1667deeb6b2e1ca57d3dbbe4fffbcd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BF96BB-C66B-4470-9204-21C413C9EEE2}"/>
</file>

<file path=customXml/itemProps2.xml><?xml version="1.0" encoding="utf-8"?>
<ds:datastoreItem xmlns:ds="http://schemas.openxmlformats.org/officeDocument/2006/customXml" ds:itemID="{3A535658-331C-493A-B5B7-223D1B740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Dlouhý Tomáš</dc:creator>
  <cp:lastModifiedBy>Petr van den Berg</cp:lastModifiedBy>
  <cp:lastPrinted>2014-02-28T09:52:57Z</cp:lastPrinted>
  <dcterms:created xsi:type="dcterms:W3CDTF">2009-04-08T07:15:50Z</dcterms:created>
  <dcterms:modified xsi:type="dcterms:W3CDTF">2024-01-23T10:55:57Z</dcterms:modified>
</cp:coreProperties>
</file>