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azacova_petra_kr-jihomoravsky_cz/Documents/Documents/Materiály OINV/S-centrum/Stavba/Zadávací dokumentace/DOPLNĚNÍ ZD/"/>
    </mc:Choice>
  </mc:AlternateContent>
  <xr:revisionPtr revIDLastSave="33" documentId="8_{1665460B-99CC-4612-90FB-177C34741F1C}" xr6:coauthVersionLast="47" xr6:coauthVersionMax="47" xr10:uidLastSave="{8D968AF8-1E08-403E-96F0-1C2E1AAFF01F}"/>
  <bookViews>
    <workbookView minimized="1" xWindow="2160" yWindow="2160" windowWidth="21600" windowHeight="11385" firstSheet="1" activeTab="1" xr2:uid="{00000000-000D-0000-FFFF-FFFF00000000}"/>
  </bookViews>
  <sheets>
    <sheet name="Pokyny pro vyplnění" sheetId="11" state="hidden" r:id="rId1"/>
    <sheet name="PCS-rekapitulace" sheetId="1" r:id="rId2"/>
    <sheet name="VzorPolozky" sheetId="10" state="hidden" r:id="rId3"/>
    <sheet name="PCS-polozky" sheetId="12" r:id="rId4"/>
  </sheets>
  <externalReferences>
    <externalReference r:id="rId5"/>
  </externalReferences>
  <definedNames>
    <definedName name="CelkemDPHVypocet" localSheetId="1">'PCS-rekapitulace'!$H$40</definedName>
    <definedName name="CenaCelkem">'PCS-rekapitulace'!$G$29</definedName>
    <definedName name="CenaCelkemBezDPH">'PCS-rekapitulace'!$G$28</definedName>
    <definedName name="CenaCelkemVypocet" localSheetId="1">'PCS-rekapitulace'!$I$40</definedName>
    <definedName name="cisloobjektu">'PCS-rekapitulace'!$C$3</definedName>
    <definedName name="CisloRozpoctu">'[1]Krycí list'!$C$2</definedName>
    <definedName name="CisloStavby" localSheetId="1">'PCS-rekapitulace'!$C$2</definedName>
    <definedName name="cislostavby">'[1]Krycí list'!$A$7</definedName>
    <definedName name="CisloStavebnihoRozpoctu">'PCS-rekapitulace'!$D$4</definedName>
    <definedName name="dadresa">'PCS-rekapitulace'!$D$12:$G$12</definedName>
    <definedName name="DIČ" localSheetId="1">'PCS-rekapitulace'!$I$12</definedName>
    <definedName name="dmisto">'PCS-rekapitulace'!$D$13:$G$13</definedName>
    <definedName name="DPHSni">'PCS-rekapitulace'!$G$24</definedName>
    <definedName name="DPHZakl">'PCS-rekapitulace'!$G$26</definedName>
    <definedName name="dpsc" localSheetId="1">'PCS-rekapitulace'!$C$13</definedName>
    <definedName name="IČO" localSheetId="1">'PCS-rekapitulace'!$I$11</definedName>
    <definedName name="Mena">'PCS-rekapitulace'!$J$29</definedName>
    <definedName name="MistoStavby">'PCS-rekapitulace'!$D$4</definedName>
    <definedName name="nazevobjektu">'PCS-rekapitulace'!$D$3</definedName>
    <definedName name="NazevRozpoctu">'[1]Krycí list'!$D$2</definedName>
    <definedName name="NazevStavby" localSheetId="1">'PCS-rekapitulace'!$D$2</definedName>
    <definedName name="nazevstavby">'[1]Krycí list'!$C$7</definedName>
    <definedName name="NazevStavebnihoRozpoctu">'PCS-rekapitulace'!$E$4</definedName>
    <definedName name="oadresa">'PCS-rekapitulace'!$D$6</definedName>
    <definedName name="Objednatel" localSheetId="1">'PCS-rekapitulace'!$D$5</definedName>
    <definedName name="Objekt" localSheetId="1">'PCS-rekapitulace'!$B$38</definedName>
    <definedName name="_xlnm.Print_Area" localSheetId="3">'PCS-polozky'!$A$1:$U$93</definedName>
    <definedName name="_xlnm.Print_Area" localSheetId="1">'PCS-rekapitulace'!$A$1:$J$51</definedName>
    <definedName name="odic" localSheetId="1">'PCS-rekapitulace'!$I$6</definedName>
    <definedName name="oico" localSheetId="1">'PCS-rekapitulace'!$I$5</definedName>
    <definedName name="omisto" localSheetId="1">'PCS-rekapitulace'!$D$7</definedName>
    <definedName name="onazev" localSheetId="1">'PCS-rekapitulace'!$D$6</definedName>
    <definedName name="opsc" localSheetId="1">'PCS-rekapitulace'!$C$7</definedName>
    <definedName name="padresa">'PCS-rekapitulace'!$D$9</definedName>
    <definedName name="PCS_">'PCS-rekapitulace'!$G$23</definedName>
    <definedName name="PCS___">'PCS-rekapitulace'!$G$25</definedName>
    <definedName name="pdic">'PCS-rekapitulace'!$I$9</definedName>
    <definedName name="pico">'PCS-rekapitulace'!$I$8</definedName>
    <definedName name="pmisto">'PCS-rekapitulace'!$D$10</definedName>
    <definedName name="PocetMJ">#REF!</definedName>
    <definedName name="PoptavkaID">'PCS-rekapitulace'!$A$1</definedName>
    <definedName name="pPSC">'PCS-rekapitulace'!$C$10</definedName>
    <definedName name="Projektant">'PCS-rekapitulace'!$D$8</definedName>
    <definedName name="SazbaDPH1" localSheetId="1">'PCS-rekapitulace'!$E$23</definedName>
    <definedName name="SazbaDPH1">'[1]Krycí list'!$C$30</definedName>
    <definedName name="SazbaDPH2" localSheetId="1">'PCS-rekapitulace'!$E$25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'PCS-rekapitulace'!$D$14</definedName>
    <definedName name="Z_B7E7C763_C459_487D_8ABA_5CFDDFBD5A84_.wvu.Cols" localSheetId="1" hidden="1">'PCS-rekapitulace'!$A:$A</definedName>
    <definedName name="Z_B7E7C763_C459_487D_8ABA_5CFDDFBD5A84_.wvu.PrintArea" localSheetId="1" hidden="1">'PCS-rekapitulace'!$B$1:$J$36</definedName>
    <definedName name="ZakladDPHSni">'PCS-rekapitulace'!$G$23</definedName>
    <definedName name="ZakladDPHSniVypocet" localSheetId="1">'PCS-rekapitulace'!$F$40</definedName>
    <definedName name="ZakladDPHZakl">'PCS-rekapitulace'!$G$25</definedName>
    <definedName name="ZakladDPHZaklVypocet" localSheetId="1">'PCS-rekapitulace'!$G$40</definedName>
    <definedName name="ZaObjednatele">'PCS-rekapitulace'!$G$34</definedName>
    <definedName name="Zaokrouhleni">'PCS-rekapitulace'!$G$27</definedName>
    <definedName name="ZaZhotovitele">'PCS-rekapitulace'!$D$34</definedName>
    <definedName name="Zhotovitel">'PCS-rekapitulace'!$D$11:$G$11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2" l="1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7" i="1"/>
  <c r="G23" i="1"/>
  <c r="G24" i="1" s="1"/>
  <c r="I20" i="1"/>
  <c r="I19" i="1"/>
  <c r="I17" i="1"/>
  <c r="I16" i="1"/>
  <c r="G10" i="12"/>
  <c r="G9" i="12"/>
  <c r="G8" i="12" l="1"/>
  <c r="I47" i="1" s="1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G29" i="12"/>
  <c r="I48" i="1" s="1"/>
  <c r="I30" i="12"/>
  <c r="I29" i="12" s="1"/>
  <c r="K30" i="12"/>
  <c r="K29" i="12" s="1"/>
  <c r="M30" i="12"/>
  <c r="M29" i="12" s="1"/>
  <c r="O30" i="12"/>
  <c r="O29" i="12" s="1"/>
  <c r="Q30" i="12"/>
  <c r="Q29" i="12" s="1"/>
  <c r="U30" i="12"/>
  <c r="U29" i="12" s="1"/>
  <c r="G50" i="12"/>
  <c r="I49" i="1" s="1"/>
  <c r="I51" i="12"/>
  <c r="I50" i="12" s="1"/>
  <c r="K51" i="12"/>
  <c r="K50" i="12" s="1"/>
  <c r="M51" i="12"/>
  <c r="M50" i="12" s="1"/>
  <c r="O51" i="12"/>
  <c r="O50" i="12" s="1"/>
  <c r="Q51" i="12"/>
  <c r="Q50" i="12" s="1"/>
  <c r="U51" i="12"/>
  <c r="U50" i="12" s="1"/>
  <c r="G71" i="12"/>
  <c r="I50" i="1" s="1"/>
  <c r="I72" i="12"/>
  <c r="I71" i="12" s="1"/>
  <c r="K72" i="12"/>
  <c r="K71" i="12" s="1"/>
  <c r="M72" i="12"/>
  <c r="M71" i="12" s="1"/>
  <c r="O72" i="12"/>
  <c r="O71" i="12" s="1"/>
  <c r="Q72" i="12"/>
  <c r="Q71" i="12" s="1"/>
  <c r="U72" i="12"/>
  <c r="U71" i="12" s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51" i="1" l="1"/>
  <c r="I18" i="1" s="1"/>
  <c r="I21" i="1" s="1"/>
  <c r="G25" i="1" s="1"/>
  <c r="G26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<sst xmlns="http://schemas.openxmlformats.org/spreadsheetml/2006/main" count="387" uniqueCount="225">
  <si>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</si>
  <si>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</si>
  <si>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</si>
  <si>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</si>
  <si>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</si>
  <si>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</si>
  <si>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</si>
  <si>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</si>
  <si>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</si>
  <si>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</si>
  <si>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</si>
  <si>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</si>
  <si>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</si>
  <si>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</si>
  <si>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</si>
  <si>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</si>
  <si>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</si>
  <si>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</si>
  <si>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</si>
  <si>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</si>
  <si>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</si>
  <si>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</si>
  <si>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</si>
  <si>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</si>
  <si>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</si>
  <si>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</si>
  <si>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</si>
  <si>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</si>
  <si>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</si>
  <si>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</si>
  <si>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</si>
  <si>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</si>
  <si>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</si>
  <si>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</si>
  <si>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</si>
  <si>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</si>
  <si>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</si>
  <si>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</si>
  <si>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</si>
  <si>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</si>
  <si>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</si>
  <si>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</si>
  <si>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</si>
  <si>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</si>
  <si>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</si>
  <si>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Obnova S – centra Hodonín, p. o., D.1.4.h – PCS</t>
  </si>
  <si>
    <t>Jihomoravský kraj</t>
  </si>
  <si>
    <t>Žerotínovo náměstí 449/3</t>
  </si>
  <si>
    <t>Brno-Veveří</t>
  </si>
  <si>
    <t>60200</t>
  </si>
  <si>
    <t>70888337</t>
  </si>
  <si>
    <t>CZ70888337</t>
  </si>
  <si>
    <t>Ing. Ondřej Tichý</t>
  </si>
  <si>
    <t>IBC – Příkop 843/4</t>
  </si>
  <si>
    <t>Brno</t>
  </si>
  <si>
    <t>75718600</t>
  </si>
  <si>
    <t>CZ8001113824</t>
  </si>
  <si>
    <t>Rozpočet</t>
  </si>
  <si>
    <t>Celkem za stavbu</t>
  </si>
  <si>
    <t>CZK</t>
  </si>
  <si>
    <t>Rekapitulace dílů</t>
  </si>
  <si>
    <t>Typ dílu</t>
  </si>
  <si>
    <t>M22-PCSid</t>
  </si>
  <si>
    <t>Montáž sdělovací a zabezp.techniky - systém PCS, instalační materiál - dodávka</t>
  </si>
  <si>
    <t>M22-PCSim</t>
  </si>
  <si>
    <t>Montáž sdělovací a zabezp.techniky - systém PCS, instalační materiál - montáž</t>
  </si>
  <si>
    <t>M22-PCSpd</t>
  </si>
  <si>
    <t>Montáž sdělovací a zabezp.techniky - systém PCS, prvky - dodávka</t>
  </si>
  <si>
    <t>M22-PCSpm</t>
  </si>
  <si>
    <t>Montáž sdělovací a zabezp.techniky - systém PCS, prvky - montáž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</si>
  <si>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</si>
  <si>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</si>
  <si>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</si>
  <si>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</si>
  <si>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</si>
  <si>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</si>
  <si>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</si>
  <si>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</si>
  <si>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</si>
  <si>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</si>
  <si>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</si>
  <si>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</si>
  <si>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</si>
  <si>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</si>
  <si>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</si>
  <si>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</si>
  <si>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</si>
  <si>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</si>
  <si>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</si>
  <si>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</si>
  <si>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</si>
  <si>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</si>
  <si>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</si>
  <si>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</si>
  <si>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</si>
  <si>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</si>
  <si>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</si>
  <si>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</si>
  <si>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</si>
  <si>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222326000R01</t>
  </si>
  <si>
    <t>kus</t>
  </si>
  <si>
    <t>POL1_0</t>
  </si>
  <si>
    <t>222326000R02</t>
  </si>
  <si>
    <t>222326000R03</t>
  </si>
  <si>
    <t>222326000R04</t>
  </si>
  <si>
    <t/>
  </si>
  <si>
    <t>END</t>
  </si>
  <si>
    <t>222326000R05</t>
  </si>
  <si>
    <t>222326000R06</t>
  </si>
  <si>
    <t>222326000R07</t>
  </si>
  <si>
    <t>222326000R08</t>
  </si>
  <si>
    <t>222326000R09</t>
  </si>
  <si>
    <t>222326000R10</t>
  </si>
  <si>
    <t>222326000R11</t>
  </si>
  <si>
    <t>222326000R12</t>
  </si>
  <si>
    <t>222326000R13</t>
  </si>
  <si>
    <t>222326000R14</t>
  </si>
  <si>
    <t>222326000R15</t>
  </si>
  <si>
    <t>222326000R16</t>
  </si>
  <si>
    <t>222326000R17</t>
  </si>
  <si>
    <t>222326000R18</t>
  </si>
  <si>
    <t>222326000R19</t>
  </si>
  <si>
    <t>222326000R20</t>
  </si>
  <si>
    <t>222326000R21</t>
  </si>
  <si>
    <t>222326000R22</t>
  </si>
  <si>
    <t>222326000R23</t>
  </si>
  <si>
    <t>222326000R24</t>
  </si>
  <si>
    <t>222326000R25</t>
  </si>
  <si>
    <t>222326000R26</t>
  </si>
  <si>
    <t>222326000R27</t>
  </si>
  <si>
    <t>222326000R28</t>
  </si>
  <si>
    <t>222326000R29</t>
  </si>
  <si>
    <t>222326000R30</t>
  </si>
  <si>
    <t>222326000R31</t>
  </si>
  <si>
    <t>222326000R32</t>
  </si>
  <si>
    <t>222326000R33</t>
  </si>
  <si>
    <t>222326000R34</t>
  </si>
  <si>
    <t>222326000R35</t>
  </si>
  <si>
    <t>222326000R36</t>
  </si>
  <si>
    <t>222326000R37</t>
  </si>
  <si>
    <t>222326000R38</t>
  </si>
  <si>
    <t>222326000R39</t>
  </si>
  <si>
    <t>222326000R40</t>
  </si>
  <si>
    <t>222326000R41</t>
  </si>
  <si>
    <t>222326000R42</t>
  </si>
  <si>
    <t>222326000R43</t>
  </si>
  <si>
    <t>222326000R44</t>
  </si>
  <si>
    <t>222326000R45</t>
  </si>
  <si>
    <t>222326000R46</t>
  </si>
  <si>
    <t>Terminál personálu s RFID IP</t>
  </si>
  <si>
    <t>Zásuvka ethernet IP</t>
  </si>
  <si>
    <t xml:space="preserve">Systémový server VoIP </t>
  </si>
  <si>
    <t>Napáječ 350W 24V IP</t>
  </si>
  <si>
    <t>Signalizační jednotka bezdrátová 868 s RFID IP</t>
  </si>
  <si>
    <t>Komunikační jednotka s displejem bezdrátová 868 s RFID IP</t>
  </si>
  <si>
    <t>Služební jednotka s displejem IP</t>
  </si>
  <si>
    <t>Bezdrátové tlačítko účastníka IP na krk</t>
  </si>
  <si>
    <t>Táhlo nouzového volání IP</t>
  </si>
  <si>
    <t>Táhlo nouzového volání s tlačítkem IP</t>
  </si>
  <si>
    <t>Svítidlo IP</t>
  </si>
  <si>
    <t>Svítidlo směrové s piezem IP</t>
  </si>
  <si>
    <t>Náramek RFID</t>
  </si>
  <si>
    <t>Switch modul  IP</t>
  </si>
  <si>
    <t>Sada kamera s detekcí IP vnitřní</t>
  </si>
  <si>
    <t>Switch 8 portů</t>
  </si>
  <si>
    <t>Pagingová ústředna</t>
  </si>
  <si>
    <t>Ovládací pult pagingu IP</t>
  </si>
  <si>
    <t>Pager textový</t>
  </si>
  <si>
    <t xml:space="preserve">GSM brána SMS IP </t>
  </si>
  <si>
    <t>Kabel CHKE-R 2 x 2,5</t>
  </si>
  <si>
    <t>Kabel UTP 5E LSOH</t>
  </si>
  <si>
    <t>Konektor RJ45 včetně proměření</t>
  </si>
  <si>
    <t>Kontrola a otestování rozvodného vedení</t>
  </si>
  <si>
    <t>Kontrola provozu a zaškolení</t>
  </si>
  <si>
    <t>Krabice KO97 pod omítku</t>
  </si>
  <si>
    <t>Krabice KT250</t>
  </si>
  <si>
    <t>Krabice KU68 pod omítku</t>
  </si>
  <si>
    <t>Naprogramování a konfigurace systému</t>
  </si>
  <si>
    <t>SW aktivace sdruženého provozu</t>
  </si>
  <si>
    <t>SW historie volání</t>
  </si>
  <si>
    <t>SW licence SK D IP</t>
  </si>
  <si>
    <t>SW licence účastníka</t>
  </si>
  <si>
    <t>Trubka HFX prům. 25 mm</t>
  </si>
  <si>
    <t>Instalační rámeček malý</t>
  </si>
  <si>
    <t>Instalační rámeček velký (KJ KJD VKJ)</t>
  </si>
  <si>
    <t>Zkratovací propojka (jumper)</t>
  </si>
  <si>
    <t>Instalační rámeček malý (SIJ)</t>
  </si>
  <si>
    <t>Instalační rámeček malý (ZE)</t>
  </si>
  <si>
    <t>Instalační rámeček střední (SJD)</t>
  </si>
  <si>
    <t>m</t>
  </si>
  <si>
    <t>ks</t>
  </si>
  <si>
    <t>222326000R61</t>
  </si>
  <si>
    <t>222326000R47</t>
  </si>
  <si>
    <t>222326000R48</t>
  </si>
  <si>
    <t>222326000R49</t>
  </si>
  <si>
    <t>222326000R50</t>
  </si>
  <si>
    <t>222326000R51</t>
  </si>
  <si>
    <t>222326000R52</t>
  </si>
  <si>
    <t>222326000R53</t>
  </si>
  <si>
    <t>222326000R54</t>
  </si>
  <si>
    <t>222326000R55</t>
  </si>
  <si>
    <t>222326000R56</t>
  </si>
  <si>
    <t>222326000R57</t>
  </si>
  <si>
    <t>222326000R58</t>
  </si>
  <si>
    <t>222326000R59</t>
  </si>
  <si>
    <t>222326000R60</t>
  </si>
  <si>
    <t>222326000R62</t>
  </si>
  <si>
    <t>222326000R63</t>
  </si>
  <si>
    <t>222326000R64</t>
  </si>
  <si>
    <t>222326000R65</t>
  </si>
  <si>
    <t>222326000R66</t>
  </si>
  <si>
    <t>222326000R67</t>
  </si>
  <si>
    <t>222326000R68</t>
  </si>
  <si>
    <t>222326000R69</t>
  </si>
  <si>
    <t>222326000R70</t>
  </si>
  <si>
    <t>222326000R71</t>
  </si>
  <si>
    <t>222326000R72</t>
  </si>
  <si>
    <t>222326000R73</t>
  </si>
  <si>
    <t>222326000R74</t>
  </si>
  <si>
    <t>222326000R75</t>
  </si>
  <si>
    <t>222326000R76</t>
  </si>
  <si>
    <t>222326000R77</t>
  </si>
  <si>
    <t>222326000R78</t>
  </si>
  <si>
    <t>222326000R79</t>
  </si>
  <si>
    <t>222326000R80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</si>
</sst>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4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6" xfId="0" applyNumberFormat="1" applyFont="1" applyFill="1" applyBorder="1"/>
    <xf numFmtId="49" fontId="7" fillId="0" borderId="35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7" fillId="4" borderId="36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7" xfId="0" applyNumberFormat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43" xfId="0" applyFill="1" applyBorder="1"/>
    <xf numFmtId="49" fontId="0" fillId="3" borderId="40" xfId="0" applyNumberFormat="1" applyFill="1" applyBorder="1"/>
    <xf numFmtId="0" fontId="0" fillId="3" borderId="40" xfId="0" applyFill="1" applyBorder="1"/>
    <xf numFmtId="0" fontId="0" fillId="3" borderId="39" xfId="0" applyFill="1" applyBorder="1"/>
    <xf numFmtId="0" fontId="0" fillId="3" borderId="35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4" xfId="0" applyFill="1" applyBorder="1"/>
    <xf numFmtId="49" fontId="0" fillId="3" borderId="34" xfId="0" applyNumberFormat="1" applyFill="1" applyBorder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6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6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0" fontId="0" fillId="3" borderId="48" xfId="0" applyFill="1" applyBorder="1"/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4" fontId="16" fillId="0" borderId="36" xfId="0" applyNumberFormat="1" applyFont="1" applyBorder="1" applyAlignment="1">
      <alignment vertical="top" shrinkToFit="1"/>
    </xf>
    <xf numFmtId="0" fontId="16" fillId="0" borderId="36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0" fillId="3" borderId="36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3" borderId="46" xfId="0" applyNumberFormat="1" applyFill="1" applyBorder="1" applyAlignment="1">
      <alignment vertical="top" wrapText="1"/>
    </xf>
    <xf numFmtId="0" fontId="16" fillId="0" borderId="36" xfId="0" applyFont="1" applyBorder="1" applyAlignment="1">
      <alignment horizontal="left" vertical="top" wrapText="1"/>
    </xf>
    <xf numFmtId="164" fontId="16" fillId="0" borderId="36" xfId="0" applyNumberFormat="1" applyFont="1" applyBorder="1" applyAlignment="1">
      <alignment vertical="top" shrinkToFit="1"/>
    </xf>
    <xf numFmtId="164" fontId="16" fillId="5" borderId="3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7" fillId="4" borderId="36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4" xfId="0" applyFont="1" applyFill="1" applyBorder="1" applyAlignment="1">
      <alignment horizontal="center" vertical="center" wrapText="1"/>
    </xf>
    <xf numFmtId="4" fontId="7" fillId="0" borderId="49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50" xfId="0" applyNumberFormat="1" applyFont="1" applyBorder="1" applyAlignment="1">
      <alignment vertical="center"/>
    </xf>
    <xf numFmtId="4" fontId="11" fillId="0" borderId="40" xfId="0" applyNumberFormat="1" applyFont="1" applyBorder="1" applyAlignment="1">
      <alignment vertical="center"/>
    </xf>
    <xf numFmtId="4" fontId="13" fillId="0" borderId="50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50" xfId="0" applyNumberFormat="1" applyFont="1" applyBorder="1" applyAlignment="1">
      <alignment horizontal="right" vertical="center"/>
    </xf>
    <xf numFmtId="4" fontId="11" fillId="0" borderId="40" xfId="0" applyNumberFormat="1" applyFont="1" applyBorder="1" applyAlignment="1">
      <alignment horizontal="right" vertical="center"/>
    </xf>
    <xf numFmtId="4" fontId="11" fillId="0" borderId="50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4" xfId="0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69" t="s">
        <v>39</v>
      </c>
      <c r="B2" s="169"/>
      <c r="C2" s="169"/>
      <c r="D2" s="169"/>
      <c r="E2" s="169"/>
      <c r="F2" s="169"/>
      <c r="G2" s="1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abSelected="1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2" t="s">
        <v>42</v>
      </c>
      <c r="C1" s="193"/>
      <c r="D1" s="193"/>
      <c r="E1" s="193"/>
      <c r="F1" s="193"/>
      <c r="G1" s="193"/>
      <c r="H1" s="193"/>
      <c r="I1" s="193"/>
      <c r="J1" s="194"/>
    </row>
    <row r="2" spans="1:15" ht="23.25" customHeight="1" x14ac:dyDescent="0.2">
      <c r="A2" s="3"/>
      <c r="B2" s="70" t="s">
        <v>40</v>
      </c>
      <c r="C2" s="71"/>
      <c r="D2" s="209" t="s">
        <v>45</v>
      </c>
      <c r="E2" s="210"/>
      <c r="F2" s="210"/>
      <c r="G2" s="210"/>
      <c r="H2" s="210"/>
      <c r="I2" s="210"/>
      <c r="J2" s="211"/>
      <c r="O2" s="1"/>
    </row>
    <row r="3" spans="1:15" ht="23.25" hidden="1" customHeight="1" x14ac:dyDescent="0.2">
      <c r="A3" s="3"/>
      <c r="B3" s="72" t="s">
        <v>43</v>
      </c>
      <c r="C3" s="73"/>
      <c r="D3" s="213"/>
      <c r="E3" s="214"/>
      <c r="F3" s="214"/>
      <c r="G3" s="214"/>
      <c r="H3" s="214"/>
      <c r="I3" s="214"/>
      <c r="J3" s="215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47</v>
      </c>
      <c r="E6" s="22"/>
      <c r="F6" s="22"/>
      <c r="G6" s="22"/>
      <c r="H6" s="24" t="s">
        <v>34</v>
      </c>
      <c r="I6" s="79" t="s">
        <v>51</v>
      </c>
      <c r="J6" s="9"/>
    </row>
    <row r="7" spans="1:15" ht="15.75" customHeight="1" x14ac:dyDescent="0.2">
      <c r="A7" s="3"/>
      <c r="B7" s="35"/>
      <c r="C7" s="80" t="s">
        <v>49</v>
      </c>
      <c r="D7" s="69" t="s">
        <v>48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4" t="s">
        <v>52</v>
      </c>
      <c r="E11" s="204"/>
      <c r="F11" s="204"/>
      <c r="G11" s="204"/>
      <c r="H11" s="24" t="s">
        <v>33</v>
      </c>
      <c r="I11" s="79" t="s">
        <v>55</v>
      </c>
      <c r="J11" s="9"/>
    </row>
    <row r="12" spans="1:15" ht="15.75" customHeight="1" x14ac:dyDescent="0.2">
      <c r="A12" s="3"/>
      <c r="B12" s="34"/>
      <c r="C12" s="22"/>
      <c r="D12" s="218" t="s">
        <v>53</v>
      </c>
      <c r="E12" s="218"/>
      <c r="F12" s="218"/>
      <c r="G12" s="218"/>
      <c r="H12" s="24" t="s">
        <v>34</v>
      </c>
      <c r="I12" s="79" t="s">
        <v>56</v>
      </c>
      <c r="J12" s="9"/>
    </row>
    <row r="13" spans="1:15" ht="15.75" customHeight="1" x14ac:dyDescent="0.2">
      <c r="A13" s="3"/>
      <c r="B13" s="35"/>
      <c r="C13" s="80" t="s">
        <v>49</v>
      </c>
      <c r="D13" s="219" t="s">
        <v>54</v>
      </c>
      <c r="E13" s="219"/>
      <c r="F13" s="219"/>
      <c r="G13" s="219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12"/>
      <c r="F15" s="212"/>
      <c r="G15" s="216"/>
      <c r="H15" s="216"/>
      <c r="I15" s="216" t="s">
        <v>28</v>
      </c>
      <c r="J15" s="217"/>
    </row>
    <row r="16" spans="1:15" ht="23.25" customHeight="1" x14ac:dyDescent="0.2">
      <c r="A16" s="126" t="s">
        <v>23</v>
      </c>
      <c r="B16" s="127" t="s">
        <v>23</v>
      </c>
      <c r="C16" s="47"/>
      <c r="D16" s="48"/>
      <c r="E16" s="179"/>
      <c r="F16" s="180"/>
      <c r="G16" s="179"/>
      <c r="H16" s="180"/>
      <c r="I16" s="200">
        <f>SUMIF(F49:F49,A16,I49:I49)+SUMIF(F49:F49,"PSU",I49:I49)</f>
        <v>0</v>
      </c>
      <c r="J16" s="201"/>
    </row>
    <row r="17" spans="1:10" ht="23.25" customHeight="1" x14ac:dyDescent="0.2">
      <c r="A17" s="126" t="s">
        <v>24</v>
      </c>
      <c r="B17" s="127" t="s">
        <v>24</v>
      </c>
      <c r="C17" s="47"/>
      <c r="D17" s="48"/>
      <c r="E17" s="179"/>
      <c r="F17" s="180"/>
      <c r="G17" s="179"/>
      <c r="H17" s="180"/>
      <c r="I17" s="200">
        <f>SUMIF(F49:F49,A17,I49:I49)</f>
        <v>0</v>
      </c>
      <c r="J17" s="201"/>
    </row>
    <row r="18" spans="1:10" ht="23.25" customHeight="1" x14ac:dyDescent="0.2">
      <c r="A18" s="126" t="s">
        <v>25</v>
      </c>
      <c r="B18" s="127" t="s">
        <v>25</v>
      </c>
      <c r="C18" s="47"/>
      <c r="D18" s="48"/>
      <c r="E18" s="179"/>
      <c r="F18" s="180"/>
      <c r="G18" s="179"/>
      <c r="H18" s="180"/>
      <c r="I18" s="200">
        <f>I51</f>
        <v>0</v>
      </c>
      <c r="J18" s="201"/>
    </row>
    <row r="19" spans="1:10" ht="23.25" customHeight="1" x14ac:dyDescent="0.2">
      <c r="A19" s="126" t="s">
        <v>70</v>
      </c>
      <c r="B19" s="127" t="s">
        <v>26</v>
      </c>
      <c r="C19" s="47"/>
      <c r="D19" s="48"/>
      <c r="E19" s="179"/>
      <c r="F19" s="180"/>
      <c r="G19" s="179"/>
      <c r="H19" s="180"/>
      <c r="I19" s="200">
        <f>SUMIF(F49:F49,A19,I49:I49)</f>
        <v>0</v>
      </c>
      <c r="J19" s="201"/>
    </row>
    <row r="20" spans="1:10" ht="23.25" customHeight="1" x14ac:dyDescent="0.2">
      <c r="A20" s="126" t="s">
        <v>71</v>
      </c>
      <c r="B20" s="127" t="s">
        <v>27</v>
      </c>
      <c r="C20" s="47"/>
      <c r="D20" s="48"/>
      <c r="E20" s="179"/>
      <c r="F20" s="180"/>
      <c r="G20" s="179"/>
      <c r="H20" s="180"/>
      <c r="I20" s="200">
        <f>SUMIF(F49:F49,A20,I49:I49)</f>
        <v>0</v>
      </c>
      <c r="J20" s="201"/>
    </row>
    <row r="21" spans="1:10" ht="23.25" customHeight="1" x14ac:dyDescent="0.2">
      <c r="A21" s="3"/>
      <c r="B21" s="63" t="s">
        <v>28</v>
      </c>
      <c r="C21" s="64"/>
      <c r="D21" s="65"/>
      <c r="E21" s="202"/>
      <c r="F21" s="203"/>
      <c r="G21" s="202"/>
      <c r="H21" s="203"/>
      <c r="I21" s="207">
        <f>SUM(I16:J20)</f>
        <v>0</v>
      </c>
      <c r="J21" s="208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198">
        <f>ZakladDPHSniVypocet</f>
        <v>0</v>
      </c>
      <c r="H23" s="199"/>
      <c r="I23" s="199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5">
        <f>PCS_*SazbaDPH1/100</f>
        <v>0</v>
      </c>
      <c r="H24" s="206"/>
      <c r="I24" s="206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198">
        <f>I21</f>
        <v>0</v>
      </c>
      <c r="H25" s="199"/>
      <c r="I25" s="199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5">
        <f>0.21*PCS___</f>
        <v>0</v>
      </c>
      <c r="H26" s="196"/>
      <c r="I26" s="196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97">
        <f>0</f>
        <v>0</v>
      </c>
      <c r="H27" s="197"/>
      <c r="I27" s="197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181">
        <v>34.4</v>
      </c>
      <c r="H28" s="182"/>
      <c r="I28" s="182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181">
        <f>PCS___+DPHZakl</f>
        <v>0</v>
      </c>
      <c r="H29" s="181"/>
      <c r="I29" s="181"/>
      <c r="J29" s="105" t="s">
        <v>59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45384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77"/>
      <c r="E34" s="177"/>
      <c r="G34" s="177"/>
      <c r="H34" s="177"/>
      <c r="I34" s="177"/>
      <c r="J34" s="31"/>
    </row>
    <row r="35" spans="1:10" ht="12.75" customHeight="1" x14ac:dyDescent="0.2">
      <c r="A35" s="3"/>
      <c r="B35" s="3"/>
      <c r="D35" s="178" t="s">
        <v>2</v>
      </c>
      <c r="E35" s="178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57</v>
      </c>
      <c r="C39" s="183" t="s">
        <v>45</v>
      </c>
      <c r="D39" s="184"/>
      <c r="E39" s="184"/>
      <c r="F39" s="94">
        <v>0</v>
      </c>
      <c r="G39" s="95">
        <v>34.4</v>
      </c>
      <c r="H39" s="96">
        <v>7</v>
      </c>
      <c r="I39" s="96">
        <v>41.4</v>
      </c>
      <c r="J39" s="90">
        <f>IF(_xlfn.SINGLE(CenaCelkemVypocet)=0,"",I39/_xlfn.SINGLE(CenaCelkemVypocet)*100)</f>
        <v>100</v>
      </c>
    </row>
    <row r="40" spans="1:10" ht="25.5" hidden="1" customHeight="1" x14ac:dyDescent="0.2">
      <c r="A40" s="83"/>
      <c r="B40" s="185" t="s">
        <v>58</v>
      </c>
      <c r="C40" s="186"/>
      <c r="D40" s="186"/>
      <c r="E40" s="187"/>
      <c r="F40" s="97">
        <f>SUMIF(A39:A39,"=1",F39:F39)</f>
        <v>0</v>
      </c>
      <c r="G40" s="98">
        <f>SUMIF(A39:A39,"=1",G39:G39)</f>
        <v>34.4</v>
      </c>
      <c r="H40" s="98">
        <f>SUMIF(A39:A39,"=1",H39:H39)</f>
        <v>7</v>
      </c>
      <c r="I40" s="98">
        <f>SUMIF(A39:A39,"=1",I39:I39)</f>
        <v>41.4</v>
      </c>
      <c r="J40" s="84">
        <f>SUMIF(A39:A39,"=1",J39:J39)</f>
        <v>100</v>
      </c>
    </row>
    <row r="44" spans="1:10" ht="15.75" x14ac:dyDescent="0.25">
      <c r="B44" s="106" t="s">
        <v>60</v>
      </c>
    </row>
    <row r="46" spans="1:10" ht="25.5" customHeight="1" x14ac:dyDescent="0.2">
      <c r="A46" s="107"/>
      <c r="B46" s="111" t="s">
        <v>16</v>
      </c>
      <c r="C46" s="111" t="s">
        <v>5</v>
      </c>
      <c r="D46" s="112"/>
      <c r="E46" s="112"/>
      <c r="F46" s="115" t="s">
        <v>61</v>
      </c>
      <c r="G46" s="115"/>
      <c r="H46" s="115"/>
      <c r="I46" s="188" t="s">
        <v>28</v>
      </c>
      <c r="J46" s="188"/>
    </row>
    <row r="47" spans="1:10" ht="25.5" customHeight="1" x14ac:dyDescent="0.2">
      <c r="A47" s="108"/>
      <c r="B47" s="118" t="s">
        <v>62</v>
      </c>
      <c r="C47" s="190" t="s">
        <v>63</v>
      </c>
      <c r="D47" s="191"/>
      <c r="E47" s="191"/>
      <c r="F47" s="122" t="s">
        <v>25</v>
      </c>
      <c r="G47" s="119"/>
      <c r="H47" s="119"/>
      <c r="I47" s="189">
        <f>'PCS-polozky'!G8</f>
        <v>0</v>
      </c>
      <c r="J47" s="189"/>
    </row>
    <row r="48" spans="1:10" ht="25.5" customHeight="1" x14ac:dyDescent="0.2">
      <c r="A48" s="108"/>
      <c r="B48" s="110" t="s">
        <v>64</v>
      </c>
      <c r="C48" s="172" t="s">
        <v>65</v>
      </c>
      <c r="D48" s="173"/>
      <c r="E48" s="173"/>
      <c r="F48" s="123" t="s">
        <v>25</v>
      </c>
      <c r="G48" s="116"/>
      <c r="H48" s="116"/>
      <c r="I48" s="171">
        <f>'PCS-polozky'!G29</f>
        <v>0</v>
      </c>
      <c r="J48" s="171"/>
    </row>
    <row r="49" spans="1:10" ht="25.5" customHeight="1" x14ac:dyDescent="0.2">
      <c r="A49" s="108"/>
      <c r="B49" s="110" t="s">
        <v>66</v>
      </c>
      <c r="C49" s="172" t="s">
        <v>67</v>
      </c>
      <c r="D49" s="173"/>
      <c r="E49" s="173"/>
      <c r="F49" s="123" t="s">
        <v>25</v>
      </c>
      <c r="G49" s="116"/>
      <c r="H49" s="116"/>
      <c r="I49" s="171">
        <f>'PCS-polozky'!G50</f>
        <v>0</v>
      </c>
      <c r="J49" s="171"/>
    </row>
    <row r="50" spans="1:10" ht="25.5" customHeight="1" x14ac:dyDescent="0.2">
      <c r="A50" s="108"/>
      <c r="B50" s="120" t="s">
        <v>68</v>
      </c>
      <c r="C50" s="175" t="s">
        <v>69</v>
      </c>
      <c r="D50" s="176"/>
      <c r="E50" s="176"/>
      <c r="F50" s="124" t="s">
        <v>25</v>
      </c>
      <c r="G50" s="121"/>
      <c r="H50" s="121"/>
      <c r="I50" s="174">
        <f>'PCS-polozky'!G71</f>
        <v>0</v>
      </c>
      <c r="J50" s="174"/>
    </row>
    <row r="51" spans="1:10" ht="25.5" customHeight="1" x14ac:dyDescent="0.2">
      <c r="A51" s="109"/>
      <c r="B51" s="113" t="s">
        <v>1</v>
      </c>
      <c r="C51" s="113"/>
      <c r="D51" s="114"/>
      <c r="E51" s="114"/>
      <c r="F51" s="125"/>
      <c r="G51" s="117"/>
      <c r="H51" s="117"/>
      <c r="I51" s="170">
        <f>I47+I48+I49+I50</f>
        <v>0</v>
      </c>
      <c r="J51" s="170"/>
    </row>
    <row r="52" spans="1:10" x14ac:dyDescent="0.2">
      <c r="F52" s="82"/>
      <c r="G52" s="82"/>
      <c r="H52" s="82"/>
      <c r="I52" s="82"/>
      <c r="J52" s="82"/>
    </row>
    <row r="53" spans="1:10" x14ac:dyDescent="0.2">
      <c r="F53" s="82"/>
      <c r="G53" s="82"/>
      <c r="H53" s="82"/>
      <c r="I53" s="82"/>
      <c r="J53" s="82"/>
    </row>
    <row r="54" spans="1:10" x14ac:dyDescent="0.2">
      <c r="F54" s="82"/>
      <c r="G54" s="82"/>
      <c r="H54" s="82"/>
      <c r="I54" s="82"/>
      <c r="J54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34:E34"/>
    <mergeCell ref="D35:E35"/>
    <mergeCell ref="G19:H19"/>
    <mergeCell ref="G20:H20"/>
    <mergeCell ref="G34:I34"/>
    <mergeCell ref="G28:I28"/>
    <mergeCell ref="I51:J51"/>
    <mergeCell ref="I48:J48"/>
    <mergeCell ref="C48:E48"/>
    <mergeCell ref="I49:J49"/>
    <mergeCell ref="C49:E49"/>
    <mergeCell ref="I50:J50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0" t="s">
        <v>6</v>
      </c>
      <c r="B1" s="220"/>
      <c r="C1" s="221"/>
      <c r="D1" s="220"/>
      <c r="E1" s="220"/>
      <c r="F1" s="220"/>
      <c r="G1" s="220"/>
    </row>
    <row r="2" spans="1:7" ht="24.95" customHeight="1" x14ac:dyDescent="0.2">
      <c r="A2" s="68" t="s">
        <v>41</v>
      </c>
      <c r="B2" s="67"/>
      <c r="C2" s="222"/>
      <c r="D2" s="222"/>
      <c r="E2" s="222"/>
      <c r="F2" s="222"/>
      <c r="G2" s="223"/>
    </row>
    <row r="3" spans="1:7" ht="24.95" hidden="1" customHeight="1" x14ac:dyDescent="0.2">
      <c r="A3" s="68" t="s">
        <v>7</v>
      </c>
      <c r="B3" s="67"/>
      <c r="C3" s="222"/>
      <c r="D3" s="222"/>
      <c r="E3" s="222"/>
      <c r="F3" s="222"/>
      <c r="G3" s="223"/>
    </row>
    <row r="4" spans="1:7" ht="24.95" hidden="1" customHeight="1" x14ac:dyDescent="0.2">
      <c r="A4" s="68" t="s">
        <v>8</v>
      </c>
      <c r="B4" s="67"/>
      <c r="C4" s="222"/>
      <c r="D4" s="222"/>
      <c r="E4" s="222"/>
      <c r="F4" s="222"/>
      <c r="G4" s="223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G93"/>
  <sheetViews>
    <sheetView workbookViewId="0">
      <selection activeCell="E61" sqref="E61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8" max="38" width="0" hidden="1" customWidth="1"/>
    <col min="52" max="52" width="73.42578125" customWidth="1"/>
  </cols>
  <sheetData>
    <row r="1" spans="1:59" ht="15.75" customHeight="1" x14ac:dyDescent="0.25">
      <c r="A1" s="224" t="s">
        <v>6</v>
      </c>
      <c r="B1" s="224"/>
      <c r="C1" s="224"/>
      <c r="D1" s="224"/>
      <c r="E1" s="224"/>
      <c r="F1" s="224"/>
      <c r="G1" s="224"/>
      <c r="AD1" t="s">
        <v>73</v>
      </c>
    </row>
    <row r="2" spans="1:59" ht="25.15" customHeight="1" x14ac:dyDescent="0.2">
      <c r="A2" s="130" t="s">
        <v>72</v>
      </c>
      <c r="B2" s="128"/>
      <c r="C2" s="225" t="s">
        <v>45</v>
      </c>
      <c r="D2" s="226"/>
      <c r="E2" s="226"/>
      <c r="F2" s="226"/>
      <c r="G2" s="227"/>
      <c r="AD2" t="s">
        <v>74</v>
      </c>
    </row>
    <row r="3" spans="1:59" ht="25.15" hidden="1" customHeight="1" x14ac:dyDescent="0.2">
      <c r="A3" s="131" t="s">
        <v>7</v>
      </c>
      <c r="B3" s="129"/>
      <c r="C3" s="228"/>
      <c r="D3" s="229"/>
      <c r="E3" s="229"/>
      <c r="F3" s="229"/>
      <c r="G3" s="230"/>
      <c r="AD3" t="s">
        <v>75</v>
      </c>
    </row>
    <row r="4" spans="1:59" ht="25.15" hidden="1" customHeight="1" x14ac:dyDescent="0.2">
      <c r="A4" s="131" t="s">
        <v>8</v>
      </c>
      <c r="B4" s="129"/>
      <c r="C4" s="228"/>
      <c r="D4" s="229"/>
      <c r="E4" s="229"/>
      <c r="F4" s="229"/>
      <c r="G4" s="230"/>
      <c r="AD4" t="s">
        <v>76</v>
      </c>
    </row>
    <row r="5" spans="1:59" hidden="1" x14ac:dyDescent="0.2">
      <c r="A5" s="132" t="s">
        <v>77</v>
      </c>
      <c r="B5" s="133"/>
      <c r="C5" s="133"/>
      <c r="D5" s="134"/>
      <c r="E5" s="134"/>
      <c r="F5" s="134"/>
      <c r="G5" s="135"/>
      <c r="AD5" t="s">
        <v>78</v>
      </c>
    </row>
    <row r="7" spans="1:59" ht="38.25" x14ac:dyDescent="0.2">
      <c r="A7" s="140" t="s">
        <v>79</v>
      </c>
      <c r="B7" s="141" t="s">
        <v>80</v>
      </c>
      <c r="C7" s="141" t="s">
        <v>81</v>
      </c>
      <c r="D7" s="140" t="s">
        <v>82</v>
      </c>
      <c r="E7" s="140" t="s">
        <v>83</v>
      </c>
      <c r="F7" s="136" t="s">
        <v>84</v>
      </c>
      <c r="G7" s="152" t="s">
        <v>28</v>
      </c>
      <c r="H7" s="153" t="s">
        <v>29</v>
      </c>
      <c r="I7" s="153" t="s">
        <v>85</v>
      </c>
      <c r="J7" s="153" t="s">
        <v>30</v>
      </c>
      <c r="K7" s="153" t="s">
        <v>86</v>
      </c>
      <c r="L7" s="153" t="s">
        <v>87</v>
      </c>
      <c r="M7" s="153" t="s">
        <v>88</v>
      </c>
      <c r="N7" s="153" t="s">
        <v>89</v>
      </c>
      <c r="O7" s="153" t="s">
        <v>90</v>
      </c>
      <c r="P7" s="153" t="s">
        <v>91</v>
      </c>
      <c r="Q7" s="153" t="s">
        <v>92</v>
      </c>
      <c r="R7" s="153" t="s">
        <v>93</v>
      </c>
      <c r="S7" s="153" t="s">
        <v>94</v>
      </c>
      <c r="T7" s="153" t="s">
        <v>95</v>
      </c>
      <c r="U7" s="143" t="s">
        <v>96</v>
      </c>
    </row>
    <row r="8" spans="1:59" ht="25.5" x14ac:dyDescent="0.2">
      <c r="A8" s="154" t="s">
        <v>97</v>
      </c>
      <c r="B8" s="155" t="s">
        <v>62</v>
      </c>
      <c r="C8" s="165" t="s">
        <v>63</v>
      </c>
      <c r="D8" s="142"/>
      <c r="E8" s="156"/>
      <c r="F8" s="157"/>
      <c r="G8" s="157">
        <f>SUMIF(AD9:AD28,"&lt;&gt;NOR",G9:G28)</f>
        <v>0</v>
      </c>
      <c r="H8" s="157"/>
      <c r="I8" s="157">
        <f>SUM(I9:I28)</f>
        <v>0</v>
      </c>
      <c r="J8" s="157"/>
      <c r="K8" s="157">
        <f>SUM(K9:K28)</f>
        <v>4300</v>
      </c>
      <c r="L8" s="157"/>
      <c r="M8" s="157">
        <f>SUM(M9:M28)</f>
        <v>0</v>
      </c>
      <c r="N8" s="142"/>
      <c r="O8" s="142">
        <f>SUM(O9:O28)</f>
        <v>0</v>
      </c>
      <c r="P8" s="142"/>
      <c r="Q8" s="142">
        <f>SUM(Q9:Q28)</f>
        <v>0</v>
      </c>
      <c r="R8" s="142"/>
      <c r="S8" s="142"/>
      <c r="T8" s="154"/>
      <c r="U8" s="142">
        <f>SUM(U9:U28)</f>
        <v>8.5</v>
      </c>
      <c r="AD8" t="s">
        <v>98</v>
      </c>
    </row>
    <row r="9" spans="1:59" outlineLevel="1" x14ac:dyDescent="0.2">
      <c r="A9" s="138">
        <v>1</v>
      </c>
      <c r="B9" s="138" t="s">
        <v>99</v>
      </c>
      <c r="C9" s="161" t="s">
        <v>169</v>
      </c>
      <c r="D9" s="144" t="s">
        <v>189</v>
      </c>
      <c r="E9" s="148">
        <v>500</v>
      </c>
      <c r="F9" s="150">
        <v>0</v>
      </c>
      <c r="G9" s="150">
        <f>ROUND(E9*F9,2)</f>
        <v>0</v>
      </c>
      <c r="H9" s="150">
        <v>0</v>
      </c>
      <c r="I9" s="150">
        <f>ROUND(E9*H9,2)</f>
        <v>0</v>
      </c>
      <c r="J9" s="150">
        <v>8.6</v>
      </c>
      <c r="K9" s="150">
        <f>ROUND(E9*J9,2)</f>
        <v>4300</v>
      </c>
      <c r="L9" s="150">
        <v>21</v>
      </c>
      <c r="M9" s="150">
        <f>G9*(1+L9/100)</f>
        <v>0</v>
      </c>
      <c r="N9" s="144">
        <v>0</v>
      </c>
      <c r="O9" s="144">
        <f>ROUND(E9*N9,5)</f>
        <v>0</v>
      </c>
      <c r="P9" s="144">
        <v>0</v>
      </c>
      <c r="Q9" s="144">
        <f>ROUND(E9*P9,5)</f>
        <v>0</v>
      </c>
      <c r="R9" s="144"/>
      <c r="S9" s="144"/>
      <c r="T9" s="145">
        <v>1.7000000000000001E-2</v>
      </c>
      <c r="U9" s="144">
        <f>ROUND(E9*T9,2)</f>
        <v>8.5</v>
      </c>
      <c r="V9" s="137"/>
      <c r="W9" s="137"/>
      <c r="X9" s="137"/>
      <c r="Y9" s="137"/>
      <c r="Z9" s="137"/>
      <c r="AA9" s="137"/>
      <c r="AB9" s="137"/>
      <c r="AC9" s="137"/>
      <c r="AD9" s="137" t="s">
        <v>101</v>
      </c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</row>
    <row r="10" spans="1:59" outlineLevel="1" x14ac:dyDescent="0.2">
      <c r="A10" s="138">
        <v>2</v>
      </c>
      <c r="B10" s="138" t="s">
        <v>102</v>
      </c>
      <c r="C10" s="161" t="s">
        <v>170</v>
      </c>
      <c r="D10" s="144" t="s">
        <v>189</v>
      </c>
      <c r="E10" s="148">
        <v>2500</v>
      </c>
      <c r="F10" s="150">
        <v>0</v>
      </c>
      <c r="G10" s="150">
        <f>ROUND(E10*F10,2)</f>
        <v>0</v>
      </c>
      <c r="H10" s="150"/>
      <c r="I10" s="150"/>
      <c r="J10" s="150"/>
      <c r="K10" s="150"/>
      <c r="L10" s="150"/>
      <c r="M10" s="150"/>
      <c r="N10" s="144"/>
      <c r="O10" s="144"/>
      <c r="P10" s="144"/>
      <c r="Q10" s="144"/>
      <c r="R10" s="144"/>
      <c r="S10" s="144"/>
      <c r="T10" s="145"/>
      <c r="U10" s="144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</row>
    <row r="11" spans="1:59" outlineLevel="1" x14ac:dyDescent="0.2">
      <c r="A11" s="138">
        <v>3</v>
      </c>
      <c r="B11" s="138" t="s">
        <v>103</v>
      </c>
      <c r="C11" s="161" t="s">
        <v>171</v>
      </c>
      <c r="D11" s="144" t="s">
        <v>190</v>
      </c>
      <c r="E11" s="148">
        <v>285</v>
      </c>
      <c r="F11" s="150">
        <v>0</v>
      </c>
      <c r="G11" s="150">
        <f t="shared" ref="G11:G49" si="0">ROUND(E11*F11,2)</f>
        <v>0</v>
      </c>
      <c r="H11" s="150"/>
      <c r="I11" s="150"/>
      <c r="J11" s="150"/>
      <c r="K11" s="150"/>
      <c r="L11" s="150"/>
      <c r="M11" s="150"/>
      <c r="N11" s="144"/>
      <c r="O11" s="144"/>
      <c r="P11" s="144"/>
      <c r="Q11" s="144"/>
      <c r="R11" s="144"/>
      <c r="S11" s="144"/>
      <c r="T11" s="145"/>
      <c r="U11" s="144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</row>
    <row r="12" spans="1:59" outlineLevel="1" x14ac:dyDescent="0.2">
      <c r="A12" s="138">
        <v>4</v>
      </c>
      <c r="B12" s="138" t="s">
        <v>104</v>
      </c>
      <c r="C12" s="161" t="s">
        <v>172</v>
      </c>
      <c r="D12" s="144" t="s">
        <v>190</v>
      </c>
      <c r="E12" s="148">
        <v>1</v>
      </c>
      <c r="F12" s="150">
        <v>0</v>
      </c>
      <c r="G12" s="150">
        <f t="shared" si="0"/>
        <v>0</v>
      </c>
      <c r="H12" s="150"/>
      <c r="I12" s="150"/>
      <c r="J12" s="150"/>
      <c r="K12" s="150"/>
      <c r="L12" s="150"/>
      <c r="M12" s="150"/>
      <c r="N12" s="144"/>
      <c r="O12" s="144"/>
      <c r="P12" s="144"/>
      <c r="Q12" s="144"/>
      <c r="R12" s="144"/>
      <c r="S12" s="144"/>
      <c r="T12" s="145"/>
      <c r="U12" s="144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</row>
    <row r="13" spans="1:59" outlineLevel="1" x14ac:dyDescent="0.2">
      <c r="A13" s="138">
        <v>5</v>
      </c>
      <c r="B13" s="138" t="s">
        <v>107</v>
      </c>
      <c r="C13" s="161" t="s">
        <v>173</v>
      </c>
      <c r="D13" s="144" t="s">
        <v>190</v>
      </c>
      <c r="E13" s="148">
        <v>1</v>
      </c>
      <c r="F13" s="150">
        <v>0</v>
      </c>
      <c r="G13" s="150">
        <f t="shared" si="0"/>
        <v>0</v>
      </c>
      <c r="H13" s="150"/>
      <c r="I13" s="150"/>
      <c r="J13" s="150"/>
      <c r="K13" s="150"/>
      <c r="L13" s="150"/>
      <c r="M13" s="150"/>
      <c r="N13" s="144"/>
      <c r="O13" s="144"/>
      <c r="P13" s="144"/>
      <c r="Q13" s="144"/>
      <c r="R13" s="144"/>
      <c r="S13" s="144"/>
      <c r="T13" s="145"/>
      <c r="U13" s="144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</row>
    <row r="14" spans="1:59" outlineLevel="1" x14ac:dyDescent="0.2">
      <c r="A14" s="138">
        <v>6</v>
      </c>
      <c r="B14" s="138" t="s">
        <v>108</v>
      </c>
      <c r="C14" s="161" t="s">
        <v>174</v>
      </c>
      <c r="D14" s="144" t="s">
        <v>190</v>
      </c>
      <c r="E14" s="148">
        <v>80</v>
      </c>
      <c r="F14" s="150">
        <v>0</v>
      </c>
      <c r="G14" s="150">
        <f t="shared" si="0"/>
        <v>0</v>
      </c>
      <c r="H14" s="150"/>
      <c r="I14" s="150"/>
      <c r="J14" s="150"/>
      <c r="K14" s="150"/>
      <c r="L14" s="150"/>
      <c r="M14" s="150"/>
      <c r="N14" s="144"/>
      <c r="O14" s="144"/>
      <c r="P14" s="144"/>
      <c r="Q14" s="144"/>
      <c r="R14" s="144"/>
      <c r="S14" s="144"/>
      <c r="T14" s="145"/>
      <c r="U14" s="144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</row>
    <row r="15" spans="1:59" outlineLevel="1" x14ac:dyDescent="0.2">
      <c r="A15" s="138">
        <v>7</v>
      </c>
      <c r="B15" s="138" t="s">
        <v>109</v>
      </c>
      <c r="C15" s="161" t="s">
        <v>175</v>
      </c>
      <c r="D15" s="144" t="s">
        <v>190</v>
      </c>
      <c r="E15" s="148">
        <v>23</v>
      </c>
      <c r="F15" s="150">
        <v>0</v>
      </c>
      <c r="G15" s="150">
        <f t="shared" si="0"/>
        <v>0</v>
      </c>
      <c r="H15" s="150"/>
      <c r="I15" s="150"/>
      <c r="J15" s="150"/>
      <c r="K15" s="150"/>
      <c r="L15" s="150"/>
      <c r="M15" s="150"/>
      <c r="N15" s="144"/>
      <c r="O15" s="144"/>
      <c r="P15" s="144"/>
      <c r="Q15" s="144"/>
      <c r="R15" s="144"/>
      <c r="S15" s="144"/>
      <c r="T15" s="145"/>
      <c r="U15" s="144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</row>
    <row r="16" spans="1:59" outlineLevel="1" x14ac:dyDescent="0.2">
      <c r="A16" s="138">
        <v>8</v>
      </c>
      <c r="B16" s="138" t="s">
        <v>110</v>
      </c>
      <c r="C16" s="161" t="s">
        <v>176</v>
      </c>
      <c r="D16" s="144" t="s">
        <v>190</v>
      </c>
      <c r="E16" s="148">
        <v>350</v>
      </c>
      <c r="F16" s="150">
        <v>0</v>
      </c>
      <c r="G16" s="150">
        <f t="shared" si="0"/>
        <v>0</v>
      </c>
      <c r="H16" s="150"/>
      <c r="I16" s="150"/>
      <c r="J16" s="150"/>
      <c r="K16" s="150"/>
      <c r="L16" s="150"/>
      <c r="M16" s="150"/>
      <c r="N16" s="144"/>
      <c r="O16" s="144"/>
      <c r="P16" s="144"/>
      <c r="Q16" s="144"/>
      <c r="R16" s="144"/>
      <c r="S16" s="144"/>
      <c r="T16" s="145"/>
      <c r="U16" s="144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</row>
    <row r="17" spans="1:59" outlineLevel="1" x14ac:dyDescent="0.2">
      <c r="A17" s="138">
        <v>9</v>
      </c>
      <c r="B17" s="138" t="s">
        <v>111</v>
      </c>
      <c r="C17" s="161" t="s">
        <v>177</v>
      </c>
      <c r="D17" s="144" t="s">
        <v>190</v>
      </c>
      <c r="E17" s="148">
        <v>1</v>
      </c>
      <c r="F17" s="150">
        <v>0</v>
      </c>
      <c r="G17" s="150">
        <f t="shared" si="0"/>
        <v>0</v>
      </c>
      <c r="H17" s="150"/>
      <c r="I17" s="150"/>
      <c r="J17" s="150"/>
      <c r="K17" s="150"/>
      <c r="L17" s="150"/>
      <c r="M17" s="150"/>
      <c r="N17" s="144"/>
      <c r="O17" s="144"/>
      <c r="P17" s="144"/>
      <c r="Q17" s="144"/>
      <c r="R17" s="144"/>
      <c r="S17" s="144"/>
      <c r="T17" s="145"/>
      <c r="U17" s="144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</row>
    <row r="18" spans="1:59" outlineLevel="1" x14ac:dyDescent="0.2">
      <c r="A18" s="138">
        <v>10</v>
      </c>
      <c r="B18" s="138" t="s">
        <v>112</v>
      </c>
      <c r="C18" s="161" t="s">
        <v>178</v>
      </c>
      <c r="D18" s="144" t="s">
        <v>190</v>
      </c>
      <c r="E18" s="148">
        <v>5</v>
      </c>
      <c r="F18" s="150">
        <v>0</v>
      </c>
      <c r="G18" s="150">
        <f t="shared" si="0"/>
        <v>0</v>
      </c>
      <c r="H18" s="150"/>
      <c r="I18" s="150"/>
      <c r="J18" s="150"/>
      <c r="K18" s="150"/>
      <c r="L18" s="150"/>
      <c r="M18" s="150"/>
      <c r="N18" s="144"/>
      <c r="O18" s="144"/>
      <c r="P18" s="144"/>
      <c r="Q18" s="144"/>
      <c r="R18" s="144"/>
      <c r="S18" s="144"/>
      <c r="T18" s="145"/>
      <c r="U18" s="144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</row>
    <row r="19" spans="1:59" outlineLevel="1" x14ac:dyDescent="0.2">
      <c r="A19" s="138">
        <v>11</v>
      </c>
      <c r="B19" s="138" t="s">
        <v>113</v>
      </c>
      <c r="C19" s="161" t="s">
        <v>179</v>
      </c>
      <c r="D19" s="144" t="s">
        <v>190</v>
      </c>
      <c r="E19" s="148">
        <v>5</v>
      </c>
      <c r="F19" s="150">
        <v>0</v>
      </c>
      <c r="G19" s="150">
        <f t="shared" si="0"/>
        <v>0</v>
      </c>
      <c r="H19" s="150"/>
      <c r="I19" s="150"/>
      <c r="J19" s="150"/>
      <c r="K19" s="150"/>
      <c r="L19" s="150"/>
      <c r="M19" s="150"/>
      <c r="N19" s="144"/>
      <c r="O19" s="144"/>
      <c r="P19" s="144"/>
      <c r="Q19" s="144"/>
      <c r="R19" s="144"/>
      <c r="S19" s="144"/>
      <c r="T19" s="145"/>
      <c r="U19" s="144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</row>
    <row r="20" spans="1:59" outlineLevel="1" x14ac:dyDescent="0.2">
      <c r="A20" s="138">
        <v>12</v>
      </c>
      <c r="B20" s="138" t="s">
        <v>114</v>
      </c>
      <c r="C20" s="161" t="s">
        <v>180</v>
      </c>
      <c r="D20" s="144" t="s">
        <v>190</v>
      </c>
      <c r="E20" s="148">
        <v>1</v>
      </c>
      <c r="F20" s="150">
        <v>0</v>
      </c>
      <c r="G20" s="150">
        <f t="shared" si="0"/>
        <v>0</v>
      </c>
      <c r="H20" s="150"/>
      <c r="I20" s="150"/>
      <c r="J20" s="150"/>
      <c r="K20" s="150"/>
      <c r="L20" s="150"/>
      <c r="M20" s="150"/>
      <c r="N20" s="144"/>
      <c r="O20" s="144"/>
      <c r="P20" s="144"/>
      <c r="Q20" s="144"/>
      <c r="R20" s="144"/>
      <c r="S20" s="144"/>
      <c r="T20" s="145"/>
      <c r="U20" s="144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</row>
    <row r="21" spans="1:59" outlineLevel="1" x14ac:dyDescent="0.2">
      <c r="A21" s="138">
        <v>13</v>
      </c>
      <c r="B21" s="138" t="s">
        <v>115</v>
      </c>
      <c r="C21" s="161" t="s">
        <v>181</v>
      </c>
      <c r="D21" s="144" t="s">
        <v>190</v>
      </c>
      <c r="E21" s="148">
        <v>111</v>
      </c>
      <c r="F21" s="150">
        <v>0</v>
      </c>
      <c r="G21" s="150">
        <f t="shared" si="0"/>
        <v>0</v>
      </c>
      <c r="H21" s="150"/>
      <c r="I21" s="150"/>
      <c r="J21" s="150"/>
      <c r="K21" s="150"/>
      <c r="L21" s="150"/>
      <c r="M21" s="150"/>
      <c r="N21" s="144"/>
      <c r="O21" s="144"/>
      <c r="P21" s="144"/>
      <c r="Q21" s="144"/>
      <c r="R21" s="144"/>
      <c r="S21" s="144"/>
      <c r="T21" s="145"/>
      <c r="U21" s="144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</row>
    <row r="22" spans="1:59" outlineLevel="1" x14ac:dyDescent="0.2">
      <c r="A22" s="138">
        <v>14</v>
      </c>
      <c r="B22" s="138" t="s">
        <v>116</v>
      </c>
      <c r="C22" s="161" t="s">
        <v>182</v>
      </c>
      <c r="D22" s="144" t="s">
        <v>189</v>
      </c>
      <c r="E22" s="148">
        <v>2450</v>
      </c>
      <c r="F22" s="150">
        <v>0</v>
      </c>
      <c r="G22" s="150">
        <f t="shared" si="0"/>
        <v>0</v>
      </c>
      <c r="H22" s="150"/>
      <c r="I22" s="150"/>
      <c r="J22" s="150"/>
      <c r="K22" s="150"/>
      <c r="L22" s="150"/>
      <c r="M22" s="150"/>
      <c r="N22" s="144"/>
      <c r="O22" s="144"/>
      <c r="P22" s="144"/>
      <c r="Q22" s="144"/>
      <c r="R22" s="144"/>
      <c r="S22" s="144"/>
      <c r="T22" s="145"/>
      <c r="U22" s="144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</row>
    <row r="23" spans="1:59" outlineLevel="1" x14ac:dyDescent="0.2">
      <c r="A23" s="138">
        <v>15</v>
      </c>
      <c r="B23" s="138" t="s">
        <v>117</v>
      </c>
      <c r="C23" s="161" t="s">
        <v>183</v>
      </c>
      <c r="D23" s="144" t="s">
        <v>190</v>
      </c>
      <c r="E23" s="148">
        <v>195</v>
      </c>
      <c r="F23" s="150">
        <v>0</v>
      </c>
      <c r="G23" s="150">
        <f t="shared" si="0"/>
        <v>0</v>
      </c>
      <c r="H23" s="150"/>
      <c r="I23" s="150"/>
      <c r="J23" s="150"/>
      <c r="K23" s="150"/>
      <c r="L23" s="150"/>
      <c r="M23" s="150"/>
      <c r="N23" s="144"/>
      <c r="O23" s="144"/>
      <c r="P23" s="144"/>
      <c r="Q23" s="144"/>
      <c r="R23" s="144"/>
      <c r="S23" s="144"/>
      <c r="T23" s="145"/>
      <c r="U23" s="144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</row>
    <row r="24" spans="1:59" outlineLevel="1" x14ac:dyDescent="0.2">
      <c r="A24" s="138">
        <v>16</v>
      </c>
      <c r="B24" s="138" t="s">
        <v>118</v>
      </c>
      <c r="C24" s="161" t="s">
        <v>184</v>
      </c>
      <c r="D24" s="144" t="s">
        <v>190</v>
      </c>
      <c r="E24" s="168">
        <v>80</v>
      </c>
      <c r="F24" s="150">
        <v>0</v>
      </c>
      <c r="G24" s="150">
        <f t="shared" si="0"/>
        <v>0</v>
      </c>
      <c r="H24" s="150"/>
      <c r="I24" s="150"/>
      <c r="J24" s="150"/>
      <c r="K24" s="150"/>
      <c r="L24" s="150"/>
      <c r="M24" s="150"/>
      <c r="N24" s="144"/>
      <c r="O24" s="144"/>
      <c r="P24" s="144"/>
      <c r="Q24" s="144"/>
      <c r="R24" s="144"/>
      <c r="S24" s="144"/>
      <c r="T24" s="145"/>
      <c r="U24" s="144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</row>
    <row r="25" spans="1:59" outlineLevel="1" x14ac:dyDescent="0.2">
      <c r="A25" s="138">
        <v>17</v>
      </c>
      <c r="B25" s="138" t="s">
        <v>119</v>
      </c>
      <c r="C25" s="161" t="s">
        <v>185</v>
      </c>
      <c r="D25" s="144" t="s">
        <v>190</v>
      </c>
      <c r="E25" s="148">
        <v>386</v>
      </c>
      <c r="F25" s="150">
        <v>0</v>
      </c>
      <c r="G25" s="150">
        <f t="shared" si="0"/>
        <v>0</v>
      </c>
      <c r="H25" s="150"/>
      <c r="I25" s="150"/>
      <c r="J25" s="150"/>
      <c r="K25" s="150"/>
      <c r="L25" s="150"/>
      <c r="M25" s="150"/>
      <c r="N25" s="144"/>
      <c r="O25" s="144"/>
      <c r="P25" s="144"/>
      <c r="Q25" s="144"/>
      <c r="R25" s="144"/>
      <c r="S25" s="144"/>
      <c r="T25" s="145"/>
      <c r="U25" s="144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</row>
    <row r="26" spans="1:59" outlineLevel="1" x14ac:dyDescent="0.2">
      <c r="A26" s="138">
        <v>18</v>
      </c>
      <c r="B26" s="138" t="s">
        <v>120</v>
      </c>
      <c r="C26" s="161" t="s">
        <v>186</v>
      </c>
      <c r="D26" s="144" t="s">
        <v>190</v>
      </c>
      <c r="E26" s="168">
        <v>15</v>
      </c>
      <c r="F26" s="150">
        <v>0</v>
      </c>
      <c r="G26" s="150">
        <f t="shared" si="0"/>
        <v>0</v>
      </c>
      <c r="H26" s="150"/>
      <c r="I26" s="150"/>
      <c r="J26" s="150"/>
      <c r="K26" s="150"/>
      <c r="L26" s="150"/>
      <c r="M26" s="150"/>
      <c r="N26" s="144"/>
      <c r="O26" s="144"/>
      <c r="P26" s="144"/>
      <c r="Q26" s="144"/>
      <c r="R26" s="144"/>
      <c r="S26" s="144"/>
      <c r="T26" s="145"/>
      <c r="U26" s="144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</row>
    <row r="27" spans="1:59" outlineLevel="1" x14ac:dyDescent="0.2">
      <c r="A27" s="138">
        <v>19</v>
      </c>
      <c r="B27" s="138" t="s">
        <v>121</v>
      </c>
      <c r="C27" s="161" t="s">
        <v>187</v>
      </c>
      <c r="D27" s="144" t="s">
        <v>190</v>
      </c>
      <c r="E27" s="148">
        <v>5</v>
      </c>
      <c r="F27" s="150">
        <v>0</v>
      </c>
      <c r="G27" s="150">
        <f t="shared" si="0"/>
        <v>0</v>
      </c>
      <c r="H27" s="150"/>
      <c r="I27" s="150"/>
      <c r="J27" s="150"/>
      <c r="K27" s="150"/>
      <c r="L27" s="150"/>
      <c r="M27" s="150"/>
      <c r="N27" s="144"/>
      <c r="O27" s="144"/>
      <c r="P27" s="144"/>
      <c r="Q27" s="144"/>
      <c r="R27" s="144"/>
      <c r="S27" s="144"/>
      <c r="T27" s="145"/>
      <c r="U27" s="144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</row>
    <row r="28" spans="1:59" outlineLevel="1" x14ac:dyDescent="0.2">
      <c r="A28" s="138">
        <v>20</v>
      </c>
      <c r="B28" s="138" t="s">
        <v>122</v>
      </c>
      <c r="C28" s="161" t="s">
        <v>188</v>
      </c>
      <c r="D28" s="144" t="s">
        <v>190</v>
      </c>
      <c r="E28" s="148">
        <v>1</v>
      </c>
      <c r="F28" s="150">
        <v>0</v>
      </c>
      <c r="G28" s="150">
        <f t="shared" si="0"/>
        <v>0</v>
      </c>
      <c r="H28" s="150"/>
      <c r="I28" s="150"/>
      <c r="J28" s="150"/>
      <c r="K28" s="150"/>
      <c r="L28" s="150"/>
      <c r="M28" s="150"/>
      <c r="N28" s="144"/>
      <c r="O28" s="144"/>
      <c r="P28" s="144"/>
      <c r="Q28" s="144"/>
      <c r="R28" s="144"/>
      <c r="S28" s="144"/>
      <c r="T28" s="145"/>
      <c r="U28" s="144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</row>
    <row r="29" spans="1:59" ht="25.5" x14ac:dyDescent="0.2">
      <c r="A29" s="139" t="s">
        <v>97</v>
      </c>
      <c r="B29" s="139" t="s">
        <v>64</v>
      </c>
      <c r="C29" s="162" t="s">
        <v>65</v>
      </c>
      <c r="D29" s="146"/>
      <c r="E29" s="149"/>
      <c r="F29" s="151"/>
      <c r="G29" s="151">
        <f>SUMIF(AD30:AD49,"&lt;&gt;NOR",G30:G49)</f>
        <v>0</v>
      </c>
      <c r="H29" s="151"/>
      <c r="I29" s="151">
        <f>SUM(I30:I49)</f>
        <v>0</v>
      </c>
      <c r="J29" s="151"/>
      <c r="K29" s="151">
        <f>SUM(K30:K49)</f>
        <v>4300</v>
      </c>
      <c r="L29" s="151"/>
      <c r="M29" s="151">
        <f>SUM(M30:M49)</f>
        <v>0</v>
      </c>
      <c r="N29" s="146"/>
      <c r="O29" s="146">
        <f>SUM(O30:O49)</f>
        <v>0</v>
      </c>
      <c r="P29" s="146"/>
      <c r="Q29" s="146">
        <f>SUM(Q30:Q49)</f>
        <v>0</v>
      </c>
      <c r="R29" s="146"/>
      <c r="S29" s="146"/>
      <c r="T29" s="147"/>
      <c r="U29" s="146">
        <f>SUM(U30:U49)</f>
        <v>8.5</v>
      </c>
      <c r="AD29" t="s">
        <v>98</v>
      </c>
    </row>
    <row r="30" spans="1:59" outlineLevel="1" x14ac:dyDescent="0.2">
      <c r="A30" s="138">
        <v>21</v>
      </c>
      <c r="B30" s="138" t="s">
        <v>123</v>
      </c>
      <c r="C30" s="161" t="s">
        <v>169</v>
      </c>
      <c r="D30" s="144" t="s">
        <v>189</v>
      </c>
      <c r="E30" s="148">
        <v>500</v>
      </c>
      <c r="F30" s="150">
        <v>0</v>
      </c>
      <c r="G30" s="150">
        <f t="shared" si="0"/>
        <v>0</v>
      </c>
      <c r="H30" s="150">
        <v>0</v>
      </c>
      <c r="I30" s="150">
        <f>ROUND(E30*H30,2)</f>
        <v>0</v>
      </c>
      <c r="J30" s="150">
        <v>8.6</v>
      </c>
      <c r="K30" s="150">
        <f>ROUND(E30*J30,2)</f>
        <v>4300</v>
      </c>
      <c r="L30" s="150">
        <v>21</v>
      </c>
      <c r="M30" s="150">
        <f>G30*(1+L30/100)</f>
        <v>0</v>
      </c>
      <c r="N30" s="144">
        <v>0</v>
      </c>
      <c r="O30" s="144">
        <f>ROUND(E30*N30,5)</f>
        <v>0</v>
      </c>
      <c r="P30" s="144">
        <v>0</v>
      </c>
      <c r="Q30" s="144">
        <f>ROUND(E30*P30,5)</f>
        <v>0</v>
      </c>
      <c r="R30" s="144"/>
      <c r="S30" s="144"/>
      <c r="T30" s="145">
        <v>1.7000000000000001E-2</v>
      </c>
      <c r="U30" s="144">
        <f>ROUND(E30*T30,2)</f>
        <v>8.5</v>
      </c>
      <c r="V30" s="137"/>
      <c r="W30" s="137"/>
      <c r="X30" s="137"/>
      <c r="Y30" s="137"/>
      <c r="Z30" s="137"/>
      <c r="AA30" s="137"/>
      <c r="AB30" s="137"/>
      <c r="AC30" s="137"/>
      <c r="AD30" s="137" t="s">
        <v>101</v>
      </c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</row>
    <row r="31" spans="1:59" outlineLevel="1" x14ac:dyDescent="0.2">
      <c r="A31" s="138">
        <v>22</v>
      </c>
      <c r="B31" s="138" t="s">
        <v>124</v>
      </c>
      <c r="C31" s="161" t="s">
        <v>170</v>
      </c>
      <c r="D31" s="144" t="s">
        <v>189</v>
      </c>
      <c r="E31" s="148">
        <v>2500</v>
      </c>
      <c r="F31" s="150">
        <v>0</v>
      </c>
      <c r="G31" s="150">
        <f t="shared" si="0"/>
        <v>0</v>
      </c>
      <c r="H31" s="150"/>
      <c r="I31" s="150"/>
      <c r="J31" s="150"/>
      <c r="K31" s="150"/>
      <c r="L31" s="150"/>
      <c r="M31" s="150"/>
      <c r="N31" s="144"/>
      <c r="O31" s="144"/>
      <c r="P31" s="144"/>
      <c r="Q31" s="144"/>
      <c r="R31" s="144"/>
      <c r="S31" s="144"/>
      <c r="T31" s="145"/>
      <c r="U31" s="144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</row>
    <row r="32" spans="1:59" outlineLevel="1" x14ac:dyDescent="0.2">
      <c r="A32" s="138">
        <v>23</v>
      </c>
      <c r="B32" s="138" t="s">
        <v>125</v>
      </c>
      <c r="C32" s="161" t="s">
        <v>171</v>
      </c>
      <c r="D32" s="144" t="s">
        <v>190</v>
      </c>
      <c r="E32" s="148">
        <v>285</v>
      </c>
      <c r="F32" s="150">
        <v>0</v>
      </c>
      <c r="G32" s="150">
        <f t="shared" si="0"/>
        <v>0</v>
      </c>
      <c r="H32" s="150"/>
      <c r="I32" s="150"/>
      <c r="J32" s="150"/>
      <c r="K32" s="150"/>
      <c r="L32" s="150"/>
      <c r="M32" s="150"/>
      <c r="N32" s="144"/>
      <c r="O32" s="144"/>
      <c r="P32" s="144"/>
      <c r="Q32" s="144"/>
      <c r="R32" s="144"/>
      <c r="S32" s="144"/>
      <c r="T32" s="145"/>
      <c r="U32" s="144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</row>
    <row r="33" spans="1:59" outlineLevel="1" x14ac:dyDescent="0.2">
      <c r="A33" s="138">
        <v>24</v>
      </c>
      <c r="B33" s="138" t="s">
        <v>126</v>
      </c>
      <c r="C33" s="161" t="s">
        <v>172</v>
      </c>
      <c r="D33" s="144" t="s">
        <v>190</v>
      </c>
      <c r="E33" s="148">
        <v>1</v>
      </c>
      <c r="F33" s="150">
        <v>0</v>
      </c>
      <c r="G33" s="150">
        <f t="shared" si="0"/>
        <v>0</v>
      </c>
      <c r="H33" s="150"/>
      <c r="I33" s="150"/>
      <c r="J33" s="150"/>
      <c r="K33" s="150"/>
      <c r="L33" s="150"/>
      <c r="M33" s="150"/>
      <c r="N33" s="144"/>
      <c r="O33" s="144"/>
      <c r="P33" s="144"/>
      <c r="Q33" s="144"/>
      <c r="R33" s="144"/>
      <c r="S33" s="144"/>
      <c r="T33" s="145"/>
      <c r="U33" s="144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</row>
    <row r="34" spans="1:59" outlineLevel="1" x14ac:dyDescent="0.2">
      <c r="A34" s="138">
        <v>25</v>
      </c>
      <c r="B34" s="138" t="s">
        <v>127</v>
      </c>
      <c r="C34" s="161" t="s">
        <v>173</v>
      </c>
      <c r="D34" s="144" t="s">
        <v>190</v>
      </c>
      <c r="E34" s="148">
        <v>1</v>
      </c>
      <c r="F34" s="150">
        <v>0</v>
      </c>
      <c r="G34" s="150">
        <f t="shared" si="0"/>
        <v>0</v>
      </c>
      <c r="H34" s="150"/>
      <c r="I34" s="150"/>
      <c r="J34" s="150"/>
      <c r="K34" s="150"/>
      <c r="L34" s="150"/>
      <c r="M34" s="150"/>
      <c r="N34" s="144"/>
      <c r="O34" s="144"/>
      <c r="P34" s="144"/>
      <c r="Q34" s="144"/>
      <c r="R34" s="144"/>
      <c r="S34" s="144"/>
      <c r="T34" s="145"/>
      <c r="U34" s="144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</row>
    <row r="35" spans="1:59" outlineLevel="1" x14ac:dyDescent="0.2">
      <c r="A35" s="138">
        <v>26</v>
      </c>
      <c r="B35" s="138" t="s">
        <v>128</v>
      </c>
      <c r="C35" s="161" t="s">
        <v>174</v>
      </c>
      <c r="D35" s="144" t="s">
        <v>190</v>
      </c>
      <c r="E35" s="148">
        <v>80</v>
      </c>
      <c r="F35" s="150">
        <v>0</v>
      </c>
      <c r="G35" s="150">
        <f t="shared" si="0"/>
        <v>0</v>
      </c>
      <c r="H35" s="150"/>
      <c r="I35" s="150"/>
      <c r="J35" s="150"/>
      <c r="K35" s="150"/>
      <c r="L35" s="150"/>
      <c r="M35" s="150"/>
      <c r="N35" s="144"/>
      <c r="O35" s="144"/>
      <c r="P35" s="144"/>
      <c r="Q35" s="144"/>
      <c r="R35" s="144"/>
      <c r="S35" s="144"/>
      <c r="T35" s="145"/>
      <c r="U35" s="144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</row>
    <row r="36" spans="1:59" outlineLevel="1" x14ac:dyDescent="0.2">
      <c r="A36" s="138">
        <v>27</v>
      </c>
      <c r="B36" s="138" t="s">
        <v>129</v>
      </c>
      <c r="C36" s="161" t="s">
        <v>175</v>
      </c>
      <c r="D36" s="144" t="s">
        <v>190</v>
      </c>
      <c r="E36" s="148">
        <v>23</v>
      </c>
      <c r="F36" s="150">
        <v>0</v>
      </c>
      <c r="G36" s="150">
        <f t="shared" si="0"/>
        <v>0</v>
      </c>
      <c r="H36" s="150"/>
      <c r="I36" s="150"/>
      <c r="J36" s="150"/>
      <c r="K36" s="150"/>
      <c r="L36" s="150"/>
      <c r="M36" s="150"/>
      <c r="N36" s="144"/>
      <c r="O36" s="144"/>
      <c r="P36" s="144"/>
      <c r="Q36" s="144"/>
      <c r="R36" s="144"/>
      <c r="S36" s="144"/>
      <c r="T36" s="145"/>
      <c r="U36" s="144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</row>
    <row r="37" spans="1:59" outlineLevel="1" x14ac:dyDescent="0.2">
      <c r="A37" s="138">
        <v>28</v>
      </c>
      <c r="B37" s="138" t="s">
        <v>130</v>
      </c>
      <c r="C37" s="161" t="s">
        <v>176</v>
      </c>
      <c r="D37" s="144" t="s">
        <v>190</v>
      </c>
      <c r="E37" s="148">
        <v>350</v>
      </c>
      <c r="F37" s="150">
        <v>0</v>
      </c>
      <c r="G37" s="150">
        <f t="shared" si="0"/>
        <v>0</v>
      </c>
      <c r="H37" s="150"/>
      <c r="I37" s="150"/>
      <c r="J37" s="150"/>
      <c r="K37" s="150"/>
      <c r="L37" s="150"/>
      <c r="M37" s="150"/>
      <c r="N37" s="144"/>
      <c r="O37" s="144"/>
      <c r="P37" s="144"/>
      <c r="Q37" s="144"/>
      <c r="R37" s="144"/>
      <c r="S37" s="144"/>
      <c r="T37" s="145"/>
      <c r="U37" s="144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</row>
    <row r="38" spans="1:59" outlineLevel="1" x14ac:dyDescent="0.2">
      <c r="A38" s="138">
        <v>29</v>
      </c>
      <c r="B38" s="138" t="s">
        <v>131</v>
      </c>
      <c r="C38" s="161" t="s">
        <v>177</v>
      </c>
      <c r="D38" s="144" t="s">
        <v>190</v>
      </c>
      <c r="E38" s="148">
        <v>1</v>
      </c>
      <c r="F38" s="150">
        <v>0</v>
      </c>
      <c r="G38" s="150">
        <f t="shared" si="0"/>
        <v>0</v>
      </c>
      <c r="H38" s="150"/>
      <c r="I38" s="150"/>
      <c r="J38" s="150"/>
      <c r="K38" s="150"/>
      <c r="L38" s="150"/>
      <c r="M38" s="150"/>
      <c r="N38" s="144"/>
      <c r="O38" s="144"/>
      <c r="P38" s="144"/>
      <c r="Q38" s="144"/>
      <c r="R38" s="144"/>
      <c r="S38" s="144"/>
      <c r="T38" s="145"/>
      <c r="U38" s="144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</row>
    <row r="39" spans="1:59" outlineLevel="1" x14ac:dyDescent="0.2">
      <c r="A39" s="138">
        <v>30</v>
      </c>
      <c r="B39" s="138" t="s">
        <v>132</v>
      </c>
      <c r="C39" s="161" t="s">
        <v>178</v>
      </c>
      <c r="D39" s="144" t="s">
        <v>190</v>
      </c>
      <c r="E39" s="148">
        <v>5</v>
      </c>
      <c r="F39" s="150">
        <v>0</v>
      </c>
      <c r="G39" s="150">
        <f t="shared" si="0"/>
        <v>0</v>
      </c>
      <c r="H39" s="150"/>
      <c r="I39" s="150"/>
      <c r="J39" s="150"/>
      <c r="K39" s="150"/>
      <c r="L39" s="150"/>
      <c r="M39" s="150"/>
      <c r="N39" s="144"/>
      <c r="O39" s="144"/>
      <c r="P39" s="144"/>
      <c r="Q39" s="144"/>
      <c r="R39" s="144"/>
      <c r="S39" s="144"/>
      <c r="T39" s="145"/>
      <c r="U39" s="144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</row>
    <row r="40" spans="1:59" outlineLevel="1" x14ac:dyDescent="0.2">
      <c r="A40" s="138">
        <v>31</v>
      </c>
      <c r="B40" s="138" t="s">
        <v>133</v>
      </c>
      <c r="C40" s="161" t="s">
        <v>179</v>
      </c>
      <c r="D40" s="144" t="s">
        <v>190</v>
      </c>
      <c r="E40" s="148">
        <v>5</v>
      </c>
      <c r="F40" s="150">
        <v>0</v>
      </c>
      <c r="G40" s="150">
        <f t="shared" si="0"/>
        <v>0</v>
      </c>
      <c r="H40" s="150"/>
      <c r="I40" s="150"/>
      <c r="J40" s="150"/>
      <c r="K40" s="150"/>
      <c r="L40" s="150"/>
      <c r="M40" s="150"/>
      <c r="N40" s="144"/>
      <c r="O40" s="144"/>
      <c r="P40" s="144"/>
      <c r="Q40" s="144"/>
      <c r="R40" s="144"/>
      <c r="S40" s="144"/>
      <c r="T40" s="145"/>
      <c r="U40" s="144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</row>
    <row r="41" spans="1:59" outlineLevel="1" x14ac:dyDescent="0.2">
      <c r="A41" s="138">
        <v>32</v>
      </c>
      <c r="B41" s="138" t="s">
        <v>134</v>
      </c>
      <c r="C41" s="161" t="s">
        <v>180</v>
      </c>
      <c r="D41" s="144" t="s">
        <v>190</v>
      </c>
      <c r="E41" s="148">
        <v>1</v>
      </c>
      <c r="F41" s="150">
        <v>0</v>
      </c>
      <c r="G41" s="150">
        <f t="shared" si="0"/>
        <v>0</v>
      </c>
      <c r="H41" s="150"/>
      <c r="I41" s="150"/>
      <c r="J41" s="150"/>
      <c r="K41" s="150"/>
      <c r="L41" s="150"/>
      <c r="M41" s="150"/>
      <c r="N41" s="144"/>
      <c r="O41" s="144"/>
      <c r="P41" s="144"/>
      <c r="Q41" s="144"/>
      <c r="R41" s="144"/>
      <c r="S41" s="144"/>
      <c r="T41" s="145"/>
      <c r="U41" s="144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</row>
    <row r="42" spans="1:59" outlineLevel="1" x14ac:dyDescent="0.2">
      <c r="A42" s="138">
        <v>33</v>
      </c>
      <c r="B42" s="138" t="s">
        <v>135</v>
      </c>
      <c r="C42" s="161" t="s">
        <v>181</v>
      </c>
      <c r="D42" s="144" t="s">
        <v>190</v>
      </c>
      <c r="E42" s="148">
        <v>111</v>
      </c>
      <c r="F42" s="150">
        <v>0</v>
      </c>
      <c r="G42" s="150">
        <f t="shared" si="0"/>
        <v>0</v>
      </c>
      <c r="H42" s="150"/>
      <c r="I42" s="150"/>
      <c r="J42" s="150"/>
      <c r="K42" s="150"/>
      <c r="L42" s="150"/>
      <c r="M42" s="150"/>
      <c r="N42" s="144"/>
      <c r="O42" s="144"/>
      <c r="P42" s="144"/>
      <c r="Q42" s="144"/>
      <c r="R42" s="144"/>
      <c r="S42" s="144"/>
      <c r="T42" s="145"/>
      <c r="U42" s="14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</row>
    <row r="43" spans="1:59" outlineLevel="1" x14ac:dyDescent="0.2">
      <c r="A43" s="138">
        <v>34</v>
      </c>
      <c r="B43" s="138" t="s">
        <v>136</v>
      </c>
      <c r="C43" s="161" t="s">
        <v>182</v>
      </c>
      <c r="D43" s="144" t="s">
        <v>189</v>
      </c>
      <c r="E43" s="148">
        <v>2450</v>
      </c>
      <c r="F43" s="150">
        <v>0</v>
      </c>
      <c r="G43" s="150">
        <f t="shared" si="0"/>
        <v>0</v>
      </c>
      <c r="H43" s="150"/>
      <c r="I43" s="150"/>
      <c r="J43" s="150"/>
      <c r="K43" s="150"/>
      <c r="L43" s="150"/>
      <c r="M43" s="150"/>
      <c r="N43" s="144"/>
      <c r="O43" s="144"/>
      <c r="P43" s="144"/>
      <c r="Q43" s="144"/>
      <c r="R43" s="144"/>
      <c r="S43" s="144"/>
      <c r="T43" s="145"/>
      <c r="U43" s="144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</row>
    <row r="44" spans="1:59" outlineLevel="1" x14ac:dyDescent="0.2">
      <c r="A44" s="138">
        <v>35</v>
      </c>
      <c r="B44" s="138" t="s">
        <v>137</v>
      </c>
      <c r="C44" s="161" t="s">
        <v>183</v>
      </c>
      <c r="D44" s="144" t="s">
        <v>190</v>
      </c>
      <c r="E44" s="148">
        <v>195</v>
      </c>
      <c r="F44" s="150">
        <v>0</v>
      </c>
      <c r="G44" s="150">
        <f t="shared" si="0"/>
        <v>0</v>
      </c>
      <c r="H44" s="150"/>
      <c r="I44" s="150"/>
      <c r="J44" s="150"/>
      <c r="K44" s="150"/>
      <c r="L44" s="150"/>
      <c r="M44" s="150"/>
      <c r="N44" s="144"/>
      <c r="O44" s="144"/>
      <c r="P44" s="144"/>
      <c r="Q44" s="144"/>
      <c r="R44" s="144"/>
      <c r="S44" s="144"/>
      <c r="T44" s="145"/>
      <c r="U44" s="144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</row>
    <row r="45" spans="1:59" outlineLevel="1" x14ac:dyDescent="0.2">
      <c r="A45" s="138">
        <v>36</v>
      </c>
      <c r="B45" s="138" t="s">
        <v>138</v>
      </c>
      <c r="C45" s="161" t="s">
        <v>184</v>
      </c>
      <c r="D45" s="144" t="s">
        <v>190</v>
      </c>
      <c r="E45" s="168">
        <v>80</v>
      </c>
      <c r="F45" s="150">
        <v>0</v>
      </c>
      <c r="G45" s="150">
        <f t="shared" si="0"/>
        <v>0</v>
      </c>
      <c r="H45" s="150"/>
      <c r="I45" s="150"/>
      <c r="J45" s="150"/>
      <c r="K45" s="150"/>
      <c r="L45" s="150"/>
      <c r="M45" s="150"/>
      <c r="N45" s="144"/>
      <c r="O45" s="144"/>
      <c r="P45" s="144"/>
      <c r="Q45" s="144"/>
      <c r="R45" s="144"/>
      <c r="S45" s="144"/>
      <c r="T45" s="145"/>
      <c r="U45" s="144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</row>
    <row r="46" spans="1:59" outlineLevel="1" x14ac:dyDescent="0.2">
      <c r="A46" s="138">
        <v>37</v>
      </c>
      <c r="B46" s="138" t="s">
        <v>139</v>
      </c>
      <c r="C46" s="161" t="s">
        <v>185</v>
      </c>
      <c r="D46" s="144" t="s">
        <v>190</v>
      </c>
      <c r="E46" s="148">
        <v>386</v>
      </c>
      <c r="F46" s="150">
        <v>0</v>
      </c>
      <c r="G46" s="150">
        <f t="shared" si="0"/>
        <v>0</v>
      </c>
      <c r="H46" s="150"/>
      <c r="I46" s="150"/>
      <c r="J46" s="150"/>
      <c r="K46" s="150"/>
      <c r="L46" s="150"/>
      <c r="M46" s="150"/>
      <c r="N46" s="144"/>
      <c r="O46" s="144"/>
      <c r="P46" s="144"/>
      <c r="Q46" s="144"/>
      <c r="R46" s="144"/>
      <c r="S46" s="144"/>
      <c r="T46" s="145"/>
      <c r="U46" s="144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</row>
    <row r="47" spans="1:59" outlineLevel="1" x14ac:dyDescent="0.2">
      <c r="A47" s="138">
        <v>38</v>
      </c>
      <c r="B47" s="138" t="s">
        <v>140</v>
      </c>
      <c r="C47" s="161" t="s">
        <v>186</v>
      </c>
      <c r="D47" s="144" t="s">
        <v>190</v>
      </c>
      <c r="E47" s="168">
        <v>15</v>
      </c>
      <c r="F47" s="150">
        <v>0</v>
      </c>
      <c r="G47" s="150">
        <f t="shared" si="0"/>
        <v>0</v>
      </c>
      <c r="H47" s="150"/>
      <c r="I47" s="150"/>
      <c r="J47" s="150"/>
      <c r="K47" s="150"/>
      <c r="L47" s="150"/>
      <c r="M47" s="150"/>
      <c r="N47" s="144"/>
      <c r="O47" s="144"/>
      <c r="P47" s="144"/>
      <c r="Q47" s="144"/>
      <c r="R47" s="144"/>
      <c r="S47" s="144"/>
      <c r="T47" s="145"/>
      <c r="U47" s="144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</row>
    <row r="48" spans="1:59" outlineLevel="1" x14ac:dyDescent="0.2">
      <c r="A48" s="138">
        <v>39</v>
      </c>
      <c r="B48" s="138" t="s">
        <v>141</v>
      </c>
      <c r="C48" s="161" t="s">
        <v>187</v>
      </c>
      <c r="D48" s="144" t="s">
        <v>190</v>
      </c>
      <c r="E48" s="148">
        <v>5</v>
      </c>
      <c r="F48" s="150">
        <v>0</v>
      </c>
      <c r="G48" s="150">
        <f t="shared" si="0"/>
        <v>0</v>
      </c>
      <c r="H48" s="150"/>
      <c r="I48" s="150"/>
      <c r="J48" s="150"/>
      <c r="K48" s="150"/>
      <c r="L48" s="150"/>
      <c r="M48" s="150"/>
      <c r="N48" s="144"/>
      <c r="O48" s="144"/>
      <c r="P48" s="144"/>
      <c r="Q48" s="144"/>
      <c r="R48" s="144"/>
      <c r="S48" s="144"/>
      <c r="T48" s="145"/>
      <c r="U48" s="144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</row>
    <row r="49" spans="1:59" outlineLevel="1" x14ac:dyDescent="0.2">
      <c r="A49" s="138">
        <v>40</v>
      </c>
      <c r="B49" s="138" t="s">
        <v>142</v>
      </c>
      <c r="C49" s="161" t="s">
        <v>188</v>
      </c>
      <c r="D49" s="144" t="s">
        <v>190</v>
      </c>
      <c r="E49" s="148">
        <v>1</v>
      </c>
      <c r="F49" s="150">
        <v>0</v>
      </c>
      <c r="G49" s="150">
        <f t="shared" si="0"/>
        <v>0</v>
      </c>
      <c r="H49" s="150"/>
      <c r="I49" s="150"/>
      <c r="J49" s="150"/>
      <c r="K49" s="150"/>
      <c r="L49" s="150"/>
      <c r="M49" s="150"/>
      <c r="N49" s="144"/>
      <c r="O49" s="144"/>
      <c r="P49" s="144"/>
      <c r="Q49" s="144"/>
      <c r="R49" s="144"/>
      <c r="S49" s="144"/>
      <c r="T49" s="145"/>
      <c r="U49" s="144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</row>
    <row r="50" spans="1:59" ht="25.5" x14ac:dyDescent="0.2">
      <c r="A50" s="139" t="s">
        <v>97</v>
      </c>
      <c r="B50" s="139" t="s">
        <v>66</v>
      </c>
      <c r="C50" s="162" t="s">
        <v>67</v>
      </c>
      <c r="D50" s="146"/>
      <c r="E50" s="149"/>
      <c r="F50" s="151"/>
      <c r="G50" s="151">
        <f>SUMIF(AD51:AD70,"&lt;&gt;NOR",G51:G70)</f>
        <v>0</v>
      </c>
      <c r="H50" s="151"/>
      <c r="I50" s="151">
        <f>SUM(I51:I70)</f>
        <v>0</v>
      </c>
      <c r="J50" s="151"/>
      <c r="K50" s="151">
        <f>SUM(K51:K70)</f>
        <v>43</v>
      </c>
      <c r="L50" s="151"/>
      <c r="M50" s="151">
        <f>SUM(M51:M70)</f>
        <v>0</v>
      </c>
      <c r="N50" s="146"/>
      <c r="O50" s="146">
        <f>SUM(O51:O70)</f>
        <v>0</v>
      </c>
      <c r="P50" s="146"/>
      <c r="Q50" s="146">
        <f>SUM(Q51:Q70)</f>
        <v>0</v>
      </c>
      <c r="R50" s="146"/>
      <c r="S50" s="146"/>
      <c r="T50" s="147"/>
      <c r="U50" s="146">
        <f>SUM(U51:U70)</f>
        <v>0.09</v>
      </c>
      <c r="AD50" t="s">
        <v>98</v>
      </c>
    </row>
    <row r="51" spans="1:59" outlineLevel="1" x14ac:dyDescent="0.2">
      <c r="A51" s="138">
        <v>41</v>
      </c>
      <c r="B51" s="138" t="s">
        <v>143</v>
      </c>
      <c r="C51" s="161" t="s">
        <v>149</v>
      </c>
      <c r="D51" s="144" t="s">
        <v>100</v>
      </c>
      <c r="E51" s="148">
        <v>5</v>
      </c>
      <c r="F51" s="150">
        <v>0</v>
      </c>
      <c r="G51" s="150">
        <f>ROUND(E51*F51,2)</f>
        <v>0</v>
      </c>
      <c r="H51" s="150">
        <v>0</v>
      </c>
      <c r="I51" s="150">
        <f>ROUND(E51*H51,2)</f>
        <v>0</v>
      </c>
      <c r="J51" s="150">
        <v>8.6</v>
      </c>
      <c r="K51" s="150">
        <f>ROUND(E51*J51,2)</f>
        <v>43</v>
      </c>
      <c r="L51" s="150">
        <v>21</v>
      </c>
      <c r="M51" s="150">
        <f>G51*(1+L51/100)</f>
        <v>0</v>
      </c>
      <c r="N51" s="144">
        <v>0</v>
      </c>
      <c r="O51" s="144">
        <f>ROUND(E51*N51,5)</f>
        <v>0</v>
      </c>
      <c r="P51" s="144">
        <v>0</v>
      </c>
      <c r="Q51" s="144">
        <f>ROUND(E51*P51,5)</f>
        <v>0</v>
      </c>
      <c r="R51" s="144"/>
      <c r="S51" s="144"/>
      <c r="T51" s="145">
        <v>1.7000000000000001E-2</v>
      </c>
      <c r="U51" s="144">
        <f>ROUND(E51*T51,2)</f>
        <v>0.09</v>
      </c>
      <c r="V51" s="137"/>
      <c r="W51" s="137"/>
      <c r="X51" s="137"/>
      <c r="Y51" s="137"/>
      <c r="Z51" s="137"/>
      <c r="AA51" s="137"/>
      <c r="AB51" s="137"/>
      <c r="AC51" s="137"/>
      <c r="AD51" s="137" t="s">
        <v>101</v>
      </c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</row>
    <row r="52" spans="1:59" outlineLevel="1" x14ac:dyDescent="0.2">
      <c r="A52" s="138">
        <v>42</v>
      </c>
      <c r="B52" s="138" t="s">
        <v>144</v>
      </c>
      <c r="C52" s="161" t="s">
        <v>150</v>
      </c>
      <c r="D52" s="144" t="s">
        <v>100</v>
      </c>
      <c r="E52" s="148">
        <v>5</v>
      </c>
      <c r="F52" s="150">
        <v>0</v>
      </c>
      <c r="G52" s="150">
        <f>ROUND(E52*F52,2)</f>
        <v>0</v>
      </c>
      <c r="H52" s="150"/>
      <c r="I52" s="150"/>
      <c r="J52" s="150"/>
      <c r="K52" s="150"/>
      <c r="L52" s="150"/>
      <c r="M52" s="150"/>
      <c r="N52" s="144"/>
      <c r="O52" s="144"/>
      <c r="P52" s="144"/>
      <c r="Q52" s="144"/>
      <c r="R52" s="144"/>
      <c r="S52" s="144"/>
      <c r="T52" s="145"/>
      <c r="U52" s="144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</row>
    <row r="53" spans="1:59" outlineLevel="1" x14ac:dyDescent="0.2">
      <c r="A53" s="138">
        <v>43</v>
      </c>
      <c r="B53" s="138" t="s">
        <v>145</v>
      </c>
      <c r="C53" s="161" t="s">
        <v>151</v>
      </c>
      <c r="D53" s="144" t="s">
        <v>100</v>
      </c>
      <c r="E53" s="148">
        <v>1</v>
      </c>
      <c r="F53" s="150">
        <v>0</v>
      </c>
      <c r="G53" s="150">
        <f t="shared" ref="G53:G70" si="1">ROUND(E53*F53,2)</f>
        <v>0</v>
      </c>
      <c r="H53" s="150"/>
      <c r="I53" s="150"/>
      <c r="J53" s="150"/>
      <c r="K53" s="150"/>
      <c r="L53" s="150"/>
      <c r="M53" s="150"/>
      <c r="N53" s="144"/>
      <c r="O53" s="144"/>
      <c r="P53" s="144"/>
      <c r="Q53" s="144"/>
      <c r="R53" s="144"/>
      <c r="S53" s="144"/>
      <c r="T53" s="145"/>
      <c r="U53" s="144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</row>
    <row r="54" spans="1:59" outlineLevel="1" x14ac:dyDescent="0.2">
      <c r="A54" s="138">
        <v>44</v>
      </c>
      <c r="B54" s="138" t="s">
        <v>146</v>
      </c>
      <c r="C54" s="161" t="s">
        <v>152</v>
      </c>
      <c r="D54" s="144" t="s">
        <v>100</v>
      </c>
      <c r="E54" s="148">
        <v>6</v>
      </c>
      <c r="F54" s="150">
        <v>0</v>
      </c>
      <c r="G54" s="150">
        <f t="shared" si="1"/>
        <v>0</v>
      </c>
      <c r="H54" s="150"/>
      <c r="I54" s="150"/>
      <c r="J54" s="150"/>
      <c r="K54" s="150"/>
      <c r="L54" s="150"/>
      <c r="M54" s="150"/>
      <c r="N54" s="144"/>
      <c r="O54" s="144"/>
      <c r="P54" s="144"/>
      <c r="Q54" s="144"/>
      <c r="R54" s="144"/>
      <c r="S54" s="144"/>
      <c r="T54" s="145"/>
      <c r="U54" s="144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</row>
    <row r="55" spans="1:59" outlineLevel="1" x14ac:dyDescent="0.2">
      <c r="A55" s="138">
        <v>45</v>
      </c>
      <c r="B55" s="138" t="s">
        <v>147</v>
      </c>
      <c r="C55" s="161" t="s">
        <v>153</v>
      </c>
      <c r="D55" s="144" t="s">
        <v>100</v>
      </c>
      <c r="E55" s="168">
        <v>15</v>
      </c>
      <c r="F55" s="150">
        <v>0</v>
      </c>
      <c r="G55" s="150">
        <f t="shared" si="1"/>
        <v>0</v>
      </c>
      <c r="H55" s="150"/>
      <c r="I55" s="150"/>
      <c r="J55" s="150"/>
      <c r="K55" s="150"/>
      <c r="L55" s="150"/>
      <c r="M55" s="150"/>
      <c r="N55" s="144"/>
      <c r="O55" s="144"/>
      <c r="P55" s="144"/>
      <c r="Q55" s="144"/>
      <c r="R55" s="144"/>
      <c r="S55" s="144"/>
      <c r="T55" s="145"/>
      <c r="U55" s="144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</row>
    <row r="56" spans="1:59" ht="22.5" outlineLevel="1" x14ac:dyDescent="0.2">
      <c r="A56" s="138">
        <v>46</v>
      </c>
      <c r="B56" s="138" t="s">
        <v>148</v>
      </c>
      <c r="C56" s="161" t="s">
        <v>154</v>
      </c>
      <c r="D56" s="144" t="s">
        <v>100</v>
      </c>
      <c r="E56" s="168">
        <v>80</v>
      </c>
      <c r="F56" s="150">
        <v>0</v>
      </c>
      <c r="G56" s="150">
        <f t="shared" si="1"/>
        <v>0</v>
      </c>
      <c r="H56" s="150"/>
      <c r="I56" s="150"/>
      <c r="J56" s="150"/>
      <c r="K56" s="150"/>
      <c r="L56" s="150"/>
      <c r="M56" s="150"/>
      <c r="N56" s="144"/>
      <c r="O56" s="144"/>
      <c r="P56" s="144"/>
      <c r="Q56" s="144"/>
      <c r="R56" s="144"/>
      <c r="S56" s="144"/>
      <c r="T56" s="145"/>
      <c r="U56" s="144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</row>
    <row r="57" spans="1:59" outlineLevel="1" x14ac:dyDescent="0.2">
      <c r="A57" s="138">
        <v>47</v>
      </c>
      <c r="B57" s="138" t="s">
        <v>192</v>
      </c>
      <c r="C57" s="161" t="s">
        <v>155</v>
      </c>
      <c r="D57" s="144" t="s">
        <v>100</v>
      </c>
      <c r="E57" s="148">
        <v>1</v>
      </c>
      <c r="F57" s="150">
        <v>0</v>
      </c>
      <c r="G57" s="150">
        <f t="shared" si="1"/>
        <v>0</v>
      </c>
      <c r="H57" s="150"/>
      <c r="I57" s="150"/>
      <c r="J57" s="150"/>
      <c r="K57" s="150"/>
      <c r="L57" s="150"/>
      <c r="M57" s="150"/>
      <c r="N57" s="144"/>
      <c r="O57" s="144"/>
      <c r="P57" s="144"/>
      <c r="Q57" s="144"/>
      <c r="R57" s="144"/>
      <c r="S57" s="144"/>
      <c r="T57" s="145"/>
      <c r="U57" s="144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</row>
    <row r="58" spans="1:59" outlineLevel="1" x14ac:dyDescent="0.2">
      <c r="A58" s="138">
        <v>48</v>
      </c>
      <c r="B58" s="138" t="s">
        <v>193</v>
      </c>
      <c r="C58" s="161" t="s">
        <v>156</v>
      </c>
      <c r="D58" s="144" t="s">
        <v>100</v>
      </c>
      <c r="E58" s="168">
        <v>124</v>
      </c>
      <c r="F58" s="150">
        <v>0</v>
      </c>
      <c r="G58" s="150">
        <f t="shared" si="1"/>
        <v>0</v>
      </c>
      <c r="H58" s="150"/>
      <c r="I58" s="150"/>
      <c r="J58" s="150"/>
      <c r="K58" s="150"/>
      <c r="L58" s="150"/>
      <c r="M58" s="150"/>
      <c r="N58" s="144"/>
      <c r="O58" s="144"/>
      <c r="P58" s="144"/>
      <c r="Q58" s="144"/>
      <c r="R58" s="144"/>
      <c r="S58" s="144"/>
      <c r="T58" s="145"/>
      <c r="U58" s="144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</row>
    <row r="59" spans="1:59" outlineLevel="1" x14ac:dyDescent="0.2">
      <c r="A59" s="138">
        <v>49</v>
      </c>
      <c r="B59" s="138" t="s">
        <v>194</v>
      </c>
      <c r="C59" s="161" t="s">
        <v>157</v>
      </c>
      <c r="D59" s="144" t="s">
        <v>100</v>
      </c>
      <c r="E59" s="148">
        <v>80</v>
      </c>
      <c r="F59" s="150">
        <v>0</v>
      </c>
      <c r="G59" s="150">
        <f t="shared" si="1"/>
        <v>0</v>
      </c>
      <c r="H59" s="150"/>
      <c r="I59" s="150"/>
      <c r="J59" s="150"/>
      <c r="K59" s="150"/>
      <c r="L59" s="150"/>
      <c r="M59" s="150"/>
      <c r="N59" s="144"/>
      <c r="O59" s="144"/>
      <c r="P59" s="144"/>
      <c r="Q59" s="144"/>
      <c r="R59" s="144"/>
      <c r="S59" s="144"/>
      <c r="T59" s="145"/>
      <c r="U59" s="144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</row>
    <row r="60" spans="1:59" outlineLevel="1" x14ac:dyDescent="0.2">
      <c r="A60" s="138">
        <v>50</v>
      </c>
      <c r="B60" s="138" t="s">
        <v>195</v>
      </c>
      <c r="C60" s="161" t="s">
        <v>158</v>
      </c>
      <c r="D60" s="144" t="s">
        <v>100</v>
      </c>
      <c r="E60" s="168">
        <v>92</v>
      </c>
      <c r="F60" s="150">
        <v>0</v>
      </c>
      <c r="G60" s="150">
        <f t="shared" si="1"/>
        <v>0</v>
      </c>
      <c r="H60" s="150"/>
      <c r="I60" s="150"/>
      <c r="J60" s="150"/>
      <c r="K60" s="150"/>
      <c r="L60" s="150"/>
      <c r="M60" s="150"/>
      <c r="N60" s="144"/>
      <c r="O60" s="144"/>
      <c r="P60" s="144"/>
      <c r="Q60" s="144"/>
      <c r="R60" s="144"/>
      <c r="S60" s="144"/>
      <c r="T60" s="145"/>
      <c r="U60" s="144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</row>
    <row r="61" spans="1:59" outlineLevel="1" x14ac:dyDescent="0.2">
      <c r="A61" s="138">
        <v>51</v>
      </c>
      <c r="B61" s="138" t="s">
        <v>196</v>
      </c>
      <c r="C61" s="161" t="s">
        <v>159</v>
      </c>
      <c r="D61" s="144" t="s">
        <v>100</v>
      </c>
      <c r="E61" s="168">
        <v>93</v>
      </c>
      <c r="F61" s="150">
        <v>0</v>
      </c>
      <c r="G61" s="150">
        <f t="shared" si="1"/>
        <v>0</v>
      </c>
      <c r="H61" s="150"/>
      <c r="I61" s="150"/>
      <c r="J61" s="150"/>
      <c r="K61" s="150"/>
      <c r="L61" s="150"/>
      <c r="M61" s="150"/>
      <c r="N61" s="144"/>
      <c r="O61" s="144"/>
      <c r="P61" s="144"/>
      <c r="Q61" s="144"/>
      <c r="R61" s="144"/>
      <c r="S61" s="144"/>
      <c r="T61" s="145"/>
      <c r="U61" s="144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</row>
    <row r="62" spans="1:59" outlineLevel="1" x14ac:dyDescent="0.2">
      <c r="A62" s="138">
        <v>52</v>
      </c>
      <c r="B62" s="138" t="s">
        <v>197</v>
      </c>
      <c r="C62" s="161" t="s">
        <v>160</v>
      </c>
      <c r="D62" s="144" t="s">
        <v>100</v>
      </c>
      <c r="E62" s="148">
        <v>9</v>
      </c>
      <c r="F62" s="150">
        <v>0</v>
      </c>
      <c r="G62" s="150">
        <f t="shared" si="1"/>
        <v>0</v>
      </c>
      <c r="H62" s="150"/>
      <c r="I62" s="150"/>
      <c r="J62" s="150"/>
      <c r="K62" s="150"/>
      <c r="L62" s="150"/>
      <c r="M62" s="150"/>
      <c r="N62" s="144"/>
      <c r="O62" s="144"/>
      <c r="P62" s="144"/>
      <c r="Q62" s="144"/>
      <c r="R62" s="144"/>
      <c r="S62" s="144"/>
      <c r="T62" s="145"/>
      <c r="U62" s="144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</row>
    <row r="63" spans="1:59" outlineLevel="1" x14ac:dyDescent="0.2">
      <c r="A63" s="138">
        <v>53</v>
      </c>
      <c r="B63" s="138" t="s">
        <v>198</v>
      </c>
      <c r="C63" s="161" t="s">
        <v>161</v>
      </c>
      <c r="D63" s="144" t="s">
        <v>100</v>
      </c>
      <c r="E63" s="148">
        <v>50</v>
      </c>
      <c r="F63" s="150">
        <v>0</v>
      </c>
      <c r="G63" s="150">
        <f t="shared" si="1"/>
        <v>0</v>
      </c>
      <c r="H63" s="150"/>
      <c r="I63" s="150"/>
      <c r="J63" s="150"/>
      <c r="K63" s="150"/>
      <c r="L63" s="150"/>
      <c r="M63" s="150"/>
      <c r="N63" s="144"/>
      <c r="O63" s="144"/>
      <c r="P63" s="144"/>
      <c r="Q63" s="144"/>
      <c r="R63" s="144"/>
      <c r="S63" s="144"/>
      <c r="T63" s="145"/>
      <c r="U63" s="144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</row>
    <row r="64" spans="1:59" outlineLevel="1" x14ac:dyDescent="0.2">
      <c r="A64" s="138">
        <v>54</v>
      </c>
      <c r="B64" s="138" t="s">
        <v>199</v>
      </c>
      <c r="C64" s="161" t="s">
        <v>162</v>
      </c>
      <c r="D64" s="144" t="s">
        <v>100</v>
      </c>
      <c r="E64" s="148">
        <v>23</v>
      </c>
      <c r="F64" s="150">
        <v>0</v>
      </c>
      <c r="G64" s="150">
        <f t="shared" si="1"/>
        <v>0</v>
      </c>
      <c r="H64" s="150"/>
      <c r="I64" s="150"/>
      <c r="J64" s="150"/>
      <c r="K64" s="150"/>
      <c r="L64" s="150"/>
      <c r="M64" s="150"/>
      <c r="N64" s="144"/>
      <c r="O64" s="144"/>
      <c r="P64" s="144"/>
      <c r="Q64" s="144"/>
      <c r="R64" s="144"/>
      <c r="S64" s="144"/>
      <c r="T64" s="145"/>
      <c r="U64" s="144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</row>
    <row r="65" spans="1:59" outlineLevel="1" x14ac:dyDescent="0.2">
      <c r="A65" s="138">
        <v>55</v>
      </c>
      <c r="B65" s="138" t="s">
        <v>200</v>
      </c>
      <c r="C65" s="161" t="s">
        <v>163</v>
      </c>
      <c r="D65" s="144" t="s">
        <v>100</v>
      </c>
      <c r="E65" s="148">
        <v>1</v>
      </c>
      <c r="F65" s="150">
        <v>0</v>
      </c>
      <c r="G65" s="150">
        <f t="shared" si="1"/>
        <v>0</v>
      </c>
      <c r="H65" s="150"/>
      <c r="I65" s="150"/>
      <c r="J65" s="150"/>
      <c r="K65" s="150"/>
      <c r="L65" s="150"/>
      <c r="M65" s="150"/>
      <c r="N65" s="144"/>
      <c r="O65" s="144"/>
      <c r="P65" s="144"/>
      <c r="Q65" s="144"/>
      <c r="R65" s="144"/>
      <c r="S65" s="144"/>
      <c r="T65" s="145"/>
      <c r="U65" s="144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</row>
    <row r="66" spans="1:59" outlineLevel="1" x14ac:dyDescent="0.2">
      <c r="A66" s="138">
        <v>56</v>
      </c>
      <c r="B66" s="138" t="s">
        <v>201</v>
      </c>
      <c r="C66" s="161" t="s">
        <v>164</v>
      </c>
      <c r="D66" s="144" t="s">
        <v>100</v>
      </c>
      <c r="E66" s="148">
        <v>1</v>
      </c>
      <c r="F66" s="150">
        <v>0</v>
      </c>
      <c r="G66" s="150">
        <f t="shared" si="1"/>
        <v>0</v>
      </c>
      <c r="H66" s="150"/>
      <c r="I66" s="150"/>
      <c r="J66" s="150"/>
      <c r="K66" s="150"/>
      <c r="L66" s="150"/>
      <c r="M66" s="150"/>
      <c r="N66" s="144"/>
      <c r="O66" s="144"/>
      <c r="P66" s="144"/>
      <c r="Q66" s="144"/>
      <c r="R66" s="144"/>
      <c r="S66" s="144"/>
      <c r="T66" s="145"/>
      <c r="U66" s="144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</row>
    <row r="67" spans="1:59" outlineLevel="1" x14ac:dyDescent="0.2">
      <c r="A67" s="138">
        <v>57</v>
      </c>
      <c r="B67" s="138" t="s">
        <v>202</v>
      </c>
      <c r="C67" s="161" t="s">
        <v>165</v>
      </c>
      <c r="D67" s="144" t="s">
        <v>100</v>
      </c>
      <c r="E67" s="148">
        <v>1</v>
      </c>
      <c r="F67" s="150">
        <v>0</v>
      </c>
      <c r="G67" s="150">
        <f t="shared" si="1"/>
        <v>0</v>
      </c>
      <c r="H67" s="150"/>
      <c r="I67" s="150"/>
      <c r="J67" s="150"/>
      <c r="K67" s="150"/>
      <c r="L67" s="150"/>
      <c r="M67" s="150"/>
      <c r="N67" s="144"/>
      <c r="O67" s="144"/>
      <c r="P67" s="144"/>
      <c r="Q67" s="144"/>
      <c r="R67" s="144"/>
      <c r="S67" s="144"/>
      <c r="T67" s="145"/>
      <c r="U67" s="144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</row>
    <row r="68" spans="1:59" outlineLevel="1" x14ac:dyDescent="0.2">
      <c r="A68" s="138">
        <v>58</v>
      </c>
      <c r="B68" s="138" t="s">
        <v>203</v>
      </c>
      <c r="C68" s="161" t="s">
        <v>166</v>
      </c>
      <c r="D68" s="144" t="s">
        <v>100</v>
      </c>
      <c r="E68" s="148">
        <v>1</v>
      </c>
      <c r="F68" s="150">
        <v>0</v>
      </c>
      <c r="G68" s="150">
        <f t="shared" si="1"/>
        <v>0</v>
      </c>
      <c r="H68" s="150"/>
      <c r="I68" s="150"/>
      <c r="J68" s="150"/>
      <c r="K68" s="150"/>
      <c r="L68" s="150"/>
      <c r="M68" s="150"/>
      <c r="N68" s="144"/>
      <c r="O68" s="144"/>
      <c r="P68" s="144"/>
      <c r="Q68" s="144"/>
      <c r="R68" s="144"/>
      <c r="S68" s="144"/>
      <c r="T68" s="145"/>
      <c r="U68" s="144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</row>
    <row r="69" spans="1:59" outlineLevel="1" x14ac:dyDescent="0.2">
      <c r="A69" s="138">
        <v>59</v>
      </c>
      <c r="B69" s="138" t="s">
        <v>204</v>
      </c>
      <c r="C69" s="161" t="s">
        <v>167</v>
      </c>
      <c r="D69" s="144" t="s">
        <v>100</v>
      </c>
      <c r="E69" s="148">
        <v>5</v>
      </c>
      <c r="F69" s="150">
        <v>0</v>
      </c>
      <c r="G69" s="150">
        <f t="shared" si="1"/>
        <v>0</v>
      </c>
      <c r="H69" s="150"/>
      <c r="I69" s="150"/>
      <c r="J69" s="150"/>
      <c r="K69" s="150"/>
      <c r="L69" s="150"/>
      <c r="M69" s="150"/>
      <c r="N69" s="144"/>
      <c r="O69" s="144"/>
      <c r="P69" s="144"/>
      <c r="Q69" s="144"/>
      <c r="R69" s="144"/>
      <c r="S69" s="144"/>
      <c r="T69" s="145"/>
      <c r="U69" s="144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</row>
    <row r="70" spans="1:59" outlineLevel="1" x14ac:dyDescent="0.2">
      <c r="A70" s="138">
        <v>60</v>
      </c>
      <c r="B70" s="138" t="s">
        <v>205</v>
      </c>
      <c r="C70" s="161" t="s">
        <v>168</v>
      </c>
      <c r="D70" s="144" t="s">
        <v>100</v>
      </c>
      <c r="E70" s="148">
        <v>1</v>
      </c>
      <c r="F70" s="150">
        <v>0</v>
      </c>
      <c r="G70" s="150">
        <f t="shared" si="1"/>
        <v>0</v>
      </c>
      <c r="H70" s="150"/>
      <c r="I70" s="150"/>
      <c r="J70" s="150"/>
      <c r="K70" s="150"/>
      <c r="L70" s="150"/>
      <c r="M70" s="150"/>
      <c r="N70" s="144"/>
      <c r="O70" s="144"/>
      <c r="P70" s="144"/>
      <c r="Q70" s="144"/>
      <c r="R70" s="144"/>
      <c r="S70" s="144"/>
      <c r="T70" s="145"/>
      <c r="U70" s="144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</row>
    <row r="71" spans="1:59" ht="25.5" x14ac:dyDescent="0.2">
      <c r="A71" s="139" t="s">
        <v>97</v>
      </c>
      <c r="B71" s="139" t="s">
        <v>68</v>
      </c>
      <c r="C71" s="162" t="s">
        <v>69</v>
      </c>
      <c r="D71" s="146"/>
      <c r="E71" s="149"/>
      <c r="F71" s="151"/>
      <c r="G71" s="151">
        <f>SUMIF(AD72:AD91,"&lt;&gt;NOR",G72:G91)</f>
        <v>0</v>
      </c>
      <c r="H71" s="151"/>
      <c r="I71" s="151">
        <f>SUM(I72:I91)</f>
        <v>0</v>
      </c>
      <c r="J71" s="151"/>
      <c r="K71" s="151">
        <f>SUM(K72:K91)</f>
        <v>43</v>
      </c>
      <c r="L71" s="151"/>
      <c r="M71" s="151">
        <f>SUM(M72:M91)</f>
        <v>0</v>
      </c>
      <c r="N71" s="146"/>
      <c r="O71" s="146">
        <f>SUM(O72:O91)</f>
        <v>0</v>
      </c>
      <c r="P71" s="146"/>
      <c r="Q71" s="146">
        <f>SUM(Q72:Q91)</f>
        <v>0</v>
      </c>
      <c r="R71" s="146"/>
      <c r="S71" s="146"/>
      <c r="T71" s="147"/>
      <c r="U71" s="146">
        <f>SUM(U72:U91)</f>
        <v>0.09</v>
      </c>
      <c r="AD71" t="s">
        <v>98</v>
      </c>
    </row>
    <row r="72" spans="1:59" outlineLevel="1" x14ac:dyDescent="0.2">
      <c r="A72" s="138">
        <v>61</v>
      </c>
      <c r="B72" s="138" t="s">
        <v>191</v>
      </c>
      <c r="C72" s="161" t="s">
        <v>149</v>
      </c>
      <c r="D72" s="144" t="s">
        <v>100</v>
      </c>
      <c r="E72" s="148">
        <v>5</v>
      </c>
      <c r="F72" s="150">
        <v>0</v>
      </c>
      <c r="G72" s="150">
        <f t="shared" ref="G72:G91" si="2">ROUND(E72*F72,2)</f>
        <v>0</v>
      </c>
      <c r="H72" s="150">
        <v>0</v>
      </c>
      <c r="I72" s="150">
        <f>ROUND(E72*H72,2)</f>
        <v>0</v>
      </c>
      <c r="J72" s="150">
        <v>8.6</v>
      </c>
      <c r="K72" s="150">
        <f>ROUND(E72*J72,2)</f>
        <v>43</v>
      </c>
      <c r="L72" s="150">
        <v>21</v>
      </c>
      <c r="M72" s="150">
        <f>G72*(1+L72/100)</f>
        <v>0</v>
      </c>
      <c r="N72" s="144">
        <v>0</v>
      </c>
      <c r="O72" s="144">
        <f>ROUND(E72*N72,5)</f>
        <v>0</v>
      </c>
      <c r="P72" s="144">
        <v>0</v>
      </c>
      <c r="Q72" s="144">
        <f>ROUND(E72*P72,5)</f>
        <v>0</v>
      </c>
      <c r="R72" s="144"/>
      <c r="S72" s="144"/>
      <c r="T72" s="145">
        <v>1.7000000000000001E-2</v>
      </c>
      <c r="U72" s="144">
        <f>ROUND(E72*T72,2)</f>
        <v>0.09</v>
      </c>
      <c r="V72" s="137"/>
      <c r="W72" s="137"/>
      <c r="X72" s="137"/>
      <c r="Y72" s="137"/>
      <c r="Z72" s="137"/>
      <c r="AA72" s="137"/>
      <c r="AB72" s="137"/>
      <c r="AC72" s="137"/>
      <c r="AD72" s="137" t="s">
        <v>101</v>
      </c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</row>
    <row r="73" spans="1:59" outlineLevel="1" x14ac:dyDescent="0.2">
      <c r="A73" s="138">
        <v>61</v>
      </c>
      <c r="B73" s="138" t="s">
        <v>206</v>
      </c>
      <c r="C73" s="161" t="s">
        <v>150</v>
      </c>
      <c r="D73" s="144" t="s">
        <v>100</v>
      </c>
      <c r="E73" s="148">
        <v>5</v>
      </c>
      <c r="F73" s="150">
        <v>0</v>
      </c>
      <c r="G73" s="150">
        <f t="shared" si="2"/>
        <v>0</v>
      </c>
      <c r="H73" s="150"/>
      <c r="I73" s="150"/>
      <c r="J73" s="150"/>
      <c r="K73" s="150"/>
      <c r="L73" s="150"/>
      <c r="M73" s="150"/>
      <c r="N73" s="144"/>
      <c r="O73" s="144"/>
      <c r="P73" s="144"/>
      <c r="Q73" s="144"/>
      <c r="R73" s="144"/>
      <c r="S73" s="144"/>
      <c r="T73" s="145"/>
      <c r="U73" s="144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</row>
    <row r="74" spans="1:59" outlineLevel="1" x14ac:dyDescent="0.2">
      <c r="A74" s="138">
        <v>61</v>
      </c>
      <c r="B74" s="138" t="s">
        <v>207</v>
      </c>
      <c r="C74" s="161" t="s">
        <v>151</v>
      </c>
      <c r="D74" s="144" t="s">
        <v>100</v>
      </c>
      <c r="E74" s="148">
        <v>1</v>
      </c>
      <c r="F74" s="150">
        <v>0</v>
      </c>
      <c r="G74" s="150">
        <f t="shared" si="2"/>
        <v>0</v>
      </c>
      <c r="H74" s="150"/>
      <c r="I74" s="150"/>
      <c r="J74" s="150"/>
      <c r="K74" s="150"/>
      <c r="L74" s="150"/>
      <c r="M74" s="150"/>
      <c r="N74" s="144"/>
      <c r="O74" s="144"/>
      <c r="P74" s="144"/>
      <c r="Q74" s="144"/>
      <c r="R74" s="144"/>
      <c r="S74" s="144"/>
      <c r="T74" s="145"/>
      <c r="U74" s="144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</row>
    <row r="75" spans="1:59" outlineLevel="1" x14ac:dyDescent="0.2">
      <c r="A75" s="138">
        <v>61</v>
      </c>
      <c r="B75" s="138" t="s">
        <v>208</v>
      </c>
      <c r="C75" s="161" t="s">
        <v>152</v>
      </c>
      <c r="D75" s="144" t="s">
        <v>100</v>
      </c>
      <c r="E75" s="148">
        <v>6</v>
      </c>
      <c r="F75" s="150">
        <v>0</v>
      </c>
      <c r="G75" s="150">
        <f t="shared" si="2"/>
        <v>0</v>
      </c>
      <c r="H75" s="150"/>
      <c r="I75" s="150"/>
      <c r="J75" s="150"/>
      <c r="K75" s="150"/>
      <c r="L75" s="150"/>
      <c r="M75" s="150"/>
      <c r="N75" s="144"/>
      <c r="O75" s="144"/>
      <c r="P75" s="144"/>
      <c r="Q75" s="144"/>
      <c r="R75" s="144"/>
      <c r="S75" s="144"/>
      <c r="T75" s="145"/>
      <c r="U75" s="144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</row>
    <row r="76" spans="1:59" outlineLevel="1" x14ac:dyDescent="0.2">
      <c r="A76" s="138">
        <v>61</v>
      </c>
      <c r="B76" s="138" t="s">
        <v>209</v>
      </c>
      <c r="C76" s="161" t="s">
        <v>153</v>
      </c>
      <c r="D76" s="144" t="s">
        <v>100</v>
      </c>
      <c r="E76" s="168">
        <v>15</v>
      </c>
      <c r="F76" s="150">
        <v>0</v>
      </c>
      <c r="G76" s="150">
        <f t="shared" si="2"/>
        <v>0</v>
      </c>
      <c r="H76" s="150"/>
      <c r="I76" s="150"/>
      <c r="J76" s="150"/>
      <c r="K76" s="150"/>
      <c r="L76" s="150"/>
      <c r="M76" s="150"/>
      <c r="N76" s="144"/>
      <c r="O76" s="144"/>
      <c r="P76" s="144"/>
      <c r="Q76" s="144"/>
      <c r="R76" s="144"/>
      <c r="S76" s="144"/>
      <c r="T76" s="145"/>
      <c r="U76" s="144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</row>
    <row r="77" spans="1:59" ht="22.5" outlineLevel="1" x14ac:dyDescent="0.2">
      <c r="A77" s="138">
        <v>61</v>
      </c>
      <c r="B77" s="138" t="s">
        <v>210</v>
      </c>
      <c r="C77" s="161" t="s">
        <v>154</v>
      </c>
      <c r="D77" s="144" t="s">
        <v>100</v>
      </c>
      <c r="E77" s="168">
        <v>80</v>
      </c>
      <c r="F77" s="150">
        <v>0</v>
      </c>
      <c r="G77" s="150">
        <f t="shared" si="2"/>
        <v>0</v>
      </c>
      <c r="H77" s="150"/>
      <c r="I77" s="150"/>
      <c r="J77" s="150"/>
      <c r="K77" s="150"/>
      <c r="L77" s="150"/>
      <c r="M77" s="150"/>
      <c r="N77" s="144"/>
      <c r="O77" s="144"/>
      <c r="P77" s="144"/>
      <c r="Q77" s="144"/>
      <c r="R77" s="144"/>
      <c r="S77" s="144"/>
      <c r="T77" s="145"/>
      <c r="U77" s="144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</row>
    <row r="78" spans="1:59" outlineLevel="1" x14ac:dyDescent="0.2">
      <c r="A78" s="138">
        <v>61</v>
      </c>
      <c r="B78" s="138" t="s">
        <v>211</v>
      </c>
      <c r="C78" s="161" t="s">
        <v>155</v>
      </c>
      <c r="D78" s="144" t="s">
        <v>100</v>
      </c>
      <c r="E78" s="148">
        <v>1</v>
      </c>
      <c r="F78" s="150">
        <v>0</v>
      </c>
      <c r="G78" s="150">
        <f t="shared" si="2"/>
        <v>0</v>
      </c>
      <c r="H78" s="150"/>
      <c r="I78" s="150"/>
      <c r="J78" s="150"/>
      <c r="K78" s="150"/>
      <c r="L78" s="150"/>
      <c r="M78" s="150"/>
      <c r="N78" s="144"/>
      <c r="O78" s="144"/>
      <c r="P78" s="144"/>
      <c r="Q78" s="144"/>
      <c r="R78" s="144"/>
      <c r="S78" s="144"/>
      <c r="T78" s="145"/>
      <c r="U78" s="144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</row>
    <row r="79" spans="1:59" outlineLevel="1" x14ac:dyDescent="0.2">
      <c r="A79" s="138">
        <v>61</v>
      </c>
      <c r="B79" s="138" t="s">
        <v>212</v>
      </c>
      <c r="C79" s="161" t="s">
        <v>156</v>
      </c>
      <c r="D79" s="144" t="s">
        <v>100</v>
      </c>
      <c r="E79" s="168">
        <v>124</v>
      </c>
      <c r="F79" s="150">
        <v>0</v>
      </c>
      <c r="G79" s="150">
        <f t="shared" si="2"/>
        <v>0</v>
      </c>
      <c r="H79" s="150"/>
      <c r="I79" s="150"/>
      <c r="J79" s="150"/>
      <c r="K79" s="150"/>
      <c r="L79" s="150"/>
      <c r="M79" s="150"/>
      <c r="N79" s="144"/>
      <c r="O79" s="144"/>
      <c r="P79" s="144"/>
      <c r="Q79" s="144"/>
      <c r="R79" s="144"/>
      <c r="S79" s="144"/>
      <c r="T79" s="145"/>
      <c r="U79" s="144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</row>
    <row r="80" spans="1:59" outlineLevel="1" x14ac:dyDescent="0.2">
      <c r="A80" s="138">
        <v>61</v>
      </c>
      <c r="B80" s="138" t="s">
        <v>213</v>
      </c>
      <c r="C80" s="161" t="s">
        <v>157</v>
      </c>
      <c r="D80" s="144" t="s">
        <v>100</v>
      </c>
      <c r="E80" s="148">
        <v>80</v>
      </c>
      <c r="F80" s="150">
        <v>0</v>
      </c>
      <c r="G80" s="150">
        <f t="shared" si="2"/>
        <v>0</v>
      </c>
      <c r="H80" s="150"/>
      <c r="I80" s="150"/>
      <c r="J80" s="150"/>
      <c r="K80" s="150"/>
      <c r="L80" s="150"/>
      <c r="M80" s="150"/>
      <c r="N80" s="144"/>
      <c r="O80" s="144"/>
      <c r="P80" s="144"/>
      <c r="Q80" s="144"/>
      <c r="R80" s="144"/>
      <c r="S80" s="144"/>
      <c r="T80" s="145"/>
      <c r="U80" s="144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</row>
    <row r="81" spans="1:59" outlineLevel="1" x14ac:dyDescent="0.2">
      <c r="A81" s="138">
        <v>61</v>
      </c>
      <c r="B81" s="138" t="s">
        <v>214</v>
      </c>
      <c r="C81" s="161" t="s">
        <v>158</v>
      </c>
      <c r="D81" s="144" t="s">
        <v>100</v>
      </c>
      <c r="E81" s="168">
        <v>92</v>
      </c>
      <c r="F81" s="150">
        <v>0</v>
      </c>
      <c r="G81" s="150">
        <f t="shared" si="2"/>
        <v>0</v>
      </c>
      <c r="H81" s="150"/>
      <c r="I81" s="150"/>
      <c r="J81" s="150"/>
      <c r="K81" s="150"/>
      <c r="L81" s="150"/>
      <c r="M81" s="150"/>
      <c r="N81" s="144"/>
      <c r="O81" s="144"/>
      <c r="P81" s="144"/>
      <c r="Q81" s="144"/>
      <c r="R81" s="144"/>
      <c r="S81" s="144"/>
      <c r="T81" s="145"/>
      <c r="U81" s="144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</row>
    <row r="82" spans="1:59" outlineLevel="1" x14ac:dyDescent="0.2">
      <c r="A82" s="138">
        <v>61</v>
      </c>
      <c r="B82" s="138" t="s">
        <v>215</v>
      </c>
      <c r="C82" s="161" t="s">
        <v>159</v>
      </c>
      <c r="D82" s="144" t="s">
        <v>100</v>
      </c>
      <c r="E82" s="168">
        <v>93</v>
      </c>
      <c r="F82" s="150">
        <v>0</v>
      </c>
      <c r="G82" s="150">
        <f t="shared" si="2"/>
        <v>0</v>
      </c>
      <c r="H82" s="150"/>
      <c r="I82" s="150"/>
      <c r="J82" s="150"/>
      <c r="K82" s="150"/>
      <c r="L82" s="150"/>
      <c r="M82" s="150"/>
      <c r="N82" s="144"/>
      <c r="O82" s="144"/>
      <c r="P82" s="144"/>
      <c r="Q82" s="144"/>
      <c r="R82" s="144"/>
      <c r="S82" s="144"/>
      <c r="T82" s="145"/>
      <c r="U82" s="144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</row>
    <row r="83" spans="1:59" outlineLevel="1" x14ac:dyDescent="0.2">
      <c r="A83" s="138">
        <v>61</v>
      </c>
      <c r="B83" s="138" t="s">
        <v>216</v>
      </c>
      <c r="C83" s="161" t="s">
        <v>160</v>
      </c>
      <c r="D83" s="144" t="s">
        <v>100</v>
      </c>
      <c r="E83" s="148">
        <v>9</v>
      </c>
      <c r="F83" s="150">
        <v>0</v>
      </c>
      <c r="G83" s="150">
        <f t="shared" si="2"/>
        <v>0</v>
      </c>
      <c r="H83" s="150"/>
      <c r="I83" s="150"/>
      <c r="J83" s="150"/>
      <c r="K83" s="150"/>
      <c r="L83" s="150"/>
      <c r="M83" s="150"/>
      <c r="N83" s="144"/>
      <c r="O83" s="144"/>
      <c r="P83" s="144"/>
      <c r="Q83" s="144"/>
      <c r="R83" s="144"/>
      <c r="S83" s="144"/>
      <c r="T83" s="145"/>
      <c r="U83" s="144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</row>
    <row r="84" spans="1:59" outlineLevel="1" x14ac:dyDescent="0.2">
      <c r="A84" s="138">
        <v>61</v>
      </c>
      <c r="B84" s="138" t="s">
        <v>217</v>
      </c>
      <c r="C84" s="161" t="s">
        <v>161</v>
      </c>
      <c r="D84" s="144" t="s">
        <v>100</v>
      </c>
      <c r="E84" s="148">
        <v>50</v>
      </c>
      <c r="F84" s="150">
        <v>0</v>
      </c>
      <c r="G84" s="150">
        <f t="shared" si="2"/>
        <v>0</v>
      </c>
      <c r="H84" s="150"/>
      <c r="I84" s="150"/>
      <c r="J84" s="150"/>
      <c r="K84" s="150"/>
      <c r="L84" s="150"/>
      <c r="M84" s="150"/>
      <c r="N84" s="144"/>
      <c r="O84" s="144"/>
      <c r="P84" s="144"/>
      <c r="Q84" s="144"/>
      <c r="R84" s="144"/>
      <c r="S84" s="144"/>
      <c r="T84" s="145"/>
      <c r="U84" s="144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</row>
    <row r="85" spans="1:59" outlineLevel="1" x14ac:dyDescent="0.2">
      <c r="A85" s="138">
        <v>61</v>
      </c>
      <c r="B85" s="138" t="s">
        <v>218</v>
      </c>
      <c r="C85" s="161" t="s">
        <v>162</v>
      </c>
      <c r="D85" s="144" t="s">
        <v>100</v>
      </c>
      <c r="E85" s="148">
        <v>23</v>
      </c>
      <c r="F85" s="150">
        <v>0</v>
      </c>
      <c r="G85" s="150">
        <f t="shared" si="2"/>
        <v>0</v>
      </c>
      <c r="H85" s="150"/>
      <c r="I85" s="150"/>
      <c r="J85" s="150"/>
      <c r="K85" s="150"/>
      <c r="L85" s="150"/>
      <c r="M85" s="150"/>
      <c r="N85" s="144"/>
      <c r="O85" s="144"/>
      <c r="P85" s="144"/>
      <c r="Q85" s="144"/>
      <c r="R85" s="144"/>
      <c r="S85" s="144"/>
      <c r="T85" s="145"/>
      <c r="U85" s="144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</row>
    <row r="86" spans="1:59" outlineLevel="1" x14ac:dyDescent="0.2">
      <c r="A86" s="138">
        <v>61</v>
      </c>
      <c r="B86" s="138" t="s">
        <v>219</v>
      </c>
      <c r="C86" s="161" t="s">
        <v>163</v>
      </c>
      <c r="D86" s="144" t="s">
        <v>100</v>
      </c>
      <c r="E86" s="148">
        <v>1</v>
      </c>
      <c r="F86" s="150">
        <v>0</v>
      </c>
      <c r="G86" s="150">
        <f t="shared" si="2"/>
        <v>0</v>
      </c>
      <c r="H86" s="150"/>
      <c r="I86" s="150"/>
      <c r="J86" s="150"/>
      <c r="K86" s="150"/>
      <c r="L86" s="150"/>
      <c r="M86" s="150"/>
      <c r="N86" s="144"/>
      <c r="O86" s="144"/>
      <c r="P86" s="144"/>
      <c r="Q86" s="144"/>
      <c r="R86" s="144"/>
      <c r="S86" s="144"/>
      <c r="T86" s="145"/>
      <c r="U86" s="144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</row>
    <row r="87" spans="1:59" outlineLevel="1" x14ac:dyDescent="0.2">
      <c r="A87" s="138">
        <v>61</v>
      </c>
      <c r="B87" s="138" t="s">
        <v>220</v>
      </c>
      <c r="C87" s="161" t="s">
        <v>164</v>
      </c>
      <c r="D87" s="144" t="s">
        <v>100</v>
      </c>
      <c r="E87" s="148">
        <v>1</v>
      </c>
      <c r="F87" s="150">
        <v>0</v>
      </c>
      <c r="G87" s="150">
        <f t="shared" si="2"/>
        <v>0</v>
      </c>
      <c r="H87" s="150"/>
      <c r="I87" s="150"/>
      <c r="J87" s="150"/>
      <c r="K87" s="150"/>
      <c r="L87" s="150"/>
      <c r="M87" s="150"/>
      <c r="N87" s="144"/>
      <c r="O87" s="144"/>
      <c r="P87" s="144"/>
      <c r="Q87" s="144"/>
      <c r="R87" s="144"/>
      <c r="S87" s="144"/>
      <c r="T87" s="145"/>
      <c r="U87" s="144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</row>
    <row r="88" spans="1:59" outlineLevel="1" x14ac:dyDescent="0.2">
      <c r="A88" s="138">
        <v>61</v>
      </c>
      <c r="B88" s="138" t="s">
        <v>221</v>
      </c>
      <c r="C88" s="161" t="s">
        <v>165</v>
      </c>
      <c r="D88" s="144" t="s">
        <v>100</v>
      </c>
      <c r="E88" s="148">
        <v>1</v>
      </c>
      <c r="F88" s="150">
        <v>0</v>
      </c>
      <c r="G88" s="150">
        <f t="shared" si="2"/>
        <v>0</v>
      </c>
      <c r="H88" s="150"/>
      <c r="I88" s="150"/>
      <c r="J88" s="150"/>
      <c r="K88" s="150"/>
      <c r="L88" s="150"/>
      <c r="M88" s="150"/>
      <c r="N88" s="144"/>
      <c r="O88" s="144"/>
      <c r="P88" s="144"/>
      <c r="Q88" s="144"/>
      <c r="R88" s="144"/>
      <c r="S88" s="144"/>
      <c r="T88" s="145"/>
      <c r="U88" s="144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</row>
    <row r="89" spans="1:59" outlineLevel="1" x14ac:dyDescent="0.2">
      <c r="A89" s="138">
        <v>61</v>
      </c>
      <c r="B89" s="138" t="s">
        <v>222</v>
      </c>
      <c r="C89" s="161" t="s">
        <v>166</v>
      </c>
      <c r="D89" s="144" t="s">
        <v>100</v>
      </c>
      <c r="E89" s="148">
        <v>1</v>
      </c>
      <c r="F89" s="150">
        <v>0</v>
      </c>
      <c r="G89" s="150">
        <f t="shared" si="2"/>
        <v>0</v>
      </c>
      <c r="H89" s="150"/>
      <c r="I89" s="150"/>
      <c r="J89" s="150"/>
      <c r="K89" s="150"/>
      <c r="L89" s="150"/>
      <c r="M89" s="150"/>
      <c r="N89" s="144"/>
      <c r="O89" s="144"/>
      <c r="P89" s="144"/>
      <c r="Q89" s="144"/>
      <c r="R89" s="144"/>
      <c r="S89" s="144"/>
      <c r="T89" s="145"/>
      <c r="U89" s="144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</row>
    <row r="90" spans="1:59" outlineLevel="1" x14ac:dyDescent="0.2">
      <c r="A90" s="138">
        <v>61</v>
      </c>
      <c r="B90" s="138" t="s">
        <v>223</v>
      </c>
      <c r="C90" s="161" t="s">
        <v>167</v>
      </c>
      <c r="D90" s="144" t="s">
        <v>100</v>
      </c>
      <c r="E90" s="148">
        <v>5</v>
      </c>
      <c r="F90" s="150">
        <v>0</v>
      </c>
      <c r="G90" s="150">
        <f t="shared" si="2"/>
        <v>0</v>
      </c>
      <c r="H90" s="150"/>
      <c r="I90" s="150"/>
      <c r="J90" s="150"/>
      <c r="K90" s="150"/>
      <c r="L90" s="150"/>
      <c r="M90" s="150"/>
      <c r="N90" s="144"/>
      <c r="O90" s="144"/>
      <c r="P90" s="144"/>
      <c r="Q90" s="144"/>
      <c r="R90" s="144"/>
      <c r="S90" s="144"/>
      <c r="T90" s="145"/>
      <c r="U90" s="144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</row>
    <row r="91" spans="1:59" outlineLevel="1" x14ac:dyDescent="0.2">
      <c r="A91" s="158">
        <v>61</v>
      </c>
      <c r="B91" s="158" t="s">
        <v>224</v>
      </c>
      <c r="C91" s="166" t="s">
        <v>168</v>
      </c>
      <c r="D91" s="160" t="s">
        <v>100</v>
      </c>
      <c r="E91" s="167">
        <v>1</v>
      </c>
      <c r="F91" s="150">
        <v>0</v>
      </c>
      <c r="G91" s="159">
        <f t="shared" si="2"/>
        <v>0</v>
      </c>
      <c r="H91" s="150"/>
      <c r="I91" s="150"/>
      <c r="J91" s="150"/>
      <c r="K91" s="150"/>
      <c r="L91" s="150"/>
      <c r="M91" s="150"/>
      <c r="N91" s="144"/>
      <c r="O91" s="144"/>
      <c r="P91" s="144"/>
      <c r="Q91" s="144"/>
      <c r="R91" s="144"/>
      <c r="S91" s="144"/>
      <c r="T91" s="145"/>
      <c r="U91" s="144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</row>
    <row r="92" spans="1:59" x14ac:dyDescent="0.2">
      <c r="A92" s="4"/>
      <c r="B92" s="5" t="s">
        <v>105</v>
      </c>
      <c r="C92" s="163" t="s">
        <v>105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AB92">
        <v>15</v>
      </c>
      <c r="AC92">
        <v>21</v>
      </c>
    </row>
    <row r="93" spans="1:59" x14ac:dyDescent="0.2">
      <c r="C93" s="164"/>
      <c r="AD93" t="s">
        <v>106</v>
      </c>
    </row>
  </sheetData>
  <mergeCells count="4">
    <mergeCell ref="A1:G1"/>
    <mergeCell ref="C2:G2"/>
    <mergeCell ref="C3:G3"/>
    <mergeCell ref="C4:G4"/>
  </mergeCells>
  <phoneticPr fontId="16" type="noConversion"/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Pokyny pro vyplnění</vt:lpstr>
      <vt:lpstr>PCS-rekapitulace</vt:lpstr>
      <vt:lpstr>VzorPolozky</vt:lpstr>
      <vt:lpstr>PCS-polozky</vt:lpstr>
      <vt:lpstr>'PCS-rekapitulace'!CelkemDPHVypocet</vt:lpstr>
      <vt:lpstr>CenaCelkem</vt:lpstr>
      <vt:lpstr>CenaCelkemBezDPH</vt:lpstr>
      <vt:lpstr>'PCS-rekapitulace'!CenaCelkemVypocet</vt:lpstr>
      <vt:lpstr>cisloobjektu</vt:lpstr>
      <vt:lpstr>'PCS-rekapitulace'!CisloStavby</vt:lpstr>
      <vt:lpstr>CisloStavebnihoRozpoctu</vt:lpstr>
      <vt:lpstr>dadresa</vt:lpstr>
      <vt:lpstr>'PCS-rekapitulace'!DIČ</vt:lpstr>
      <vt:lpstr>dmisto</vt:lpstr>
      <vt:lpstr>DPHSni</vt:lpstr>
      <vt:lpstr>DPHZakl</vt:lpstr>
      <vt:lpstr>'PCS-rekapitulace'!dpsc</vt:lpstr>
      <vt:lpstr>'PCS-rekapitulace'!IČO</vt:lpstr>
      <vt:lpstr>Mena</vt:lpstr>
      <vt:lpstr>MistoStavby</vt:lpstr>
      <vt:lpstr>nazevobjektu</vt:lpstr>
      <vt:lpstr>'PCS-rekapitulace'!NazevStavby</vt:lpstr>
      <vt:lpstr>NazevStavebnihoRozpoctu</vt:lpstr>
      <vt:lpstr>oadresa</vt:lpstr>
      <vt:lpstr>'PCS-rekapitulace'!Objednatel</vt:lpstr>
      <vt:lpstr>'PCS-rekapitulace'!Objekt</vt:lpstr>
      <vt:lpstr>'PCS-polozky'!Oblast_tisku</vt:lpstr>
      <vt:lpstr>'PCS-rekapitulace'!Oblast_tisku</vt:lpstr>
      <vt:lpstr>'PCS-rekapitulace'!odic</vt:lpstr>
      <vt:lpstr>'PCS-rekapitulace'!oico</vt:lpstr>
      <vt:lpstr>'PCS-rekapitulace'!omisto</vt:lpstr>
      <vt:lpstr>'PCS-rekapitulace'!onazev</vt:lpstr>
      <vt:lpstr>'PCS-rekapitulace'!opsc</vt:lpstr>
      <vt:lpstr>padresa</vt:lpstr>
      <vt:lpstr>PCS_</vt:lpstr>
      <vt:lpstr>PCS___</vt:lpstr>
      <vt:lpstr>pdic</vt:lpstr>
      <vt:lpstr>pico</vt:lpstr>
      <vt:lpstr>pmisto</vt:lpstr>
      <vt:lpstr>PoptavkaID</vt:lpstr>
      <vt:lpstr>pPSC</vt:lpstr>
      <vt:lpstr>Projektant</vt:lpstr>
      <vt:lpstr>'PCS-rekapitulace'!SazbaDPH1</vt:lpstr>
      <vt:lpstr>'PCS-rekapitulace'!SazbaDPH2</vt:lpstr>
      <vt:lpstr>Vypracoval</vt:lpstr>
      <vt:lpstr>ZakladDPHSni</vt:lpstr>
      <vt:lpstr>'PCS-rekapitulace'!ZakladDPHSniVypocet</vt:lpstr>
      <vt:lpstr>ZakladDPHZakl</vt:lpstr>
      <vt:lpstr>'PCS-rekapitulace'!ZakladDPHZaklVypocet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Tichý</dc:creator>
  <cp:lastModifiedBy>Mazáčová Petra</cp:lastModifiedBy>
  <cp:lastPrinted>2014-02-28T09:52:57Z</cp:lastPrinted>
  <dcterms:created xsi:type="dcterms:W3CDTF">2009-04-08T07:15:50Z</dcterms:created>
  <dcterms:modified xsi:type="dcterms:W3CDTF">2024-04-02T12:35:04Z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2024-04-02T12:35:04Z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3abd6341-630b-440c-a8a5-bcc0c72e592d</vt:lpwstr>
  </property>
  <property fmtid="{D5CDD505-2E9C-101B-9397-08002B2CF9AE}" pid="8" name="MSIP_Label_690ebb53-23a2-471a-9c6e-17bd0d11311e_ContentBits">
    <vt:lpwstr>0</vt:lpwstr>
  </property>
</Properties>
</file>