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220545-1 - PD sanace" sheetId="2" r:id="rId2"/>
    <sheet name="220545-2 - Vedlejší a ost..." sheetId="3" r:id="rId3"/>
  </sheets>
  <definedNames>
    <definedName name="_xlnm.Print_Area" localSheetId="0">'Rekapitulace stavby'!$D$4:$AO$76,'Rekapitulace stavby'!$C$82:$AQ$97</definedName>
    <definedName name="_xlnm._FilterDatabase" localSheetId="1" hidden="1">'220545-1 - PD sanace'!$C$123:$K$279</definedName>
    <definedName name="_xlnm.Print_Area" localSheetId="1">'220545-1 - PD sanace'!$C$4:$J$76,'220545-1 - PD sanace'!$C$82:$J$105,'220545-1 - PD sanace'!$C$111:$K$279</definedName>
    <definedName name="_xlnm._FilterDatabase" localSheetId="2" hidden="1">'220545-2 - Vedlejší a ost...'!$C$122:$K$187</definedName>
    <definedName name="_xlnm.Print_Area" localSheetId="2">'220545-2 - Vedlejší a ost...'!$C$4:$J$76,'220545-2 - Vedlejší a ost...'!$C$82:$J$104,'220545-2 - Vedlejší a ost...'!$C$110:$K$187</definedName>
    <definedName name="_xlnm.Print_Titles" localSheetId="0">'Rekapitulace stavby'!$92:$92</definedName>
    <definedName name="_xlnm.Print_Titles" localSheetId="1">'220545-1 - PD sanace'!$123:$123</definedName>
    <definedName name="_xlnm.Print_Titles" localSheetId="2">'220545-2 - Vedlejší a ost...'!$122:$122</definedName>
  </definedNames>
  <calcPr fullCalcOnLoad="1"/>
</workbook>
</file>

<file path=xl/sharedStrings.xml><?xml version="1.0" encoding="utf-8"?>
<sst xmlns="http://schemas.openxmlformats.org/spreadsheetml/2006/main" count="2312" uniqueCount="439">
  <si>
    <t>Export Komplet</t>
  </si>
  <si>
    <t/>
  </si>
  <si>
    <t>2.0</t>
  </si>
  <si>
    <t>ZAMOK</t>
  </si>
  <si>
    <t>False</t>
  </si>
  <si>
    <t>{43bbcfff-1c48-434d-9beb-12ce5468d05d}</t>
  </si>
  <si>
    <t>0,01</t>
  </si>
  <si>
    <t>21</t>
  </si>
  <si>
    <t>12</t>
  </si>
  <si>
    <t>REKAPITULACE STAVBY</t>
  </si>
  <si>
    <t>v ---  níže se nacházejí doplnkové a pomocné údaje k sestavám  --- v</t>
  </si>
  <si>
    <t>Návod na vyplnění</t>
  </si>
  <si>
    <t>0,001</t>
  </si>
  <si>
    <t>Kód:</t>
  </si>
  <si>
    <t>220545</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</si>
  <si>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</si>
  <si>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</si>
  <si>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Drásov - sanační projekt</t>
  </si>
  <si>
    <t>KSO:</t>
  </si>
  <si>
    <t>CC-CZ:</t>
  </si>
  <si>
    <t>Místo:</t>
  </si>
  <si>
    <t>Drásov</t>
  </si>
  <si>
    <t>Datum:</t>
  </si>
  <si>
    <t>4. 11. 2022</t>
  </si>
  <si>
    <t>Zadavatel:</t>
  </si>
  <si>
    <t>IČ:</t>
  </si>
  <si>
    <t xml:space="preserve"> </t>
  </si>
  <si>
    <t>DIČ:</t>
  </si>
  <si>
    <t>Uchazeč:</t>
  </si>
  <si>
    <t>Vyplň údaj</t>
  </si>
  <si>
    <t>Projektant:</t>
  </si>
  <si>
    <t>46344942</t>
  </si>
  <si>
    <t>GEOtest, a.s.</t>
  </si>
  <si>
    <t>CZ46344942</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</si>
  <si>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</si>
  <si>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</si>
  <si>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</si>
  <si>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</si>
  <si>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</si>
  <si>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</si>
  <si>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</si>
  <si>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</si>
  <si>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</si>
  <si>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</si>
  <si>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</si>
  <si>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</si>
  <si>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</si>
  <si>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</si>
  <si>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</si>
  <si>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</si>
  <si>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</si>
  <si>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</si>
  <si>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</si>
  <si>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</si>
  <si>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</si>
  <si>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</si>
  <si>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</si>
  <si>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</si>
  <si>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</si>
  <si>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</si>
  <si>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</si>
  <si>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</si>
  <si>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</si>
  <si>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</si>
  <si>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</si>
  <si>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</si>
  <si>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</si>
  <si>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</si>
  <si>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</si>
  <si>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</si>
  <si>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</si>
  <si>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</si>
  <si>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</si>
  <si>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</si>
  <si>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</si>
  <si>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</si>
  <si>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</si>
  <si>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</si>
  <si>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</si>
  <si>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</si>
  <si>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</si>
  <si>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</si>
  <si>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220545-1</t>
  </si>
  <si>
    <t>PD sanace</t>
  </si>
  <si>
    <t>STA</t>
  </si>
  <si>
    <t>1</t>
  </si>
  <si>
    <t>{06913775-5fce-4de8-8c20-92052ac97f56}</t>
  </si>
  <si>
    <t>2</t>
  </si>
  <si>
    <t>220545-2</t>
  </si>
  <si>
    <t>Vedlejší a ostatní náklady</t>
  </si>
  <si>
    <t>{82700295-aa07-4538-ae52-478a307e4427}</t>
  </si>
  <si>
    <t>KRYCÍ LIST SOUPISU PRACÍ</t>
  </si>
  <si>
    <t>Objekt:</t>
  </si>
  <si>
    <t>220545-1 - PD sanace</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</si>
  <si>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</si>
  <si>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</si>
  <si>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</si>
  <si>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</si>
  <si>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</si>
  <si>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</si>
  <si>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</si>
  <si>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</si>
  <si>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4 - Vodorovné konstrukce</t>
  </si>
  <si>
    <t xml:space="preserve">    5 - Komunikace pozemní</t>
  </si>
  <si>
    <t xml:space="preserve">    8 - Trubní vedení</t>
  </si>
  <si>
    <t xml:space="preserve">    9 - Ostatní konstrukce a práce, bourání</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</si>
  <si>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</si>
  <si>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</si>
  <si>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</si>
  <si>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</si>
  <si>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</si>
  <si>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</si>
  <si>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</si>
  <si>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</si>
  <si>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</si>
  <si>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</si>
  <si>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</si>
  <si>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</si>
  <si>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</si>
  <si>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</si>
  <si>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</si>
  <si>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</si>
  <si>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</si>
  <si>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</si>
  <si>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</si>
  <si>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113151111</t>
  </si>
  <si>
    <t>Rozebrání zpevněných ploch ze silničních dílců</t>
  </si>
  <si>
    <t>m2</t>
  </si>
  <si>
    <t>CS ÚRS 2024 01</t>
  </si>
  <si>
    <t>4</t>
  </si>
  <si>
    <t>1578710962</t>
  </si>
  <si>
    <t>PP</t>
  </si>
  <si>
    <t>Rozebírání zpevněných ploch  s přemístěním na skládku na vzdálenost do 20 m nebo s naložením na dopravní prostředek ze silničních panelů</t>
  </si>
  <si>
    <t>VV</t>
  </si>
  <si>
    <t>90,0*3,0 "dočasná panelová komunikace"</t>
  </si>
  <si>
    <t>121151124</t>
  </si>
  <si>
    <t>Sejmutí ornice plochy přes 500 m2 tl vrstvy přes 200 do 250 mm strojně</t>
  </si>
  <si>
    <t>-819908307</t>
  </si>
  <si>
    <t>Sejmutí ornice strojně při souvislé ploše přes 500 m2, tl. vrstvy přes 200 do 250 mm</t>
  </si>
  <si>
    <t>55,8+33,3+72,7+12,5+11,6 "skrývka ornice"</t>
  </si>
  <si>
    <t>3</t>
  </si>
  <si>
    <t>122151106</t>
  </si>
  <si>
    <t>Odkopávky a prokopávky nezapažené v hornině třídy těžitelnosti I skupiny 1 a 2 objem do 5000 m3 strojně</t>
  </si>
  <si>
    <t>m3</t>
  </si>
  <si>
    <t>275010653</t>
  </si>
  <si>
    <t>Odkopávky a prokopávky nezapažené strojně v hornině třídy těžitelnosti I skupiny 1 a 2 přes 1 000 do 5 000 m3</t>
  </si>
  <si>
    <t>12,0+67,0+15,0+25,0+24,0 "nekontaminovaná zemina"</t>
  </si>
  <si>
    <t>482,4+17,4+14,4+168,8 "objem ze svahování nekontaminované zeminy"</t>
  </si>
  <si>
    <t>Mezisoučet</t>
  </si>
  <si>
    <t>887,0+112,0+67,0+473,0+25,0+24,0 "kontaminované zeminy z nezapažené stavební jámy"</t>
  </si>
  <si>
    <t>683,0*0,2 "objem ze svahování kontaminované zeminy"</t>
  </si>
  <si>
    <t>Součet</t>
  </si>
  <si>
    <t>151711121</t>
  </si>
  <si>
    <t>Osazení zápor ocelových dl do 14 m</t>
  </si>
  <si>
    <t>m</t>
  </si>
  <si>
    <t>1462752161</t>
  </si>
  <si>
    <t>Osazení ocelových zápor pro pažení hloubených vykopávek  do předem provedených vrtů se zabetonováním spodního konce, s příp. nutným obsypem zápory pískem délky od 0 do 14 m</t>
  </si>
  <si>
    <t>13*10,0 "13 ks záporového pažení, 10,0 m délky"</t>
  </si>
  <si>
    <t>5</t>
  </si>
  <si>
    <t>M</t>
  </si>
  <si>
    <t>13010762</t>
  </si>
  <si>
    <t>ocel profilová jakost S235JR (11 375) průřez IPE 330</t>
  </si>
  <si>
    <t>t</t>
  </si>
  <si>
    <t>8</t>
  </si>
  <si>
    <t>-1116881584</t>
  </si>
  <si>
    <t>P</t>
  </si>
  <si>
    <t>Poznámka k položce:
Hmotnost: 50,40 kg/m</t>
  </si>
  <si>
    <t>10,0*13*49,1/1000 "délka 10,0 m; 13 ks; 49,1 kg/m"</t>
  </si>
  <si>
    <t>6</t>
  </si>
  <si>
    <t>151711141</t>
  </si>
  <si>
    <t>Vytažení zápor ocelových dl do 14 m</t>
  </si>
  <si>
    <t>-1869353928</t>
  </si>
  <si>
    <t>Vytažení ocelových zápor pro pažení délky od 0 do 14 m</t>
  </si>
  <si>
    <t>7</t>
  </si>
  <si>
    <t>151721113</t>
  </si>
  <si>
    <t>Zřízení pažení do ocelových zápor hl výkopu přes 10 m s jeho následným odstraněním</t>
  </si>
  <si>
    <t>147999551</t>
  </si>
  <si>
    <t>Pažení do ocelových zápor  bez ohledu na druh pažin, s odstraněním pažení, hloubky výkopu přes 10 m</t>
  </si>
  <si>
    <t>Poznámka k položce:
Zápory jsou tvořené nosníky IPE 330, ocel S235. Ze stávajícího terénu (nepředpokládá se pojezd stavební mechanizace po povrchu cyklostezky) budou provedeny vrty profilu 630 mm do hloubky 9,80 metru. Do takto provedených vrtů se následně osadí ocelová zápora délky 10,0 m a provede se betonáž paty vrty hubeným betonem C16/20 (případně se pata zápory může zalít cementovou zálivkou. Patou zápory je míněna ta část zápory, která zasahuje pod maximální úroveň ve výkopu na lícové straně záporového pažení. Následně se zbylá část vrtu až po terén zasype nesoudržným materiálem. Uvažuje se, že 20 cm zápory bude zasahovat nad terén a bude tvořit tzv. okopovou hranu. Po dokončení prací na záporách se zahájí zemní práce na lící záporové stěny a současně se bude osazovat výdřeva tl. 120 mm z jehličnatého polohraněného řeziva v kvalitě dřeva třídy S7 dle normy ČSN 73 2824-1. Následně bude provedeno dosypání a zhutnění zeminy za rubem záporové konstrukce tak, aby zde nedocházelo k prosedání zeminy a následně k případným poruchám na cyklostezce rubem konstrukce.</t>
  </si>
  <si>
    <t>1,8*12*10</t>
  </si>
  <si>
    <t>162251102</t>
  </si>
  <si>
    <t>Vodorovné přemístění přes 20 do 50 m výkopku/sypaniny z horniny třídy těžitelnosti I skupiny 1 až 3</t>
  </si>
  <si>
    <t>-2111813053</t>
  </si>
  <si>
    <t>Vodorovné přemístění výkopku nebo sypaniny po suchu na obvyklém dopravním prostředku, bez naložení výkopku, avšak se složením bez rozhrnutí z horniny třídy těžitelnosti I skupiny 1 až 3 na vzdálenost přes 20 do 50 m</t>
  </si>
  <si>
    <t>Vodorovné přemístění na mezideponii</t>
  </si>
  <si>
    <t>(55,8+33,3+72,7+12,5+11,6)*0,2 "skrývka ornice; tl. 0,2 m"</t>
  </si>
  <si>
    <t>Vodorovné přemístění z mezideponie zpět na stavbu</t>
  </si>
  <si>
    <t>545,0 "objem ze svahování"</t>
  </si>
  <si>
    <t>9</t>
  </si>
  <si>
    <t>167151111</t>
  </si>
  <si>
    <t>Nakládání výkopku z hornin třídy těžitelnosti I, skupiny 1 až 3 přes 100 m3</t>
  </si>
  <si>
    <t>8200358</t>
  </si>
  <si>
    <t>Nakládání, skládání a překládání neulehlého výkopku nebo sypaniny strojně nakládání, množství přes 100 m3, z hornin třídy těžitelnosti I, skupiny 1 až 3</t>
  </si>
  <si>
    <t>Nakládání kontaminované zeminy na mezideponii</t>
  </si>
  <si>
    <t>10</t>
  </si>
  <si>
    <t>1712011012R</t>
  </si>
  <si>
    <t>Biodegradace odpadu (17 05 03 Zemina a kamení obsahující nebezpečné látky)</t>
  </si>
  <si>
    <t>-1282033082</t>
  </si>
  <si>
    <t>Poznámka k položce:
Součástí biodegradace je také odvoz kontaminované zeminy.</t>
  </si>
  <si>
    <t>1,0 m3 = 1,85 t</t>
  </si>
  <si>
    <t>1725,0*1,85*0,75 "75 % likvidace biodegradací"</t>
  </si>
  <si>
    <t>11</t>
  </si>
  <si>
    <t>171201108R</t>
  </si>
  <si>
    <t>Spálení odpadu NO, případně energetické využití NO (17 03 03* Uhelný dehet a výrobky z dehtu)</t>
  </si>
  <si>
    <t>-1169123002</t>
  </si>
  <si>
    <t>1725,0*1,85*0,25 "25 % likvidace spálením"</t>
  </si>
  <si>
    <t>171251201</t>
  </si>
  <si>
    <t>Uložení sypaniny na skládky nebo meziskládky</t>
  </si>
  <si>
    <t>454568259</t>
  </si>
  <si>
    <t>Uložení sypaniny na skládky nebo meziskládky bez hutnění s upravením uložené sypaniny do předepsaného tvaru</t>
  </si>
  <si>
    <t>13</t>
  </si>
  <si>
    <t>174101101</t>
  </si>
  <si>
    <t>Zásyp jam, šachet rýh nebo kolem objektů sypaninou se zhutněním</t>
  </si>
  <si>
    <t>1994443907</t>
  </si>
  <si>
    <t>Zásyp sypaninou z jakékoliv horniny s uložením výkopku ve vrstvách se zhutněním jam, šachet, rýh nebo kolem objektů v těchto vykopávkách</t>
  </si>
  <si>
    <t>2414,0*1,1 "10 % na zhutnění"</t>
  </si>
  <si>
    <t>14</t>
  </si>
  <si>
    <t>181151311</t>
  </si>
  <si>
    <t>Plošná úprava terénu přes 500 m2 zemina skupiny 1 až 4 nerovnosti přes 50 do 100 mm v rovinně a svahu do 1:5</t>
  </si>
  <si>
    <t>307030601</t>
  </si>
  <si>
    <t>Plošná úprava terénu v zemině skupiny 1 až 4 s urovnáním povrchu bez doplnění ornice souvislé plochy přes 500 m2 při nerovnostech terénu přes 50 do 100 mm v rovině nebo na svahu do 1:5</t>
  </si>
  <si>
    <t>Úprava terénu před rekultivací</t>
  </si>
  <si>
    <t>1200,0 "planimetrováno ze situace"</t>
  </si>
  <si>
    <t>15</t>
  </si>
  <si>
    <t>181152301</t>
  </si>
  <si>
    <t>Úprava pláně pro silnice a dálnice v zářezech bez zhutnění</t>
  </si>
  <si>
    <t>1275152758</t>
  </si>
  <si>
    <t>Úprava pláně na stavbách silnic a dálnic strojně v zářezech mimo skalních bez zhutnění</t>
  </si>
  <si>
    <t>16</t>
  </si>
  <si>
    <t>181351115</t>
  </si>
  <si>
    <t>Rozprostření ornice tl vrstvy přes 250 do 300 mm pl přes 500 m2 v rovině nebo ve svahu do 1:5 strojně</t>
  </si>
  <si>
    <t>-1422096676</t>
  </si>
  <si>
    <t>Rozprostření a urovnání ornice v rovině nebo ve svahu sklonu do 1:5 strojně při souvislé ploše přes 500 m2, tl. vrstvy přes 250 do 300 mm</t>
  </si>
  <si>
    <t>17</t>
  </si>
  <si>
    <t>181411123</t>
  </si>
  <si>
    <t>Založení lučního trávníku výsevem plochy do 1000 m2 ve svahu do 1:1</t>
  </si>
  <si>
    <t>-418585510</t>
  </si>
  <si>
    <t>Založení trávníku na půdě předem připravené plochy do 1000 m2 výsevem včetně utažení lučního na svahu přes 1:2 do 1:1</t>
  </si>
  <si>
    <t>18</t>
  </si>
  <si>
    <t>00572472</t>
  </si>
  <si>
    <t>osivo směs travní krajinná-rovinná</t>
  </si>
  <si>
    <t>kg</t>
  </si>
  <si>
    <t>996665501</t>
  </si>
  <si>
    <t>1200*0,0055 'Přepočtené koeficientem množství</t>
  </si>
  <si>
    <t>19</t>
  </si>
  <si>
    <t>182151111</t>
  </si>
  <si>
    <t>Svahování v zářezech v hornině třídy těžitelnosti I, skupiny 1 až 3</t>
  </si>
  <si>
    <t>1678689279</t>
  </si>
  <si>
    <t>Svahování trvalých svahů do projektovaných profilů strojně s potřebným přemístěním výkopku při svahování v zářezech v hornině třídy těžitelnosti I, skupiny 1 až 3</t>
  </si>
  <si>
    <t>112,0+50,0+35,0+12,0+8,0+8,0+70,0+50,0 "svahování ve sklonu 1:1"</t>
  </si>
  <si>
    <t>Zakládání</t>
  </si>
  <si>
    <t>20</t>
  </si>
  <si>
    <t>226212613</t>
  </si>
  <si>
    <t>Vrty velkoprofilové svislé zapažené D přes 650 do 850 mm hl od 0 do 10 m hornina III</t>
  </si>
  <si>
    <t>-1690360686</t>
  </si>
  <si>
    <t>Velkoprofilové vrty náběrovým vrtáním svislé zapažené  ocelovými pažnicemi průměru přes 650 do 850 mm, v hl od 0 do 10 m v hornině tř. III</t>
  </si>
  <si>
    <t>13*10,0 "13 ks zápor; d = 10,0 m"</t>
  </si>
  <si>
    <t>231111112</t>
  </si>
  <si>
    <t>Zřízení pilot svislých D do 650 mm hl do 30 m bez vytažení pažnic z betonu prostého</t>
  </si>
  <si>
    <t>1248305054</t>
  </si>
  <si>
    <t>Zřízení výplně pilot bez vytažení pažnic  nezapažených nebo zapažených bentonitovou suspenzí svislých z betonu prostého, v hl od 0 do 30 m, při průměru piloty přes 450 do 650 mm</t>
  </si>
  <si>
    <t>22</t>
  </si>
  <si>
    <t>58932563</t>
  </si>
  <si>
    <t>beton C 16/20 X0,XC1 kamenivo frakce 0/8</t>
  </si>
  <si>
    <t>-777436042</t>
  </si>
  <si>
    <t>(PI*0,325*0,325*10,0)*13 "objem vrtu: r=0,325 m; d=10,0; 13 ks"</t>
  </si>
  <si>
    <t>-0,00626*10,0*13 "objem piloty IPE330: plocha průřezu 0,00626 m2; d=10,0 m; 13 ks"</t>
  </si>
  <si>
    <t>23</t>
  </si>
  <si>
    <t>291211111</t>
  </si>
  <si>
    <t>Zřízení plochy ze silničních panelů do lože tl 50 mm z kameniva</t>
  </si>
  <si>
    <t>2087242333</t>
  </si>
  <si>
    <t>Zřízení zpevněné plochy ze silničních panelů  osazených do lože tl. 50 mm z kameniva</t>
  </si>
  <si>
    <t>90,0*3,0 "dočasná panelová komunikace; délka 90 m; šířka 3,0 m"</t>
  </si>
  <si>
    <t>24</t>
  </si>
  <si>
    <t>PFB.2320001</t>
  </si>
  <si>
    <t>Panel silniční výšky 180 mm IZD 300/100/18 JP 20 tun</t>
  </si>
  <si>
    <t>kus</t>
  </si>
  <si>
    <t>1592767303</t>
  </si>
  <si>
    <t>Poznámka k položce:
3000/1000/180</t>
  </si>
  <si>
    <t>360*0,25 'Přepočtené koeficientem množství</t>
  </si>
  <si>
    <t>25</t>
  </si>
  <si>
    <t>292111111</t>
  </si>
  <si>
    <t>Montáž pomocné konstrukce ocelové pro zvláštní zakládání z terénu</t>
  </si>
  <si>
    <t>-1364412322</t>
  </si>
  <si>
    <t>Pomocná konstrukce pro zvláštní zakládání staveb  ocelová z terénu zřízení</t>
  </si>
  <si>
    <t>Poznámka k položce:
v ceně je zahrnuta i do dodávka materiálu</t>
  </si>
  <si>
    <t>13*10,0*49,1/1000 "13 ks zápor; d = 10,0 m; IPE 330 49,1 kg/m"</t>
  </si>
  <si>
    <t>26</t>
  </si>
  <si>
    <t>292111112</t>
  </si>
  <si>
    <t>Demontáž pomocné konstrukce ocelové pro zvláštní zakládáníz terénu</t>
  </si>
  <si>
    <t>38726998</t>
  </si>
  <si>
    <t>Pomocná konstrukce pro zvláštní zakládání staveb  ocelová z terénu odstranění</t>
  </si>
  <si>
    <t>Vodorovné konstrukce</t>
  </si>
  <si>
    <t>27</t>
  </si>
  <si>
    <t>464571201</t>
  </si>
  <si>
    <t>Čistá zemina z jiného zdroje</t>
  </si>
  <si>
    <t>661568697</t>
  </si>
  <si>
    <t>Poznámka k položce:
V položce je započítána i doprava z jiného zdroje.</t>
  </si>
  <si>
    <t>1725,4*1,1 "čistá zemina z jiného zdroje do vytěžené sanační jámy; 10 % na zhutnění"</t>
  </si>
  <si>
    <t>Komunikace pozemní</t>
  </si>
  <si>
    <t>28</t>
  </si>
  <si>
    <t>572531135</t>
  </si>
  <si>
    <t>Oprava trhlin asfaltovou sanační hmotou š přes 70 mm</t>
  </si>
  <si>
    <t>737862073</t>
  </si>
  <si>
    <t>Vyspravení trhlin dosavadního krytu asfaltovou sanační hmotou  oprava trhlin šířky přes 70 mm</t>
  </si>
  <si>
    <t>30,0 "oprava možných zátrhů v cyklostezce"</t>
  </si>
  <si>
    <t>Trubní vedení</t>
  </si>
  <si>
    <t>29</t>
  </si>
  <si>
    <t>871360430R</t>
  </si>
  <si>
    <t>Montáž kanalizačního potrubí korugovaného SN 16 z polypropylenu DN 250</t>
  </si>
  <si>
    <t>-1871955385</t>
  </si>
  <si>
    <t>Montáž kanalizačního potrubí z plastů z polypropylenu PP korugovaného nebo žebrovaného SN 16 DN 250</t>
  </si>
  <si>
    <t>Poznámka k položce:
Součástí vybudování nové kanalizace jsou veškeré: 
zemní práce, 
dodávka potřebného zásypového a obsypového materiálu, 
dodávka dalšího potřebného montážního materiálu, 
napojení na stávající kanalizaci vč. potřebného materiálu (např. šachty), 
likvidace přebytečného materiálu.</t>
  </si>
  <si>
    <t>36,0 "dešťová kanalizace"</t>
  </si>
  <si>
    <t>30</t>
  </si>
  <si>
    <t>28617277</t>
  </si>
  <si>
    <t>trubka kanalizační PP korugovaná DN 250x6000mm SN16</t>
  </si>
  <si>
    <t>-271850784</t>
  </si>
  <si>
    <t>36*1,015 'Přepočtené koeficientem množství</t>
  </si>
  <si>
    <t>Ostatní konstrukce a práce, bourání</t>
  </si>
  <si>
    <t>31</t>
  </si>
  <si>
    <t>916131213</t>
  </si>
  <si>
    <t>Osazení silničního obrubníku betonového stojatého s boční opěrou do lože z betonu prostého</t>
  </si>
  <si>
    <t>-2005643271</t>
  </si>
  <si>
    <t>Osazení silničního obrubníku betonového se zřízením lože, s vyplněním a zatřením spár cementovou maltou stojatého s boční opěrou z betonu prostého, do lože z betonu prostého</t>
  </si>
  <si>
    <t>60,0 "oprava obrubníků  na parkovišti z důvodu pojezdu mechanizace"</t>
  </si>
  <si>
    <t>32</t>
  </si>
  <si>
    <t>59217026</t>
  </si>
  <si>
    <t>obrubník betonový silniční 500x150x250mm</t>
  </si>
  <si>
    <t>-179331173</t>
  </si>
  <si>
    <t>60*1,02 'Přepočtené koeficientem množství</t>
  </si>
  <si>
    <t>998</t>
  </si>
  <si>
    <t>Přesun hmot</t>
  </si>
  <si>
    <t>33</t>
  </si>
  <si>
    <t>998003111</t>
  </si>
  <si>
    <t>Přesun hmot pro piloty, kůly, jehly a stěny dřevěné a ocelové zřizované z terénu</t>
  </si>
  <si>
    <t>746844929</t>
  </si>
  <si>
    <t>Přesun hmot  pro piloty, kůly, jehly, zápory, štětové nebo tabulové stěny ocelové nebo dřevěné, zřizované z terénu</t>
  </si>
  <si>
    <t>34</t>
  </si>
  <si>
    <t>998312011</t>
  </si>
  <si>
    <t>Přesun hmot pro sanace území, hrazení a úpravy bystřin</t>
  </si>
  <si>
    <t>-505522031</t>
  </si>
  <si>
    <t>Přesun hmot pro sanace území, hrazení a úpravy bystřin  jakéhokoliv rozsahu pro dopravní vzdálenost 50 m</t>
  </si>
  <si>
    <t>220545-2 - Vedlejší a ostatní náklady</t>
  </si>
  <si>
    <t>OST - Ostatní</t>
  </si>
  <si>
    <t>VRN - Vedlejší rozpočtové náklady</t>
  </si>
  <si>
    <t xml:space="preserve">    VRN1 - Průzkumné, geodetické a projektové práce</t>
  </si>
  <si>
    <t xml:space="preserve">    VRN4 - Inženýrská činnost</t>
  </si>
  <si>
    <t xml:space="preserve">    VRN5 - Finanční náklady</t>
  </si>
  <si>
    <t xml:space="preserve">    VRN8 - Přesun stavebních kapacit</t>
  </si>
  <si>
    <t>OST</t>
  </si>
  <si>
    <t>Ostatní</t>
  </si>
  <si>
    <t>800800001</t>
  </si>
  <si>
    <t>Náklady spojené se zajištěním a realizací prací</t>
  </si>
  <si>
    <t>soubor</t>
  </si>
  <si>
    <t>512</t>
  </si>
  <si>
    <t>1215294360</t>
  </si>
  <si>
    <t>Poznámka k položce:
Uvedení pozemků do původního stavu</t>
  </si>
  <si>
    <t>VRN</t>
  </si>
  <si>
    <t>Vedlejší rozpočtové náklady</t>
  </si>
  <si>
    <t>17 R</t>
  </si>
  <si>
    <t>Aktualizace (přizpůsobení) nebo zpracování* plánu bezpečnosti a ochrany zdraví při práci.</t>
  </si>
  <si>
    <t>359733239</t>
  </si>
  <si>
    <t>Poznámka k položce:
Vypracování ( příp. aktualizace) plánu bezpečnosti a ochrany zdraví při práci na staveništi ve smyslu §15 odstavce 2 zákona č. 309/2006 Sb., který předá zhotovitel objednateli k odsouhlasení při předání a převzetí staveniště. Zajištění plnění povinností dle zákona č. 309/2006 Sb. a nař.vlády č. 591/2006Sb.</t>
  </si>
  <si>
    <t>18 R</t>
  </si>
  <si>
    <t>Zpracování (případně aktualizace) havarijního plánu pro celou stavbu.</t>
  </si>
  <si>
    <t>494961206</t>
  </si>
  <si>
    <t>19 R</t>
  </si>
  <si>
    <t>Provedení opatření vyplývajících z havarijního plánu.</t>
  </si>
  <si>
    <t>1023718503</t>
  </si>
  <si>
    <t>21.1 R</t>
  </si>
  <si>
    <t>Náklady spojené s povinnou publicitou zahrnuje náklady na propagační bilboard - dočasný. Na stavbě bude osazen bilboard o minimální velikosti 2,1 x 2,2 m. Bude osazen na AL sloupcích. Součástí budou také šrouby, objímky a kotvící prvky.</t>
  </si>
  <si>
    <t>1024</t>
  </si>
  <si>
    <t>110481083</t>
  </si>
  <si>
    <t>22.1 R</t>
  </si>
  <si>
    <t>Náklady spojené s povinnou publicitou zahrnuje náklady na pamětní desku. Na stavbě bude osazena mosazná pamětní deska s gravírováním a zabarvením o minimálním rozměru 300 x 400 mm. Součástí budou také šrouby a ostatní kotvící prvky.</t>
  </si>
  <si>
    <t>-1816425532</t>
  </si>
  <si>
    <t>22.2 R</t>
  </si>
  <si>
    <t>Instalace prvků povinné publicity</t>
  </si>
  <si>
    <t>-1766088891</t>
  </si>
  <si>
    <t xml:space="preserve">Poznámka k položce:
Instalace pamětní desky.
Instalace bilboardu vč. dopravy na stavební buňku v případě, že buňka bude mít úchyty tj. kontejnerová stavba.
V případě, že buňka bude umístěna na zemi bude použit lankový rám.
Součástí položky je také doprava.
</t>
  </si>
  <si>
    <t>VRN1</t>
  </si>
  <si>
    <t>Průzkumné, geodetické a projektové práce</t>
  </si>
  <si>
    <t>012002000</t>
  </si>
  <si>
    <t>Geodetické práce</t>
  </si>
  <si>
    <t>…</t>
  </si>
  <si>
    <t>1176349925</t>
  </si>
  <si>
    <t>1 "geodetické zaměření výkopu odtěžby"</t>
  </si>
  <si>
    <t>013002000</t>
  </si>
  <si>
    <t>Projektové práce</t>
  </si>
  <si>
    <t>-955783610</t>
  </si>
  <si>
    <t>1 "zpracování prováděcí projektové dokumentace v souladu s Vyhl. č. 499/2006 Sb. o dokumentaci staveb"</t>
  </si>
  <si>
    <t>013002001</t>
  </si>
  <si>
    <t>Realizační projekt sanačních prací + zpracování závěrečné zprávy o provedených pracích + výstupy KD</t>
  </si>
  <si>
    <t>1580029804</t>
  </si>
  <si>
    <t>1 "zpracování závěrečné zprávy o provedených pracích"</t>
  </si>
  <si>
    <t>VRN4</t>
  </si>
  <si>
    <t>Inženýrská činnost</t>
  </si>
  <si>
    <t>041002000</t>
  </si>
  <si>
    <t>Dozory</t>
  </si>
  <si>
    <t>34181276</t>
  </si>
  <si>
    <t>1 "sanační a postsanační monitoring"</t>
  </si>
  <si>
    <t>0430020001R</t>
  </si>
  <si>
    <t>Zkoušky a ostatní měření</t>
  </si>
  <si>
    <t>-2031885763</t>
  </si>
  <si>
    <t>74 "odběr vzorků zeminy vč. dopravy"</t>
  </si>
  <si>
    <t>0430020002R</t>
  </si>
  <si>
    <t>1710359817</t>
  </si>
  <si>
    <t>Laboratorní stanovení na C10-C40</t>
  </si>
  <si>
    <t>57 "kontaminovaná zemina, stěny, dno, rezerva"</t>
  </si>
  <si>
    <t>13 "svahy pro svahování"</t>
  </si>
  <si>
    <t>0430020003R</t>
  </si>
  <si>
    <t>-1640265211</t>
  </si>
  <si>
    <t>2 "výluh dle vyhlášky tabulky 10.1 Vyhlášky č. 273/2021 Sb."</t>
  </si>
  <si>
    <t>0430020004R</t>
  </si>
  <si>
    <t>-1167326247</t>
  </si>
  <si>
    <t>1 "biodegradace"</t>
  </si>
  <si>
    <t>0430020005R</t>
  </si>
  <si>
    <t>1362673199</t>
  </si>
  <si>
    <t>1 "technologická analýza pro termickou likvidaci (TOX + další parametry)"</t>
  </si>
  <si>
    <t>049002000</t>
  </si>
  <si>
    <t>Ostatní inženýrská činnost</t>
  </si>
  <si>
    <t>-1448166541</t>
  </si>
  <si>
    <t>1 "inženýring"</t>
  </si>
  <si>
    <t>049002001R</t>
  </si>
  <si>
    <t>Doplnění SEKM</t>
  </si>
  <si>
    <t>1933595649</t>
  </si>
  <si>
    <t>1 "doplnění evidence kontaminovaných míst"</t>
  </si>
  <si>
    <t>VRN5</t>
  </si>
  <si>
    <t>Finanční náklady</t>
  </si>
  <si>
    <t>059002000</t>
  </si>
  <si>
    <t>Ostatní finance - stavební čerpání</t>
  </si>
  <si>
    <t>556031491</t>
  </si>
  <si>
    <t>Ostatní finance</t>
  </si>
  <si>
    <t>VRN8</t>
  </si>
  <si>
    <t>Přesun stavebních kapacit</t>
  </si>
  <si>
    <t>081002000</t>
  </si>
  <si>
    <t>Doprava zaměstnanců</t>
  </si>
  <si>
    <t>974405113</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</si>
</sst>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0000A8"/>
      <name val="Arial CE"/>
      <family val="2"/>
    </font>
    <font>
      <sz val="8"/>
      <color rgb="FFFF0000"/>
      <name val="Arial CE"/>
      <family val="2"/>
    </font>
    <font>
      <sz val="8"/>
      <color rgb="FF80008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9"/>
      <color rgb="FF0000FF"/>
      <name val="Arial CE"/>
      <family val="2"/>
    </font>
    <font>
      <i/>
      <sz val="8"/>
      <color rgb="FF0000FF"/>
      <name val="Arial CE"/>
      <family val="2"/>
    </font>
    <font>
      <i/>
      <sz val="7"/>
      <color rgb="FF969696"/>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295">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1"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left" vertical="center"/>
      <protection/>
    </xf>
    <xf numFmtId="0" fontId="24" fillId="4" borderId="0" xfId="0" applyFont="1" applyFill="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40" fillId="0" borderId="0" xfId="0" applyFont="1" applyAlignment="1" applyProtection="1">
      <alignment vertical="center" wrapText="1"/>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CM9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v>
      </c>
      <c r="L7" s="23"/>
      <c r="M7" s="23"/>
      <c r="N7" s="23"/>
      <c r="O7" s="23"/>
      <c r="P7" s="23"/>
      <c r="Q7" s="23"/>
      <c r="R7" s="23"/>
      <c r="S7" s="23"/>
      <c r="T7" s="23"/>
      <c r="U7" s="23"/>
      <c r="V7" s="23"/>
      <c r="W7" s="23"/>
      <c r="X7" s="23"/>
      <c r="Y7" s="23"/>
      <c r="Z7" s="23"/>
      <c r="AA7" s="23"/>
      <c r="AB7" s="23"/>
      <c r="AC7" s="23"/>
      <c r="AD7" s="23"/>
      <c r="AE7" s="23"/>
      <c r="AF7" s="23"/>
      <c r="AG7" s="23"/>
      <c r="AH7" s="23"/>
      <c r="AI7" s="23"/>
      <c r="AJ7" s="23"/>
      <c r="AK7" s="33" t="s">
        <v>19</v>
      </c>
      <c r="AL7" s="23"/>
      <c r="AM7" s="23"/>
      <c r="AN7" s="28" t="s">
        <v>1</v>
      </c>
      <c r="AO7" s="23"/>
      <c r="AP7" s="23"/>
      <c r="AQ7" s="23"/>
      <c r="AR7" s="21"/>
      <c r="BE7" s="32"/>
      <c r="BS7" s="18" t="s">
        <v>6</v>
      </c>
    </row>
    <row r="8" spans="2:71" s="1" customFormat="1" ht="12" customHeight="1">
      <c r="B8" s="22"/>
      <c r="C8" s="23"/>
      <c r="D8" s="33" t="s">
        <v>20</v>
      </c>
      <c r="E8" s="23"/>
      <c r="F8" s="23"/>
      <c r="G8" s="23"/>
      <c r="H8" s="23"/>
      <c r="I8" s="23"/>
      <c r="J8" s="23"/>
      <c r="K8" s="28" t="s">
        <v>21</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22</v>
      </c>
      <c r="AL8" s="23"/>
      <c r="AM8" s="23"/>
      <c r="AN8" s="34" t="s">
        <v>23</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24</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25</v>
      </c>
      <c r="AL10" s="23"/>
      <c r="AM10" s="23"/>
      <c r="AN10" s="28" t="s">
        <v>1</v>
      </c>
      <c r="AO10" s="23"/>
      <c r="AP10" s="23"/>
      <c r="AQ10" s="23"/>
      <c r="AR10" s="21"/>
      <c r="BE10" s="32"/>
      <c r="BS10" s="18" t="s">
        <v>6</v>
      </c>
    </row>
    <row r="11" spans="2:71" s="1" customFormat="1" ht="18.45" customHeight="1">
      <c r="B11" s="22"/>
      <c r="C11" s="23"/>
      <c r="D11" s="23"/>
      <c r="E11" s="28" t="s">
        <v>26</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27</v>
      </c>
      <c r="AL11" s="23"/>
      <c r="AM11" s="23"/>
      <c r="AN11" s="28" t="s">
        <v>1</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28</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25</v>
      </c>
      <c r="AL13" s="23"/>
      <c r="AM13" s="23"/>
      <c r="AN13" s="35" t="s">
        <v>29</v>
      </c>
      <c r="AO13" s="23"/>
      <c r="AP13" s="23"/>
      <c r="AQ13" s="23"/>
      <c r="AR13" s="21"/>
      <c r="BE13" s="32"/>
      <c r="BS13" s="18" t="s">
        <v>6</v>
      </c>
    </row>
    <row r="14" spans="2:71" ht="12">
      <c r="B14" s="22"/>
      <c r="C14" s="23"/>
      <c r="D14" s="23"/>
      <c r="E14" s="35" t="s">
        <v>29</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27</v>
      </c>
      <c r="AL14" s="23"/>
      <c r="AM14" s="23"/>
      <c r="AN14" s="35" t="s">
        <v>29</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30</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25</v>
      </c>
      <c r="AL16" s="23"/>
      <c r="AM16" s="23"/>
      <c r="AN16" s="28" t="s">
        <v>31</v>
      </c>
      <c r="AO16" s="23"/>
      <c r="AP16" s="23"/>
      <c r="AQ16" s="23"/>
      <c r="AR16" s="21"/>
      <c r="BE16" s="32"/>
      <c r="BS16" s="18" t="s">
        <v>4</v>
      </c>
    </row>
    <row r="17" spans="2:71" s="1" customFormat="1" ht="18.45" customHeight="1">
      <c r="B17" s="22"/>
      <c r="C17" s="23"/>
      <c r="D17" s="23"/>
      <c r="E17" s="28" t="s">
        <v>32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27</v>
      </c>
      <c r="AL17" s="23"/>
      <c r="AM17" s="23"/>
      <c r="AN17" s="28" t="s">
        <v>33</v>
      </c>
      <c r="AO17" s="23"/>
      <c r="AP17" s="23"/>
      <c r="AQ17" s="23"/>
      <c r="AR17" s="21"/>
      <c r="BE17" s="32"/>
      <c r="BS17" s="18" t="s">
        <v>34</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35</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25</v>
      </c>
      <c r="AL19" s="23"/>
      <c r="AM19" s="23"/>
      <c r="AN19" s="28" t="s">
        <v>1</v>
      </c>
      <c r="AO19" s="23"/>
      <c r="AP19" s="23"/>
      <c r="AQ19" s="23"/>
      <c r="AR19" s="21"/>
      <c r="BE19" s="32"/>
      <c r="BS19" s="18" t="s">
        <v>6</v>
      </c>
    </row>
    <row r="20" spans="2:71" s="1" customFormat="1" ht="18.45" customHeight="1">
      <c r="B20" s="22"/>
      <c r="C20" s="23"/>
      <c r="D20" s="23"/>
      <c r="E20" s="28" t="s">
        <v>26</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27</v>
      </c>
      <c r="AL20" s="23"/>
      <c r="AM20" s="23"/>
      <c r="AN20" s="28" t="s">
        <v>1</v>
      </c>
      <c r="AO20" s="23"/>
      <c r="AP20" s="23"/>
      <c r="AQ20" s="23"/>
      <c r="AR20" s="21"/>
      <c r="BE20" s="32"/>
      <c r="BS20" s="18" t="s">
        <v>34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36</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16.5" customHeight="1">
      <c r="B23" s="22"/>
      <c r="C23" s="23"/>
      <c r="D23" s="23"/>
      <c r="E23" s="37" t="s">
        <v>1</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37</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ROUND(AG94,2)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38</v>
      </c>
      <c r="M28" s="46"/>
      <c r="N28" s="46"/>
      <c r="O28" s="46"/>
      <c r="P28" s="46"/>
      <c r="Q28" s="41"/>
      <c r="R28" s="41"/>
      <c r="S28" s="41"/>
      <c r="T28" s="41"/>
      <c r="U28" s="41"/>
      <c r="V28" s="41"/>
      <c r="W28" s="46" t="s">
        <v>39</v>
      </c>
      <c r="X28" s="46"/>
      <c r="Y28" s="46"/>
      <c r="Z28" s="46"/>
      <c r="AA28" s="46"/>
      <c r="AB28" s="46"/>
      <c r="AC28" s="46"/>
      <c r="AD28" s="46"/>
      <c r="AE28" s="46"/>
      <c r="AF28" s="41"/>
      <c r="AG28" s="41"/>
      <c r="AH28" s="41"/>
      <c r="AI28" s="41"/>
      <c r="AJ28" s="41"/>
      <c r="AK28" s="46" t="s">
        <v>40</v>
      </c>
      <c r="AL28" s="46"/>
      <c r="AM28" s="46"/>
      <c r="AN28" s="46"/>
      <c r="AO28" s="46"/>
      <c r="AP28" s="41"/>
      <c r="AQ28" s="41"/>
      <c r="AR28" s="45"/>
      <c r="BE28" s="32"/>
    </row>
    <row r="29" spans="1:57" s="3" customFormat="1" ht="14.4" customHeight="1">
      <c r="A29" s="3"/>
      <c r="B29" s="47"/>
      <c r="C29" s="48"/>
      <c r="D29" s="33" t="s">
        <v>41</v>
      </c>
      <c r="E29" s="48"/>
      <c r="F29" s="33" t="s">
        <v>42</v>
      </c>
      <c r="G29" s="48"/>
      <c r="H29" s="48"/>
      <c r="I29" s="48"/>
      <c r="J29" s="48"/>
      <c r="K29" s="48"/>
      <c r="L29" s="49">
        <v>0.21</v>
      </c>
      <c r="M29" s="48"/>
      <c r="N29" s="48"/>
      <c r="O29" s="48"/>
      <c r="P29" s="48"/>
      <c r="Q29" s="48"/>
      <c r="R29" s="48"/>
      <c r="S29" s="48"/>
      <c r="T29" s="48"/>
      <c r="U29" s="48"/>
      <c r="V29" s="48"/>
      <c r="W29" s="50">
        <f>ROUND(AZ94,2)</f>
        <v>0</v>
      </c>
      <c r="X29" s="48"/>
      <c r="Y29" s="48"/>
      <c r="Z29" s="48"/>
      <c r="AA29" s="48"/>
      <c r="AB29" s="48"/>
      <c r="AC29" s="48"/>
      <c r="AD29" s="48"/>
      <c r="AE29" s="48"/>
      <c r="AF29" s="48"/>
      <c r="AG29" s="48"/>
      <c r="AH29" s="48"/>
      <c r="AI29" s="48"/>
      <c r="AJ29" s="48"/>
      <c r="AK29" s="50">
        <f>ROUND(AV94,2)</f>
        <v>0</v>
      </c>
      <c r="AL29" s="48"/>
      <c r="AM29" s="48"/>
      <c r="AN29" s="48"/>
      <c r="AO29" s="48"/>
      <c r="AP29" s="48"/>
      <c r="AQ29" s="48"/>
      <c r="AR29" s="51"/>
      <c r="BE29" s="52"/>
    </row>
    <row r="30" spans="1:57" s="3" customFormat="1" ht="14.4" customHeight="1">
      <c r="A30" s="3"/>
      <c r="B30" s="47"/>
      <c r="C30" s="48"/>
      <c r="D30" s="48"/>
      <c r="E30" s="48"/>
      <c r="F30" s="33" t="s">
        <v>43</v>
      </c>
      <c r="G30" s="48"/>
      <c r="H30" s="48"/>
      <c r="I30" s="48"/>
      <c r="J30" s="48"/>
      <c r="K30" s="48"/>
      <c r="L30" s="49">
        <v>0.12</v>
      </c>
      <c r="M30" s="48"/>
      <c r="N30" s="48"/>
      <c r="O30" s="48"/>
      <c r="P30" s="48"/>
      <c r="Q30" s="48"/>
      <c r="R30" s="48"/>
      <c r="S30" s="48"/>
      <c r="T30" s="48"/>
      <c r="U30" s="48"/>
      <c r="V30" s="48"/>
      <c r="W30" s="50">
        <f>ROUND(BA94,2)</f>
        <v>0</v>
      </c>
      <c r="X30" s="48"/>
      <c r="Y30" s="48"/>
      <c r="Z30" s="48"/>
      <c r="AA30" s="48"/>
      <c r="AB30" s="48"/>
      <c r="AC30" s="48"/>
      <c r="AD30" s="48"/>
      <c r="AE30" s="48"/>
      <c r="AF30" s="48"/>
      <c r="AG30" s="48"/>
      <c r="AH30" s="48"/>
      <c r="AI30" s="48"/>
      <c r="AJ30" s="48"/>
      <c r="AK30" s="50">
        <f>ROUND(AW94,2)</f>
        <v>0</v>
      </c>
      <c r="AL30" s="48"/>
      <c r="AM30" s="48"/>
      <c r="AN30" s="48"/>
      <c r="AO30" s="48"/>
      <c r="AP30" s="48"/>
      <c r="AQ30" s="48"/>
      <c r="AR30" s="51"/>
      <c r="BE30" s="52"/>
    </row>
    <row r="31" spans="1:57" s="3" customFormat="1" ht="14.4" customHeight="1" hidden="1">
      <c r="A31" s="3"/>
      <c r="B31" s="47"/>
      <c r="C31" s="48"/>
      <c r="D31" s="48"/>
      <c r="E31" s="48"/>
      <c r="F31" s="33" t="s">
        <v>44</v>
      </c>
      <c r="G31" s="48"/>
      <c r="H31" s="48"/>
      <c r="I31" s="48"/>
      <c r="J31" s="48"/>
      <c r="K31" s="48"/>
      <c r="L31" s="49">
        <v>0.21</v>
      </c>
      <c r="M31" s="48"/>
      <c r="N31" s="48"/>
      <c r="O31" s="48"/>
      <c r="P31" s="48"/>
      <c r="Q31" s="48"/>
      <c r="R31" s="48"/>
      <c r="S31" s="48"/>
      <c r="T31" s="48"/>
      <c r="U31" s="48"/>
      <c r="V31" s="48"/>
      <c r="W31" s="50">
        <f>ROUND(BB94,2)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45</v>
      </c>
      <c r="G32" s="48"/>
      <c r="H32" s="48"/>
      <c r="I32" s="48"/>
      <c r="J32" s="48"/>
      <c r="K32" s="48"/>
      <c r="L32" s="49">
        <v>0.12</v>
      </c>
      <c r="M32" s="48"/>
      <c r="N32" s="48"/>
      <c r="O32" s="48"/>
      <c r="P32" s="48"/>
      <c r="Q32" s="48"/>
      <c r="R32" s="48"/>
      <c r="S32" s="48"/>
      <c r="T32" s="48"/>
      <c r="U32" s="48"/>
      <c r="V32" s="48"/>
      <c r="W32" s="50">
        <f>ROUND(BC94,2)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46</v>
      </c>
      <c r="G33" s="48"/>
      <c r="H33" s="48"/>
      <c r="I33" s="48"/>
      <c r="J33" s="48"/>
      <c r="K33" s="48"/>
      <c r="L33" s="49">
        <v>0</v>
      </c>
      <c r="M33" s="48"/>
      <c r="N33" s="48"/>
      <c r="O33" s="48"/>
      <c r="P33" s="48"/>
      <c r="Q33" s="48"/>
      <c r="R33" s="48"/>
      <c r="S33" s="48"/>
      <c r="T33" s="48"/>
      <c r="U33" s="48"/>
      <c r="V33" s="48"/>
      <c r="W33" s="50">
        <f>ROUND(BD94,2)</f>
        <v>0</v>
      </c>
      <c r="X33" s="48"/>
      <c r="Y33" s="48"/>
      <c r="Z33" s="48"/>
      <c r="AA33" s="48"/>
      <c r="AB33" s="48"/>
      <c r="AC33" s="48"/>
      <c r="AD33" s="48"/>
      <c r="AE33" s="48"/>
      <c r="AF33" s="48"/>
      <c r="AG33" s="48"/>
      <c r="AH33" s="48"/>
      <c r="AI33" s="48"/>
      <c r="AJ33" s="48"/>
      <c r="AK33" s="50">
        <v>0</v>
      </c>
      <c r="AL33" s="48"/>
      <c r="AM33" s="48"/>
      <c r="AN33" s="48"/>
      <c r="AO33" s="48"/>
      <c r="AP33" s="48"/>
      <c r="AQ33" s="48"/>
      <c r="AR33" s="51"/>
      <c r="BE33" s="52"/>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2"/>
    </row>
    <row r="35" spans="1:57" s="2" customFormat="1" ht="25.9" customHeight="1">
      <c r="A35" s="39"/>
      <c r="B35" s="40"/>
      <c r="C35" s="53"/>
      <c r="D35" s="54" t="s">
        <v>47</v>
      </c>
      <c r="E35" s="55"/>
      <c r="F35" s="55"/>
      <c r="G35" s="55"/>
      <c r="H35" s="55"/>
      <c r="I35" s="55"/>
      <c r="J35" s="55"/>
      <c r="K35" s="55"/>
      <c r="L35" s="55"/>
      <c r="M35" s="55"/>
      <c r="N35" s="55"/>
      <c r="O35" s="55"/>
      <c r="P35" s="55"/>
      <c r="Q35" s="55"/>
      <c r="R35" s="55"/>
      <c r="S35" s="55"/>
      <c r="T35" s="56" t="s">
        <v>48</v>
      </c>
      <c r="U35" s="55"/>
      <c r="V35" s="55"/>
      <c r="W35" s="55"/>
      <c r="X35" s="57" t="s">
        <v>49</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14.4" customHeight="1">
      <c r="A37" s="39"/>
      <c r="B37" s="40"/>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5"/>
      <c r="BE37" s="39"/>
    </row>
    <row r="38" spans="2:44" s="1" customFormat="1" ht="14.4"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2:44" s="1" customFormat="1" ht="14.4"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2:44" s="1" customFormat="1" ht="14.4"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2:44" s="1" customFormat="1" ht="14.4"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2:44" s="1" customFormat="1" ht="14.4"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2:44" s="1" customFormat="1" ht="14.4"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2:44" s="1" customFormat="1" ht="14.4"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2:44" s="1" customFormat="1" ht="14.4"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2:44" s="1" customFormat="1" ht="14.4"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2:44" s="1" customFormat="1" ht="14.4"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2:44" s="1" customFormat="1" ht="14.4"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2:44" s="2" customFormat="1" ht="14.4" customHeight="1">
      <c r="B49" s="60"/>
      <c r="C49" s="61"/>
      <c r="D49" s="62" t="s">
        <v>50</v>
      </c>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2" t="s">
        <v>51</v>
      </c>
      <c r="AI49" s="63"/>
      <c r="AJ49" s="63"/>
      <c r="AK49" s="63"/>
      <c r="AL49" s="63"/>
      <c r="AM49" s="63"/>
      <c r="AN49" s="63"/>
      <c r="AO49" s="63"/>
      <c r="AP49" s="61"/>
      <c r="AQ49" s="61"/>
      <c r="AR49" s="64"/>
    </row>
    <row r="50" spans="2:44" ht="12">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2:44" ht="12">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2:44" ht="12">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2:44" ht="12">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2:44" ht="12">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2:44" ht="12">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2:44" ht="12">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2:44" ht="12">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2:44" ht="12">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2:44" ht="1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2">
      <c r="A60" s="39"/>
      <c r="B60" s="40"/>
      <c r="C60" s="41"/>
      <c r="D60" s="65" t="s">
        <v>52</v>
      </c>
      <c r="E60" s="43"/>
      <c r="F60" s="43"/>
      <c r="G60" s="43"/>
      <c r="H60" s="43"/>
      <c r="I60" s="43"/>
      <c r="J60" s="43"/>
      <c r="K60" s="43"/>
      <c r="L60" s="43"/>
      <c r="M60" s="43"/>
      <c r="N60" s="43"/>
      <c r="O60" s="43"/>
      <c r="P60" s="43"/>
      <c r="Q60" s="43"/>
      <c r="R60" s="43"/>
      <c r="S60" s="43"/>
      <c r="T60" s="43"/>
      <c r="U60" s="43"/>
      <c r="V60" s="65" t="s">
        <v>53</v>
      </c>
      <c r="W60" s="43"/>
      <c r="X60" s="43"/>
      <c r="Y60" s="43"/>
      <c r="Z60" s="43"/>
      <c r="AA60" s="43"/>
      <c r="AB60" s="43"/>
      <c r="AC60" s="43"/>
      <c r="AD60" s="43"/>
      <c r="AE60" s="43"/>
      <c r="AF60" s="43"/>
      <c r="AG60" s="43"/>
      <c r="AH60" s="65" t="s">
        <v>52</v>
      </c>
      <c r="AI60" s="43"/>
      <c r="AJ60" s="43"/>
      <c r="AK60" s="43"/>
      <c r="AL60" s="43"/>
      <c r="AM60" s="65" t="s">
        <v>53</v>
      </c>
      <c r="AN60" s="43"/>
      <c r="AO60" s="43"/>
      <c r="AP60" s="41"/>
      <c r="AQ60" s="41"/>
      <c r="AR60" s="45"/>
      <c r="BE60" s="39"/>
    </row>
    <row r="61" spans="2:44" ht="1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2:44" ht="12">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2:44" ht="12">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2">
      <c r="A64" s="39"/>
      <c r="B64" s="40"/>
      <c r="C64" s="41"/>
      <c r="D64" s="62" t="s">
        <v>54</v>
      </c>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2" t="s">
        <v>55</v>
      </c>
      <c r="AI64" s="66"/>
      <c r="AJ64" s="66"/>
      <c r="AK64" s="66"/>
      <c r="AL64" s="66"/>
      <c r="AM64" s="66"/>
      <c r="AN64" s="66"/>
      <c r="AO64" s="66"/>
      <c r="AP64" s="41"/>
      <c r="AQ64" s="41"/>
      <c r="AR64" s="45"/>
      <c r="BE64" s="39"/>
    </row>
    <row r="65" spans="2:44" ht="12">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2:44" ht="12">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2:44" ht="12">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2:44" ht="1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2:44" ht="1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2:44" ht="1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2:44" ht="12">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2:44" ht="12">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2:44" ht="12">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2:44" ht="12">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2">
      <c r="A75" s="39"/>
      <c r="B75" s="40"/>
      <c r="C75" s="41"/>
      <c r="D75" s="65" t="s">
        <v>52</v>
      </c>
      <c r="E75" s="43"/>
      <c r="F75" s="43"/>
      <c r="G75" s="43"/>
      <c r="H75" s="43"/>
      <c r="I75" s="43"/>
      <c r="J75" s="43"/>
      <c r="K75" s="43"/>
      <c r="L75" s="43"/>
      <c r="M75" s="43"/>
      <c r="N75" s="43"/>
      <c r="O75" s="43"/>
      <c r="P75" s="43"/>
      <c r="Q75" s="43"/>
      <c r="R75" s="43"/>
      <c r="S75" s="43"/>
      <c r="T75" s="43"/>
      <c r="U75" s="43"/>
      <c r="V75" s="65" t="s">
        <v>53</v>
      </c>
      <c r="W75" s="43"/>
      <c r="X75" s="43"/>
      <c r="Y75" s="43"/>
      <c r="Z75" s="43"/>
      <c r="AA75" s="43"/>
      <c r="AB75" s="43"/>
      <c r="AC75" s="43"/>
      <c r="AD75" s="43"/>
      <c r="AE75" s="43"/>
      <c r="AF75" s="43"/>
      <c r="AG75" s="43"/>
      <c r="AH75" s="65" t="s">
        <v>52</v>
      </c>
      <c r="AI75" s="43"/>
      <c r="AJ75" s="43"/>
      <c r="AK75" s="43"/>
      <c r="AL75" s="43"/>
      <c r="AM75" s="65" t="s">
        <v>53</v>
      </c>
      <c r="AN75" s="43"/>
      <c r="AO75" s="43"/>
      <c r="AP75" s="41"/>
      <c r="AQ75" s="41"/>
      <c r="AR75" s="45"/>
      <c r="BE75" s="39"/>
    </row>
    <row r="76" spans="1:57" s="2" customFormat="1" ht="12">
      <c r="A76" s="39"/>
      <c r="B76" s="40"/>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5"/>
      <c r="BE76" s="39"/>
    </row>
    <row r="77" spans="1:57" s="2" customFormat="1" ht="6.95" customHeight="1">
      <c r="A77" s="39"/>
      <c r="B77" s="67"/>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45"/>
      <c r="BE77" s="39"/>
    </row>
    <row r="81" spans="1:57" s="2" customFormat="1" ht="6.95" customHeight="1">
      <c r="A81" s="39"/>
      <c r="B81" s="69"/>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45"/>
      <c r="BE81" s="39"/>
    </row>
    <row r="82" spans="1:57" s="2" customFormat="1" ht="24.95" customHeight="1">
      <c r="A82" s="39"/>
      <c r="B82" s="40"/>
      <c r="C82" s="24" t="s">
        <v>56</v>
      </c>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5"/>
      <c r="BE82" s="39"/>
    </row>
    <row r="83" spans="1:57" s="2" customFormat="1" ht="6.95" customHeight="1">
      <c r="A83" s="39"/>
      <c r="B83" s="40"/>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5"/>
      <c r="BE83" s="39"/>
    </row>
    <row r="84" spans="1:57" s="4" customFormat="1" ht="12" customHeight="1">
      <c r="A84" s="4"/>
      <c r="B84" s="71"/>
      <c r="C84" s="33" t="s">
        <v>13</v>
      </c>
      <c r="D84" s="72"/>
      <c r="E84" s="72"/>
      <c r="F84" s="72"/>
      <c r="G84" s="72"/>
      <c r="H84" s="72"/>
      <c r="I84" s="72"/>
      <c r="J84" s="72"/>
      <c r="K84" s="72"/>
      <c r="L84" s="72" t="str">
        <f>K5</f>
        <v>220545</v>
      </c>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3"/>
      <c r="BE84" s="4"/>
    </row>
    <row r="85" spans="1:57" s="5" customFormat="1" ht="36.95" customHeight="1">
      <c r="A85" s="5"/>
      <c r="B85" s="74"/>
      <c r="C85" s="75" t="s">
        <v>16</v>
      </c>
      <c r="D85" s="76"/>
      <c r="E85" s="76"/>
      <c r="F85" s="76"/>
      <c r="G85" s="76"/>
      <c r="H85" s="76"/>
      <c r="I85" s="76"/>
      <c r="J85" s="76"/>
      <c r="K85" s="76"/>
      <c r="L85" s="77" t="str">
        <f>K6</f>
        <v>Drásov - sanační projekt</v>
      </c>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8"/>
      <c r="BE85" s="5"/>
    </row>
    <row r="86" spans="1:57" s="2" customFormat="1" ht="6.95" customHeight="1">
      <c r="A86" s="39"/>
      <c r="B86" s="40"/>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5"/>
      <c r="BE86" s="39"/>
    </row>
    <row r="87" spans="1:57" s="2" customFormat="1" ht="12" customHeight="1">
      <c r="A87" s="39"/>
      <c r="B87" s="40"/>
      <c r="C87" s="33" t="s">
        <v>20</v>
      </c>
      <c r="D87" s="41"/>
      <c r="E87" s="41"/>
      <c r="F87" s="41"/>
      <c r="G87" s="41"/>
      <c r="H87" s="41"/>
      <c r="I87" s="41"/>
      <c r="J87" s="41"/>
      <c r="K87" s="41"/>
      <c r="L87" s="79" t="str">
        <f>IF(K8="","",K8)</f>
        <v>Drásov</v>
      </c>
      <c r="M87" s="41"/>
      <c r="N87" s="41"/>
      <c r="O87" s="41"/>
      <c r="P87" s="41"/>
      <c r="Q87" s="41"/>
      <c r="R87" s="41"/>
      <c r="S87" s="41"/>
      <c r="T87" s="41"/>
      <c r="U87" s="41"/>
      <c r="V87" s="41"/>
      <c r="W87" s="41"/>
      <c r="X87" s="41"/>
      <c r="Y87" s="41"/>
      <c r="Z87" s="41"/>
      <c r="AA87" s="41"/>
      <c r="AB87" s="41"/>
      <c r="AC87" s="41"/>
      <c r="AD87" s="41"/>
      <c r="AE87" s="41"/>
      <c r="AF87" s="41"/>
      <c r="AG87" s="41"/>
      <c r="AH87" s="41"/>
      <c r="AI87" s="33" t="s">
        <v>22</v>
      </c>
      <c r="AJ87" s="41"/>
      <c r="AK87" s="41"/>
      <c r="AL87" s="41"/>
      <c r="AM87" s="80" t="str">
        <f>IF(AN8="","",AN8)</f>
        <v>4. 11. 2022</v>
      </c>
      <c r="AN87" s="80"/>
      <c r="AO87" s="41"/>
      <c r="AP87" s="41"/>
      <c r="AQ87" s="41"/>
      <c r="AR87" s="45"/>
      <c r="BE87" s="39"/>
    </row>
    <row r="88" spans="1:57" s="2" customFormat="1" ht="6.95" customHeight="1">
      <c r="A88" s="39"/>
      <c r="B88" s="40"/>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5"/>
      <c r="BE88" s="39"/>
    </row>
    <row r="89" spans="1:57" s="2" customFormat="1" ht="15.15" customHeight="1">
      <c r="A89" s="39"/>
      <c r="B89" s="40"/>
      <c r="C89" s="33" t="s">
        <v>24</v>
      </c>
      <c r="D89" s="41"/>
      <c r="E89" s="41"/>
      <c r="F89" s="41"/>
      <c r="G89" s="41"/>
      <c r="H89" s="41"/>
      <c r="I89" s="41"/>
      <c r="J89" s="41"/>
      <c r="K89" s="41"/>
      <c r="L89" s="72" t="str">
        <f>IF(E11="","",E11)</f>
        <v xml:space="preserve"> </v>
      </c>
      <c r="M89" s="41"/>
      <c r="N89" s="41"/>
      <c r="O89" s="41"/>
      <c r="P89" s="41"/>
      <c r="Q89" s="41"/>
      <c r="R89" s="41"/>
      <c r="S89" s="41"/>
      <c r="T89" s="41"/>
      <c r="U89" s="41"/>
      <c r="V89" s="41"/>
      <c r="W89" s="41"/>
      <c r="X89" s="41"/>
      <c r="Y89" s="41"/>
      <c r="Z89" s="41"/>
      <c r="AA89" s="41"/>
      <c r="AB89" s="41"/>
      <c r="AC89" s="41"/>
      <c r="AD89" s="41"/>
      <c r="AE89" s="41"/>
      <c r="AF89" s="41"/>
      <c r="AG89" s="41"/>
      <c r="AH89" s="41"/>
      <c r="AI89" s="33" t="s">
        <v>30</v>
      </c>
      <c r="AJ89" s="41"/>
      <c r="AK89" s="41"/>
      <c r="AL89" s="41"/>
      <c r="AM89" s="81" t="str">
        <f>IF(E17="","",E17)</f>
        <v>GEOtest, a.s.</v>
      </c>
      <c r="AN89" s="72"/>
      <c r="AO89" s="72"/>
      <c r="AP89" s="72"/>
      <c r="AQ89" s="41"/>
      <c r="AR89" s="45"/>
      <c r="AS89" s="82" t="s">
        <v>57</v>
      </c>
      <c r="AT89" s="83"/>
      <c r="AU89" s="84"/>
      <c r="AV89" s="84"/>
      <c r="AW89" s="84"/>
      <c r="AX89" s="84"/>
      <c r="AY89" s="84"/>
      <c r="AZ89" s="84"/>
      <c r="BA89" s="84"/>
      <c r="BB89" s="84"/>
      <c r="BC89" s="84"/>
      <c r="BD89" s="85"/>
      <c r="BE89" s="39"/>
    </row>
    <row r="90" spans="1:57" s="2" customFormat="1" ht="15.15" customHeight="1">
      <c r="A90" s="39"/>
      <c r="B90" s="40"/>
      <c r="C90" s="33" t="s">
        <v>28</v>
      </c>
      <c r="D90" s="41"/>
      <c r="E90" s="41"/>
      <c r="F90" s="41"/>
      <c r="G90" s="41"/>
      <c r="H90" s="41"/>
      <c r="I90" s="41"/>
      <c r="J90" s="41"/>
      <c r="K90" s="41"/>
      <c r="L90" s="72" t="str">
        <f>IF(E14="Vyplň údaj","",E14)</f>
        <v/>
      </c>
      <c r="M90" s="41"/>
      <c r="N90" s="41"/>
      <c r="O90" s="41"/>
      <c r="P90" s="41"/>
      <c r="Q90" s="41"/>
      <c r="R90" s="41"/>
      <c r="S90" s="41"/>
      <c r="T90" s="41"/>
      <c r="U90" s="41"/>
      <c r="V90" s="41"/>
      <c r="W90" s="41"/>
      <c r="X90" s="41"/>
      <c r="Y90" s="41"/>
      <c r="Z90" s="41"/>
      <c r="AA90" s="41"/>
      <c r="AB90" s="41"/>
      <c r="AC90" s="41"/>
      <c r="AD90" s="41"/>
      <c r="AE90" s="41"/>
      <c r="AF90" s="41"/>
      <c r="AG90" s="41"/>
      <c r="AH90" s="41"/>
      <c r="AI90" s="33" t="s">
        <v>35</v>
      </c>
      <c r="AJ90" s="41"/>
      <c r="AK90" s="41"/>
      <c r="AL90" s="41"/>
      <c r="AM90" s="81" t="str">
        <f>IF(E20="","",E20)</f>
        <v xml:space="preserve"> </v>
      </c>
      <c r="AN90" s="72"/>
      <c r="AO90" s="72"/>
      <c r="AP90" s="72"/>
      <c r="AQ90" s="41"/>
      <c r="AR90" s="45"/>
      <c r="AS90" s="86"/>
      <c r="AT90" s="87"/>
      <c r="AU90" s="88"/>
      <c r="AV90" s="88"/>
      <c r="AW90" s="88"/>
      <c r="AX90" s="88"/>
      <c r="AY90" s="88"/>
      <c r="AZ90" s="88"/>
      <c r="BA90" s="88"/>
      <c r="BB90" s="88"/>
      <c r="BC90" s="88"/>
      <c r="BD90" s="89"/>
      <c r="BE90" s="39"/>
    </row>
    <row r="91" spans="1:57" s="2" customFormat="1" ht="10.8" customHeight="1">
      <c r="A91" s="39"/>
      <c r="B91" s="40"/>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5"/>
      <c r="AS91" s="90"/>
      <c r="AT91" s="91"/>
      <c r="AU91" s="92"/>
      <c r="AV91" s="92"/>
      <c r="AW91" s="92"/>
      <c r="AX91" s="92"/>
      <c r="AY91" s="92"/>
      <c r="AZ91" s="92"/>
      <c r="BA91" s="92"/>
      <c r="BB91" s="92"/>
      <c r="BC91" s="92"/>
      <c r="BD91" s="93"/>
      <c r="BE91" s="39"/>
    </row>
    <row r="92" spans="1:57" s="2" customFormat="1" ht="29.25" customHeight="1">
      <c r="A92" s="39"/>
      <c r="B92" s="40"/>
      <c r="C92" s="94" t="s">
        <v>58</v>
      </c>
      <c r="D92" s="95"/>
      <c r="E92" s="95"/>
      <c r="F92" s="95"/>
      <c r="G92" s="95"/>
      <c r="H92" s="96"/>
      <c r="I92" s="97" t="s">
        <v>59</v>
      </c>
      <c r="J92" s="95"/>
      <c r="K92" s="95"/>
      <c r="L92" s="95"/>
      <c r="M92" s="95"/>
      <c r="N92" s="95"/>
      <c r="O92" s="95"/>
      <c r="P92" s="95"/>
      <c r="Q92" s="95"/>
      <c r="R92" s="95"/>
      <c r="S92" s="95"/>
      <c r="T92" s="95"/>
      <c r="U92" s="95"/>
      <c r="V92" s="95"/>
      <c r="W92" s="95"/>
      <c r="X92" s="95"/>
      <c r="Y92" s="95"/>
      <c r="Z92" s="95"/>
      <c r="AA92" s="95"/>
      <c r="AB92" s="95"/>
      <c r="AC92" s="95"/>
      <c r="AD92" s="95"/>
      <c r="AE92" s="95"/>
      <c r="AF92" s="95"/>
      <c r="AG92" s="98" t="s">
        <v>60</v>
      </c>
      <c r="AH92" s="95"/>
      <c r="AI92" s="95"/>
      <c r="AJ92" s="95"/>
      <c r="AK92" s="95"/>
      <c r="AL92" s="95"/>
      <c r="AM92" s="95"/>
      <c r="AN92" s="97" t="s">
        <v>61</v>
      </c>
      <c r="AO92" s="95"/>
      <c r="AP92" s="99"/>
      <c r="AQ92" s="100" t="s">
        <v>62</v>
      </c>
      <c r="AR92" s="45"/>
      <c r="AS92" s="101" t="s">
        <v>63</v>
      </c>
      <c r="AT92" s="102" t="s">
        <v>64</v>
      </c>
      <c r="AU92" s="102" t="s">
        <v>65</v>
      </c>
      <c r="AV92" s="102" t="s">
        <v>66</v>
      </c>
      <c r="AW92" s="102" t="s">
        <v>67</v>
      </c>
      <c r="AX92" s="102" t="s">
        <v>68</v>
      </c>
      <c r="AY92" s="102" t="s">
        <v>69</v>
      </c>
      <c r="AZ92" s="102" t="s">
        <v>70</v>
      </c>
      <c r="BA92" s="102" t="s">
        <v>71</v>
      </c>
      <c r="BB92" s="102" t="s">
        <v>72</v>
      </c>
      <c r="BC92" s="102" t="s">
        <v>73</v>
      </c>
      <c r="BD92" s="103" t="s">
        <v>74</v>
      </c>
      <c r="BE92" s="39"/>
    </row>
    <row r="93" spans="1:57" s="2" customFormat="1" ht="10.8" customHeight="1">
      <c r="A93" s="39"/>
      <c r="B93" s="40"/>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5"/>
      <c r="AS93" s="104"/>
      <c r="AT93" s="105"/>
      <c r="AU93" s="105"/>
      <c r="AV93" s="105"/>
      <c r="AW93" s="105"/>
      <c r="AX93" s="105"/>
      <c r="AY93" s="105"/>
      <c r="AZ93" s="105"/>
      <c r="BA93" s="105"/>
      <c r="BB93" s="105"/>
      <c r="BC93" s="105"/>
      <c r="BD93" s="106"/>
      <c r="BE93" s="39"/>
    </row>
    <row r="94" spans="1:90" s="6" customFormat="1" ht="32.4" customHeight="1">
      <c r="A94" s="6"/>
      <c r="B94" s="107"/>
      <c r="C94" s="108" t="s">
        <v>75</v>
      </c>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10">
        <f>ROUND(SUM(AG95:AG96),2)</f>
        <v>0</v>
      </c>
      <c r="AH94" s="110"/>
      <c r="AI94" s="110"/>
      <c r="AJ94" s="110"/>
      <c r="AK94" s="110"/>
      <c r="AL94" s="110"/>
      <c r="AM94" s="110"/>
      <c r="AN94" s="111">
        <f>SUM(AG94,AT94)</f>
        <v>0</v>
      </c>
      <c r="AO94" s="111"/>
      <c r="AP94" s="111"/>
      <c r="AQ94" s="112" t="s">
        <v>1</v>
      </c>
      <c r="AR94" s="113"/>
      <c r="AS94" s="114">
        <f>ROUND(SUM(AS95:AS96),2)</f>
        <v>0</v>
      </c>
      <c r="AT94" s="115">
        <f>ROUND(SUM(AV94:AW94),2)</f>
        <v>0</v>
      </c>
      <c r="AU94" s="116">
        <f>ROUND(SUM(AU95:AU96),5)</f>
        <v>0</v>
      </c>
      <c r="AV94" s="115">
        <f>ROUND(AZ94*L29,2)</f>
        <v>0</v>
      </c>
      <c r="AW94" s="115">
        <f>ROUND(BA94*L30,2)</f>
        <v>0</v>
      </c>
      <c r="AX94" s="115">
        <f>ROUND(BB94*L29,2)</f>
        <v>0</v>
      </c>
      <c r="AY94" s="115">
        <f>ROUND(BC94*L30,2)</f>
        <v>0</v>
      </c>
      <c r="AZ94" s="115">
        <f>ROUND(SUM(AZ95:AZ96),2)</f>
        <v>0</v>
      </c>
      <c r="BA94" s="115">
        <f>ROUND(SUM(BA95:BA96),2)</f>
        <v>0</v>
      </c>
      <c r="BB94" s="115">
        <f>ROUND(SUM(BB95:BB96),2)</f>
        <v>0</v>
      </c>
      <c r="BC94" s="115">
        <f>ROUND(SUM(BC95:BC96),2)</f>
        <v>0</v>
      </c>
      <c r="BD94" s="117">
        <f>ROUND(SUM(BD95:BD96),2)</f>
        <v>0</v>
      </c>
      <c r="BE94" s="6"/>
      <c r="BS94" s="118" t="s">
        <v>76</v>
      </c>
      <c r="BT94" s="118" t="s">
        <v>77</v>
      </c>
      <c r="BU94" s="119" t="s">
        <v>78</v>
      </c>
      <c r="BV94" s="118" t="s">
        <v>79</v>
      </c>
      <c r="BW94" s="118" t="s">
        <v>5</v>
      </c>
      <c r="BX94" s="118" t="s">
        <v>80</v>
      </c>
      <c r="CL94" s="118" t="s">
        <v>1</v>
      </c>
    </row>
    <row r="95" spans="1:91" s="7" customFormat="1" ht="24.75" customHeight="1">
      <c r="A95" s="120" t="s">
        <v>81</v>
      </c>
      <c r="B95" s="121"/>
      <c r="C95" s="122"/>
      <c r="D95" s="123" t="s">
        <v>82</v>
      </c>
      <c r="E95" s="123"/>
      <c r="F95" s="123"/>
      <c r="G95" s="123"/>
      <c r="H95" s="123"/>
      <c r="I95" s="124"/>
      <c r="J95" s="123" t="s">
        <v>83</v>
      </c>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5">
        <f>'220545-1 - PD sanace'!J30</f>
        <v>0</v>
      </c>
      <c r="AH95" s="124"/>
      <c r="AI95" s="124"/>
      <c r="AJ95" s="124"/>
      <c r="AK95" s="124"/>
      <c r="AL95" s="124"/>
      <c r="AM95" s="124"/>
      <c r="AN95" s="125">
        <f>SUM(AG95,AT95)</f>
        <v>0</v>
      </c>
      <c r="AO95" s="124"/>
      <c r="AP95" s="124"/>
      <c r="AQ95" s="126" t="s">
        <v>84</v>
      </c>
      <c r="AR95" s="127"/>
      <c r="AS95" s="128">
        <v>0</v>
      </c>
      <c r="AT95" s="129">
        <f>ROUND(SUM(AV95:AW95),2)</f>
        <v>0</v>
      </c>
      <c r="AU95" s="130">
        <f>'220545-1 - PD sanace'!P124</f>
        <v>0</v>
      </c>
      <c r="AV95" s="129">
        <f>'220545-1 - PD sanace'!J33</f>
        <v>0</v>
      </c>
      <c r="AW95" s="129">
        <f>'220545-1 - PD sanace'!J34</f>
        <v>0</v>
      </c>
      <c r="AX95" s="129">
        <f>'220545-1 - PD sanace'!J35</f>
        <v>0</v>
      </c>
      <c r="AY95" s="129">
        <f>'220545-1 - PD sanace'!J36</f>
        <v>0</v>
      </c>
      <c r="AZ95" s="129">
        <f>'220545-1 - PD sanace'!F33</f>
        <v>0</v>
      </c>
      <c r="BA95" s="129">
        <f>'220545-1 - PD sanace'!F34</f>
        <v>0</v>
      </c>
      <c r="BB95" s="129">
        <f>'220545-1 - PD sanace'!F35</f>
        <v>0</v>
      </c>
      <c r="BC95" s="129">
        <f>'220545-1 - PD sanace'!F36</f>
        <v>0</v>
      </c>
      <c r="BD95" s="131">
        <f>'220545-1 - PD sanace'!F37</f>
        <v>0</v>
      </c>
      <c r="BE95" s="7"/>
      <c r="BT95" s="132" t="s">
        <v>85</v>
      </c>
      <c r="BV95" s="132" t="s">
        <v>79</v>
      </c>
      <c r="BW95" s="132" t="s">
        <v>86</v>
      </c>
      <c r="BX95" s="132" t="s">
        <v>5</v>
      </c>
      <c r="CL95" s="132" t="s">
        <v>1</v>
      </c>
      <c r="CM95" s="132" t="s">
        <v>87</v>
      </c>
    </row>
    <row r="96" spans="1:91" s="7" customFormat="1" ht="24.75" customHeight="1">
      <c r="A96" s="120" t="s">
        <v>81</v>
      </c>
      <c r="B96" s="121"/>
      <c r="C96" s="122"/>
      <c r="D96" s="123" t="s">
        <v>88</v>
      </c>
      <c r="E96" s="123"/>
      <c r="F96" s="123"/>
      <c r="G96" s="123"/>
      <c r="H96" s="123"/>
      <c r="I96" s="124"/>
      <c r="J96" s="123" t="s">
        <v>89</v>
      </c>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5">
        <f>'220545-2 - Vedlejší a ost...'!J30</f>
        <v>0</v>
      </c>
      <c r="AH96" s="124"/>
      <c r="AI96" s="124"/>
      <c r="AJ96" s="124"/>
      <c r="AK96" s="124"/>
      <c r="AL96" s="124"/>
      <c r="AM96" s="124"/>
      <c r="AN96" s="125">
        <f>SUM(AG96,AT96)</f>
        <v>0</v>
      </c>
      <c r="AO96" s="124"/>
      <c r="AP96" s="124"/>
      <c r="AQ96" s="126" t="s">
        <v>84</v>
      </c>
      <c r="AR96" s="127"/>
      <c r="AS96" s="133">
        <v>0</v>
      </c>
      <c r="AT96" s="134">
        <f>ROUND(SUM(AV96:AW96),2)</f>
        <v>0</v>
      </c>
      <c r="AU96" s="135">
        <f>'220545-2 - Vedlejší a ost...'!P123</f>
        <v>0</v>
      </c>
      <c r="AV96" s="134">
        <f>'220545-2 - Vedlejší a ost...'!J33</f>
        <v>0</v>
      </c>
      <c r="AW96" s="134">
        <f>'220545-2 - Vedlejší a ost...'!J34</f>
        <v>0</v>
      </c>
      <c r="AX96" s="134">
        <f>'220545-2 - Vedlejší a ost...'!J35</f>
        <v>0</v>
      </c>
      <c r="AY96" s="134">
        <f>'220545-2 - Vedlejší a ost...'!J36</f>
        <v>0</v>
      </c>
      <c r="AZ96" s="134">
        <f>'220545-2 - Vedlejší a ost...'!F33</f>
        <v>0</v>
      </c>
      <c r="BA96" s="134">
        <f>'220545-2 - Vedlejší a ost...'!F34</f>
        <v>0</v>
      </c>
      <c r="BB96" s="134">
        <f>'220545-2 - Vedlejší a ost...'!F35</f>
        <v>0</v>
      </c>
      <c r="BC96" s="134">
        <f>'220545-2 - Vedlejší a ost...'!F36</f>
        <v>0</v>
      </c>
      <c r="BD96" s="136">
        <f>'220545-2 - Vedlejší a ost...'!F37</f>
        <v>0</v>
      </c>
      <c r="BE96" s="7"/>
      <c r="BT96" s="132" t="s">
        <v>85</v>
      </c>
      <c r="BV96" s="132" t="s">
        <v>79</v>
      </c>
      <c r="BW96" s="132" t="s">
        <v>90</v>
      </c>
      <c r="BX96" s="132" t="s">
        <v>5</v>
      </c>
      <c r="CL96" s="132" t="s">
        <v>1</v>
      </c>
      <c r="CM96" s="132" t="s">
        <v>87</v>
      </c>
    </row>
    <row r="97" spans="1:57" s="2" customFormat="1" ht="30" customHeight="1">
      <c r="A97" s="39"/>
      <c r="B97" s="40"/>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5"/>
      <c r="AS97" s="39"/>
      <c r="AT97" s="39"/>
      <c r="AU97" s="39"/>
      <c r="AV97" s="39"/>
      <c r="AW97" s="39"/>
      <c r="AX97" s="39"/>
      <c r="AY97" s="39"/>
      <c r="AZ97" s="39"/>
      <c r="BA97" s="39"/>
      <c r="BB97" s="39"/>
      <c r="BC97" s="39"/>
      <c r="BD97" s="39"/>
      <c r="BE97" s="39"/>
    </row>
    <row r="98" spans="1:57" s="2" customFormat="1" ht="6.95" customHeight="1">
      <c r="A98" s="39"/>
      <c r="B98" s="67"/>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45"/>
      <c r="AS98" s="39"/>
      <c r="AT98" s="39"/>
      <c r="AU98" s="39"/>
      <c r="AV98" s="39"/>
      <c r="AW98" s="39"/>
      <c r="AX98" s="39"/>
      <c r="AY98" s="39"/>
      <c r="AZ98" s="39"/>
      <c r="BA98" s="39"/>
      <c r="BB98" s="39"/>
      <c r="BC98" s="39"/>
      <c r="BD98" s="39"/>
      <c r="BE98" s="39"/>
    </row>
  </sheetData>
  <sheetProtection password="CC35" sheet="1" objects="1" scenarios="1" formatColumns="0" formatRows="0"/>
  <mergeCells count="46">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85:AO85"/>
    <mergeCell ref="AM87:AN87"/>
    <mergeCell ref="AM89:AP89"/>
    <mergeCell ref="AS89:AT91"/>
    <mergeCell ref="AM90:AP90"/>
    <mergeCell ref="C92:G92"/>
    <mergeCell ref="I92:AF92"/>
    <mergeCell ref="AG92:AM92"/>
    <mergeCell ref="AN92:AP92"/>
    <mergeCell ref="AN95:AP95"/>
    <mergeCell ref="AG95:AM95"/>
    <mergeCell ref="D95:H95"/>
    <mergeCell ref="J95:AF95"/>
    <mergeCell ref="AN96:AP96"/>
    <mergeCell ref="AG96:AM96"/>
    <mergeCell ref="D96:H96"/>
    <mergeCell ref="J96:AF96"/>
    <mergeCell ref="AG94:AM94"/>
    <mergeCell ref="AN94:AP94"/>
    <mergeCell ref="AR2:BE2"/>
  </mergeCells>
  <hyperlinks>
    <hyperlink ref="A95" location="'220545-1 - PD sanace'!C2" display="/"/>
    <hyperlink ref="A96" location="'220545-2 - Vedlejší a ost...'!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28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86</v>
      </c>
    </row>
    <row r="3" spans="2:46" s="1" customFormat="1" ht="6.95" customHeight="1">
      <c r="B3" s="137"/>
      <c r="C3" s="138"/>
      <c r="D3" s="138"/>
      <c r="E3" s="138"/>
      <c r="F3" s="138"/>
      <c r="G3" s="138"/>
      <c r="H3" s="138"/>
      <c r="I3" s="138"/>
      <c r="J3" s="138"/>
      <c r="K3" s="138"/>
      <c r="L3" s="21"/>
      <c r="AT3" s="18" t="s">
        <v>87</v>
      </c>
    </row>
    <row r="4" spans="2:46" s="1" customFormat="1" ht="24.95" customHeight="1">
      <c r="B4" s="21"/>
      <c r="D4" s="139" t="s">
        <v>91</v>
      </c>
      <c r="L4" s="21"/>
      <c r="M4" s="140" t="s">
        <v>10</v>
      </c>
      <c r="AT4" s="18" t="s">
        <v>4</v>
      </c>
    </row>
    <row r="5" spans="2:12" s="1" customFormat="1" ht="6.95" customHeight="1">
      <c r="B5" s="21"/>
      <c r="L5" s="21"/>
    </row>
    <row r="6" spans="2:12" s="1" customFormat="1" ht="12" customHeight="1">
      <c r="B6" s="21"/>
      <c r="D6" s="141" t="s">
        <v>16</v>
      </c>
      <c r="L6" s="21"/>
    </row>
    <row r="7" spans="2:12" s="1" customFormat="1" ht="16.5" customHeight="1">
      <c r="B7" s="21"/>
      <c r="E7" s="142" t="str">
        <f>'Rekapitulace stavby'!K6</f>
        <v>Drásov - sanační projekt</v>
      </c>
      <c r="F7" s="141"/>
      <c r="G7" s="141"/>
      <c r="H7" s="141"/>
      <c r="L7" s="21"/>
    </row>
    <row r="8" spans="1:31" s="2" customFormat="1" ht="12" customHeight="1">
      <c r="A8" s="39"/>
      <c r="B8" s="45"/>
      <c r="C8" s="39"/>
      <c r="D8" s="141" t="s">
        <v>92</v>
      </c>
      <c r="E8" s="39"/>
      <c r="F8" s="39"/>
      <c r="G8" s="39"/>
      <c r="H8" s="39"/>
      <c r="I8" s="39"/>
      <c r="J8" s="39"/>
      <c r="K8" s="39"/>
      <c r="L8" s="64"/>
      <c r="S8" s="39"/>
      <c r="T8" s="39"/>
      <c r="U8" s="39"/>
      <c r="V8" s="39"/>
      <c r="W8" s="39"/>
      <c r="X8" s="39"/>
      <c r="Y8" s="39"/>
      <c r="Z8" s="39"/>
      <c r="AA8" s="39"/>
      <c r="AB8" s="39"/>
      <c r="AC8" s="39"/>
      <c r="AD8" s="39"/>
      <c r="AE8" s="39"/>
    </row>
    <row r="9" spans="1:31" s="2" customFormat="1" ht="16.5" customHeight="1">
      <c r="A9" s="39"/>
      <c r="B9" s="45"/>
      <c r="C9" s="39"/>
      <c r="D9" s="39"/>
      <c r="E9" s="143" t="s">
        <v>93</v>
      </c>
      <c r="F9" s="39"/>
      <c r="G9" s="39"/>
      <c r="H9" s="39"/>
      <c r="I9" s="39"/>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41" t="s">
        <v>18</v>
      </c>
      <c r="E11" s="39"/>
      <c r="F11" s="144" t="s">
        <v>1</v>
      </c>
      <c r="G11" s="39"/>
      <c r="H11" s="39"/>
      <c r="I11" s="141" t="s">
        <v>19</v>
      </c>
      <c r="J11" s="144" t="s">
        <v>1</v>
      </c>
      <c r="K11" s="39"/>
      <c r="L11" s="64"/>
      <c r="S11" s="39"/>
      <c r="T11" s="39"/>
      <c r="U11" s="39"/>
      <c r="V11" s="39"/>
      <c r="W11" s="39"/>
      <c r="X11" s="39"/>
      <c r="Y11" s="39"/>
      <c r="Z11" s="39"/>
      <c r="AA11" s="39"/>
      <c r="AB11" s="39"/>
      <c r="AC11" s="39"/>
      <c r="AD11" s="39"/>
      <c r="AE11" s="39"/>
    </row>
    <row r="12" spans="1:31" s="2" customFormat="1" ht="12" customHeight="1">
      <c r="A12" s="39"/>
      <c r="B12" s="45"/>
      <c r="C12" s="39"/>
      <c r="D12" s="141" t="s">
        <v>20</v>
      </c>
      <c r="E12" s="39"/>
      <c r="F12" s="144" t="s">
        <v>21</v>
      </c>
      <c r="G12" s="39"/>
      <c r="H12" s="39"/>
      <c r="I12" s="141" t="s">
        <v>22</v>
      </c>
      <c r="J12" s="145" t="str">
        <f>'Rekapitulace stavby'!AN8</f>
        <v>4. 11. 2022</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41" t="s">
        <v>24</v>
      </c>
      <c r="E14" s="39"/>
      <c r="F14" s="39"/>
      <c r="G14" s="39"/>
      <c r="H14" s="39"/>
      <c r="I14" s="141" t="s">
        <v>25</v>
      </c>
      <c r="J14" s="144" t="str">
        <f>IF('Rekapitulace stavby'!AN10="","",'Rekapitulace stavby'!AN10)</f>
        <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4" t="str">
        <f>IF('Rekapitulace stavby'!E11="","",'Rekapitulace stavby'!E11)</f>
        <v xml:space="preserve"> </v>
      </c>
      <c r="F15" s="39"/>
      <c r="G15" s="39"/>
      <c r="H15" s="39"/>
      <c r="I15" s="141" t="s">
        <v>27</v>
      </c>
      <c r="J15" s="144" t="str">
        <f>IF('Rekapitulace stavby'!AN11="","",'Rekapitulace stavby'!AN11)</f>
        <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41" t="s">
        <v>28</v>
      </c>
      <c r="E17" s="39"/>
      <c r="F17" s="39"/>
      <c r="G17" s="39"/>
      <c r="H17" s="39"/>
      <c r="I17" s="141"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4"/>
      <c r="G18" s="144"/>
      <c r="H18" s="144"/>
      <c r="I18" s="141" t="s">
        <v>27</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41" t="s">
        <v>30</v>
      </c>
      <c r="E20" s="39"/>
      <c r="F20" s="39"/>
      <c r="G20" s="39"/>
      <c r="H20" s="39"/>
      <c r="I20" s="141" t="s">
        <v>25</v>
      </c>
      <c r="J20" s="144" t="s">
        <v>31</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4" t="s">
        <v>32</v>
      </c>
      <c r="F21" s="39"/>
      <c r="G21" s="39"/>
      <c r="H21" s="39"/>
      <c r="I21" s="141" t="s">
        <v>27</v>
      </c>
      <c r="J21" s="144" t="s">
        <v>33</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41" t="s">
        <v>35</v>
      </c>
      <c r="E23" s="39"/>
      <c r="F23" s="39"/>
      <c r="G23" s="39"/>
      <c r="H23" s="39"/>
      <c r="I23" s="141" t="s">
        <v>25</v>
      </c>
      <c r="J23" s="144" t="str">
        <f>IF('Rekapitulace stavby'!AN19="","",'Rekapitulace stavby'!AN19)</f>
        <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4" t="str">
        <f>IF('Rekapitulace stavby'!E20="","",'Rekapitulace stavby'!E20)</f>
        <v xml:space="preserve"> </v>
      </c>
      <c r="F24" s="39"/>
      <c r="G24" s="39"/>
      <c r="H24" s="39"/>
      <c r="I24" s="141" t="s">
        <v>27</v>
      </c>
      <c r="J24" s="144" t="str">
        <f>IF('Rekapitulace stavby'!AN20="","",'Rekapitulace stavby'!AN20)</f>
        <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41" t="s">
        <v>36</v>
      </c>
      <c r="E26" s="39"/>
      <c r="F26" s="39"/>
      <c r="G26" s="39"/>
      <c r="H26" s="39"/>
      <c r="I26" s="39"/>
      <c r="J26" s="39"/>
      <c r="K26" s="39"/>
      <c r="L26" s="64"/>
      <c r="S26" s="39"/>
      <c r="T26" s="39"/>
      <c r="U26" s="39"/>
      <c r="V26" s="39"/>
      <c r="W26" s="39"/>
      <c r="X26" s="39"/>
      <c r="Y26" s="39"/>
      <c r="Z26" s="39"/>
      <c r="AA26" s="39"/>
      <c r="AB26" s="39"/>
      <c r="AC26" s="39"/>
      <c r="AD26" s="39"/>
      <c r="AE26" s="39"/>
    </row>
    <row r="27" spans="1:31" s="8" customFormat="1" ht="16.5" customHeight="1">
      <c r="A27" s="146"/>
      <c r="B27" s="147"/>
      <c r="C27" s="146"/>
      <c r="D27" s="146"/>
      <c r="E27" s="148" t="s">
        <v>1</v>
      </c>
      <c r="F27" s="148"/>
      <c r="G27" s="148"/>
      <c r="H27" s="148"/>
      <c r="I27" s="146"/>
      <c r="J27" s="146"/>
      <c r="K27" s="146"/>
      <c r="L27" s="149"/>
      <c r="S27" s="146"/>
      <c r="T27" s="146"/>
      <c r="U27" s="146"/>
      <c r="V27" s="146"/>
      <c r="W27" s="146"/>
      <c r="X27" s="146"/>
      <c r="Y27" s="146"/>
      <c r="Z27" s="146"/>
      <c r="AA27" s="146"/>
      <c r="AB27" s="146"/>
      <c r="AC27" s="146"/>
      <c r="AD27" s="146"/>
      <c r="AE27" s="146"/>
    </row>
    <row r="28" spans="1:31" s="2" customFormat="1" ht="6.95"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0"/>
      <c r="E29" s="150"/>
      <c r="F29" s="150"/>
      <c r="G29" s="150"/>
      <c r="H29" s="150"/>
      <c r="I29" s="150"/>
      <c r="J29" s="150"/>
      <c r="K29" s="150"/>
      <c r="L29" s="64"/>
      <c r="S29" s="39"/>
      <c r="T29" s="39"/>
      <c r="U29" s="39"/>
      <c r="V29" s="39"/>
      <c r="W29" s="39"/>
      <c r="X29" s="39"/>
      <c r="Y29" s="39"/>
      <c r="Z29" s="39"/>
      <c r="AA29" s="39"/>
      <c r="AB29" s="39"/>
      <c r="AC29" s="39"/>
      <c r="AD29" s="39"/>
      <c r="AE29" s="39"/>
    </row>
    <row r="30" spans="1:31" s="2" customFormat="1" ht="25.4" customHeight="1">
      <c r="A30" s="39"/>
      <c r="B30" s="45"/>
      <c r="C30" s="39"/>
      <c r="D30" s="151" t="s">
        <v>37</v>
      </c>
      <c r="E30" s="39"/>
      <c r="F30" s="39"/>
      <c r="G30" s="39"/>
      <c r="H30" s="39"/>
      <c r="I30" s="39"/>
      <c r="J30" s="152">
        <f>ROUND(J124,2)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0"/>
      <c r="E31" s="150"/>
      <c r="F31" s="150"/>
      <c r="G31" s="150"/>
      <c r="H31" s="150"/>
      <c r="I31" s="150"/>
      <c r="J31" s="150"/>
      <c r="K31" s="150"/>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53" t="s">
        <v>39</v>
      </c>
      <c r="G32" s="39"/>
      <c r="H32" s="39"/>
      <c r="I32" s="153" t="s">
        <v>38</v>
      </c>
      <c r="J32" s="153" t="s">
        <v>40</v>
      </c>
      <c r="K32" s="39"/>
      <c r="L32" s="64"/>
      <c r="S32" s="39"/>
      <c r="T32" s="39"/>
      <c r="U32" s="39"/>
      <c r="V32" s="39"/>
      <c r="W32" s="39"/>
      <c r="X32" s="39"/>
      <c r="Y32" s="39"/>
      <c r="Z32" s="39"/>
      <c r="AA32" s="39"/>
      <c r="AB32" s="39"/>
      <c r="AC32" s="39"/>
      <c r="AD32" s="39"/>
      <c r="AE32" s="39"/>
    </row>
    <row r="33" spans="1:31" s="2" customFormat="1" ht="14.4" customHeight="1">
      <c r="A33" s="39"/>
      <c r="B33" s="45"/>
      <c r="C33" s="39"/>
      <c r="D33" s="154" t="s">
        <v>41</v>
      </c>
      <c r="E33" s="141" t="s">
        <v>42</v>
      </c>
      <c r="F33" s="155">
        <f>ROUND((SUM(BE124:BE279)),2)</f>
        <v>0</v>
      </c>
      <c r="G33" s="39"/>
      <c r="H33" s="39"/>
      <c r="I33" s="156">
        <v>0.21</v>
      </c>
      <c r="J33" s="155">
        <f>ROUND(((SUM(BE124:BE279))*I33),2)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41" t="s">
        <v>43</v>
      </c>
      <c r="F34" s="155">
        <f>ROUND((SUM(BF124:BF279)),2)</f>
        <v>0</v>
      </c>
      <c r="G34" s="39"/>
      <c r="H34" s="39"/>
      <c r="I34" s="156">
        <v>0.12</v>
      </c>
      <c r="J34" s="155">
        <f>ROUND(((SUM(BF124:BF279))*I34),2)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41" t="s">
        <v>44</v>
      </c>
      <c r="F35" s="155">
        <f>ROUND((SUM(BG124:BG279)),2)</f>
        <v>0</v>
      </c>
      <c r="G35" s="39"/>
      <c r="H35" s="39"/>
      <c r="I35" s="156">
        <v>0.21</v>
      </c>
      <c r="J35" s="155">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41" t="s">
        <v>45</v>
      </c>
      <c r="F36" s="155">
        <f>ROUND((SUM(BH124:BH279)),2)</f>
        <v>0</v>
      </c>
      <c r="G36" s="39"/>
      <c r="H36" s="39"/>
      <c r="I36" s="156">
        <v>0.12</v>
      </c>
      <c r="J36" s="155">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41" t="s">
        <v>46</v>
      </c>
      <c r="F37" s="155">
        <f>ROUND((SUM(BI124:BI279)),2)</f>
        <v>0</v>
      </c>
      <c r="G37" s="39"/>
      <c r="H37" s="39"/>
      <c r="I37" s="156">
        <v>0</v>
      </c>
      <c r="J37" s="155">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pans="1:31" s="2" customFormat="1" ht="25.4" customHeight="1">
      <c r="A39" s="39"/>
      <c r="B39" s="45"/>
      <c r="C39" s="157"/>
      <c r="D39" s="158" t="s">
        <v>47</v>
      </c>
      <c r="E39" s="159"/>
      <c r="F39" s="159"/>
      <c r="G39" s="160" t="s">
        <v>48</v>
      </c>
      <c r="H39" s="161" t="s">
        <v>49</v>
      </c>
      <c r="I39" s="159"/>
      <c r="J39" s="162">
        <f>SUM(J30:J37)</f>
        <v>0</v>
      </c>
      <c r="K39" s="163"/>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64" t="s">
        <v>50</v>
      </c>
      <c r="E50" s="165"/>
      <c r="F50" s="165"/>
      <c r="G50" s="164" t="s">
        <v>51</v>
      </c>
      <c r="H50" s="165"/>
      <c r="I50" s="165"/>
      <c r="J50" s="165"/>
      <c r="K50" s="16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66" t="s">
        <v>52</v>
      </c>
      <c r="E61" s="167"/>
      <c r="F61" s="168" t="s">
        <v>53</v>
      </c>
      <c r="G61" s="166" t="s">
        <v>52</v>
      </c>
      <c r="H61" s="167"/>
      <c r="I61" s="167"/>
      <c r="J61" s="169" t="s">
        <v>53</v>
      </c>
      <c r="K61" s="16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64" t="s">
        <v>54</v>
      </c>
      <c r="E65" s="170"/>
      <c r="F65" s="170"/>
      <c r="G65" s="164" t="s">
        <v>55</v>
      </c>
      <c r="H65" s="170"/>
      <c r="I65" s="170"/>
      <c r="J65" s="170"/>
      <c r="K65" s="17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66" t="s">
        <v>52</v>
      </c>
      <c r="E76" s="167"/>
      <c r="F76" s="168" t="s">
        <v>53</v>
      </c>
      <c r="G76" s="166" t="s">
        <v>52</v>
      </c>
      <c r="H76" s="167"/>
      <c r="I76" s="167"/>
      <c r="J76" s="169" t="s">
        <v>53</v>
      </c>
      <c r="K76" s="167"/>
      <c r="L76" s="64"/>
      <c r="S76" s="39"/>
      <c r="T76" s="39"/>
      <c r="U76" s="39"/>
      <c r="V76" s="39"/>
      <c r="W76" s="39"/>
      <c r="X76" s="39"/>
      <c r="Y76" s="39"/>
      <c r="Z76" s="39"/>
      <c r="AA76" s="39"/>
      <c r="AB76" s="39"/>
      <c r="AC76" s="39"/>
      <c r="AD76" s="39"/>
      <c r="AE76" s="39"/>
    </row>
    <row r="77" spans="1:31" s="2" customFormat="1" ht="14.4" customHeight="1">
      <c r="A77" s="39"/>
      <c r="B77" s="171"/>
      <c r="C77" s="172"/>
      <c r="D77" s="172"/>
      <c r="E77" s="172"/>
      <c r="F77" s="172"/>
      <c r="G77" s="172"/>
      <c r="H77" s="172"/>
      <c r="I77" s="172"/>
      <c r="J77" s="172"/>
      <c r="K77" s="172"/>
      <c r="L77" s="64"/>
      <c r="S77" s="39"/>
      <c r="T77" s="39"/>
      <c r="U77" s="39"/>
      <c r="V77" s="39"/>
      <c r="W77" s="39"/>
      <c r="X77" s="39"/>
      <c r="Y77" s="39"/>
      <c r="Z77" s="39"/>
      <c r="AA77" s="39"/>
      <c r="AB77" s="39"/>
      <c r="AC77" s="39"/>
      <c r="AD77" s="39"/>
      <c r="AE77" s="39"/>
    </row>
    <row r="81" spans="1:31" s="2" customFormat="1" ht="6.95" customHeight="1">
      <c r="A81" s="39"/>
      <c r="B81" s="173"/>
      <c r="C81" s="174"/>
      <c r="D81" s="174"/>
      <c r="E81" s="174"/>
      <c r="F81" s="174"/>
      <c r="G81" s="174"/>
      <c r="H81" s="174"/>
      <c r="I81" s="174"/>
      <c r="J81" s="174"/>
      <c r="K81" s="174"/>
      <c r="L81" s="64"/>
      <c r="S81" s="39"/>
      <c r="T81" s="39"/>
      <c r="U81" s="39"/>
      <c r="V81" s="39"/>
      <c r="W81" s="39"/>
      <c r="X81" s="39"/>
      <c r="Y81" s="39"/>
      <c r="Z81" s="39"/>
      <c r="AA81" s="39"/>
      <c r="AB81" s="39"/>
      <c r="AC81" s="39"/>
      <c r="AD81" s="39"/>
      <c r="AE81" s="39"/>
    </row>
    <row r="82" spans="1:31" s="2" customFormat="1" ht="24.95" customHeight="1">
      <c r="A82" s="39"/>
      <c r="B82" s="40"/>
      <c r="C82" s="24" t="s">
        <v>94</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75" t="str">
        <f>E7</f>
        <v>Drásov - sanační projekt</v>
      </c>
      <c r="F85" s="33"/>
      <c r="G85" s="33"/>
      <c r="H85" s="33"/>
      <c r="I85" s="41"/>
      <c r="J85" s="41"/>
      <c r="K85" s="41"/>
      <c r="L85" s="64"/>
      <c r="S85" s="39"/>
      <c r="T85" s="39"/>
      <c r="U85" s="39"/>
      <c r="V85" s="39"/>
      <c r="W85" s="39"/>
      <c r="X85" s="39"/>
      <c r="Y85" s="39"/>
      <c r="Z85" s="39"/>
      <c r="AA85" s="39"/>
      <c r="AB85" s="39"/>
      <c r="AC85" s="39"/>
      <c r="AD85" s="39"/>
      <c r="AE85" s="39"/>
    </row>
    <row r="86" spans="1:31" s="2" customFormat="1" ht="12" customHeight="1">
      <c r="A86" s="39"/>
      <c r="B86" s="40"/>
      <c r="C86" s="33" t="s">
        <v>92</v>
      </c>
      <c r="D86" s="41"/>
      <c r="E86" s="41"/>
      <c r="F86" s="41"/>
      <c r="G86" s="41"/>
      <c r="H86" s="41"/>
      <c r="I86" s="41"/>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220545-1 - PD sanace</v>
      </c>
      <c r="F87" s="41"/>
      <c r="G87" s="41"/>
      <c r="H87" s="41"/>
      <c r="I87" s="41"/>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Drásov</v>
      </c>
      <c r="G89" s="41"/>
      <c r="H89" s="41"/>
      <c r="I89" s="33" t="s">
        <v>22</v>
      </c>
      <c r="J89" s="80" t="str">
        <f>IF(J12="","",J12)</f>
        <v>4. 11. 2022</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5.15" customHeight="1">
      <c r="A91" s="39"/>
      <c r="B91" s="40"/>
      <c r="C91" s="33" t="s">
        <v>24</v>
      </c>
      <c r="D91" s="41"/>
      <c r="E91" s="41"/>
      <c r="F91" s="28" t="str">
        <f>E15</f>
        <v xml:space="preserve"> </v>
      </c>
      <c r="G91" s="41"/>
      <c r="H91" s="41"/>
      <c r="I91" s="33" t="s">
        <v>30</v>
      </c>
      <c r="J91" s="37" t="str">
        <f>E21</f>
        <v>GEOtest, a.s.</v>
      </c>
      <c r="K91" s="41"/>
      <c r="L91" s="64"/>
      <c r="S91" s="39"/>
      <c r="T91" s="39"/>
      <c r="U91" s="39"/>
      <c r="V91" s="39"/>
      <c r="W91" s="39"/>
      <c r="X91" s="39"/>
      <c r="Y91" s="39"/>
      <c r="Z91" s="39"/>
      <c r="AA91" s="39"/>
      <c r="AB91" s="39"/>
      <c r="AC91" s="39"/>
      <c r="AD91" s="39"/>
      <c r="AE91" s="39"/>
    </row>
    <row r="92" spans="1:31" s="2" customFormat="1" ht="15.15" customHeight="1">
      <c r="A92" s="39"/>
      <c r="B92" s="40"/>
      <c r="C92" s="33" t="s">
        <v>28</v>
      </c>
      <c r="D92" s="41"/>
      <c r="E92" s="41"/>
      <c r="F92" s="28" t="str">
        <f>IF(E18="","",E18)</f>
        <v>Vyplň údaj</v>
      </c>
      <c r="G92" s="41"/>
      <c r="H92" s="41"/>
      <c r="I92" s="33" t="s">
        <v>35</v>
      </c>
      <c r="J92" s="37" t="str">
        <f>E24</f>
        <v xml:space="preserve"> </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pans="1:31" s="2" customFormat="1" ht="29.25" customHeight="1">
      <c r="A94" s="39"/>
      <c r="B94" s="40"/>
      <c r="C94" s="176" t="s">
        <v>95</v>
      </c>
      <c r="D94" s="177"/>
      <c r="E94" s="177"/>
      <c r="F94" s="177"/>
      <c r="G94" s="177"/>
      <c r="H94" s="177"/>
      <c r="I94" s="177"/>
      <c r="J94" s="178" t="s">
        <v>96</v>
      </c>
      <c r="K94" s="177"/>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47" s="2" customFormat="1" ht="22.8" customHeight="1">
      <c r="A96" s="39"/>
      <c r="B96" s="40"/>
      <c r="C96" s="179" t="s">
        <v>97</v>
      </c>
      <c r="D96" s="41"/>
      <c r="E96" s="41"/>
      <c r="F96" s="41"/>
      <c r="G96" s="41"/>
      <c r="H96" s="41"/>
      <c r="I96" s="41"/>
      <c r="J96" s="111">
        <f>J124</f>
        <v>0</v>
      </c>
      <c r="K96" s="41"/>
      <c r="L96" s="64"/>
      <c r="S96" s="39"/>
      <c r="T96" s="39"/>
      <c r="U96" s="39"/>
      <c r="V96" s="39"/>
      <c r="W96" s="39"/>
      <c r="X96" s="39"/>
      <c r="Y96" s="39"/>
      <c r="Z96" s="39"/>
      <c r="AA96" s="39"/>
      <c r="AB96" s="39"/>
      <c r="AC96" s="39"/>
      <c r="AD96" s="39"/>
      <c r="AE96" s="39"/>
      <c r="AU96" s="18" t="s">
        <v>98</v>
      </c>
    </row>
    <row r="97" spans="1:31" s="9" customFormat="1" ht="24.95" customHeight="1">
      <c r="A97" s="9"/>
      <c r="B97" s="180"/>
      <c r="C97" s="181"/>
      <c r="D97" s="182" t="s">
        <v>99</v>
      </c>
      <c r="E97" s="183"/>
      <c r="F97" s="183"/>
      <c r="G97" s="183"/>
      <c r="H97" s="183"/>
      <c r="I97" s="183"/>
      <c r="J97" s="184">
        <f>J125</f>
        <v>0</v>
      </c>
      <c r="K97" s="181"/>
      <c r="L97" s="185"/>
      <c r="S97" s="9"/>
      <c r="T97" s="9"/>
      <c r="U97" s="9"/>
      <c r="V97" s="9"/>
      <c r="W97" s="9"/>
      <c r="X97" s="9"/>
      <c r="Y97" s="9"/>
      <c r="Z97" s="9"/>
      <c r="AA97" s="9"/>
      <c r="AB97" s="9"/>
      <c r="AC97" s="9"/>
      <c r="AD97" s="9"/>
      <c r="AE97" s="9"/>
    </row>
    <row r="98" spans="1:31" s="10" customFormat="1" ht="19.9" customHeight="1">
      <c r="A98" s="10"/>
      <c r="B98" s="186"/>
      <c r="C98" s="187"/>
      <c r="D98" s="188" t="s">
        <v>100</v>
      </c>
      <c r="E98" s="189"/>
      <c r="F98" s="189"/>
      <c r="G98" s="189"/>
      <c r="H98" s="189"/>
      <c r="I98" s="189"/>
      <c r="J98" s="190">
        <f>J126</f>
        <v>0</v>
      </c>
      <c r="K98" s="187"/>
      <c r="L98" s="191"/>
      <c r="S98" s="10"/>
      <c r="T98" s="10"/>
      <c r="U98" s="10"/>
      <c r="V98" s="10"/>
      <c r="W98" s="10"/>
      <c r="X98" s="10"/>
      <c r="Y98" s="10"/>
      <c r="Z98" s="10"/>
      <c r="AA98" s="10"/>
      <c r="AB98" s="10"/>
      <c r="AC98" s="10"/>
      <c r="AD98" s="10"/>
      <c r="AE98" s="10"/>
    </row>
    <row r="99" spans="1:31" s="10" customFormat="1" ht="19.9" customHeight="1">
      <c r="A99" s="10"/>
      <c r="B99" s="186"/>
      <c r="C99" s="187"/>
      <c r="D99" s="188" t="s">
        <v>101</v>
      </c>
      <c r="E99" s="189"/>
      <c r="F99" s="189"/>
      <c r="G99" s="189"/>
      <c r="H99" s="189"/>
      <c r="I99" s="189"/>
      <c r="J99" s="190">
        <f>J225</f>
        <v>0</v>
      </c>
      <c r="K99" s="187"/>
      <c r="L99" s="191"/>
      <c r="S99" s="10"/>
      <c r="T99" s="10"/>
      <c r="U99" s="10"/>
      <c r="V99" s="10"/>
      <c r="W99" s="10"/>
      <c r="X99" s="10"/>
      <c r="Y99" s="10"/>
      <c r="Z99" s="10"/>
      <c r="AA99" s="10"/>
      <c r="AB99" s="10"/>
      <c r="AC99" s="10"/>
      <c r="AD99" s="10"/>
      <c r="AE99" s="10"/>
    </row>
    <row r="100" spans="1:31" s="10" customFormat="1" ht="19.9" customHeight="1">
      <c r="A100" s="10"/>
      <c r="B100" s="186"/>
      <c r="C100" s="187"/>
      <c r="D100" s="188" t="s">
        <v>102</v>
      </c>
      <c r="E100" s="189"/>
      <c r="F100" s="189"/>
      <c r="G100" s="189"/>
      <c r="H100" s="189"/>
      <c r="I100" s="189"/>
      <c r="J100" s="190">
        <f>J251</f>
        <v>0</v>
      </c>
      <c r="K100" s="187"/>
      <c r="L100" s="191"/>
      <c r="S100" s="10"/>
      <c r="T100" s="10"/>
      <c r="U100" s="10"/>
      <c r="V100" s="10"/>
      <c r="W100" s="10"/>
      <c r="X100" s="10"/>
      <c r="Y100" s="10"/>
      <c r="Z100" s="10"/>
      <c r="AA100" s="10"/>
      <c r="AB100" s="10"/>
      <c r="AC100" s="10"/>
      <c r="AD100" s="10"/>
      <c r="AE100" s="10"/>
    </row>
    <row r="101" spans="1:31" s="10" customFormat="1" ht="19.9" customHeight="1">
      <c r="A101" s="10"/>
      <c r="B101" s="186"/>
      <c r="C101" s="187"/>
      <c r="D101" s="188" t="s">
        <v>103</v>
      </c>
      <c r="E101" s="189"/>
      <c r="F101" s="189"/>
      <c r="G101" s="189"/>
      <c r="H101" s="189"/>
      <c r="I101" s="189"/>
      <c r="J101" s="190">
        <f>J256</f>
        <v>0</v>
      </c>
      <c r="K101" s="187"/>
      <c r="L101" s="191"/>
      <c r="S101" s="10"/>
      <c r="T101" s="10"/>
      <c r="U101" s="10"/>
      <c r="V101" s="10"/>
      <c r="W101" s="10"/>
      <c r="X101" s="10"/>
      <c r="Y101" s="10"/>
      <c r="Z101" s="10"/>
      <c r="AA101" s="10"/>
      <c r="AB101" s="10"/>
      <c r="AC101" s="10"/>
      <c r="AD101" s="10"/>
      <c r="AE101" s="10"/>
    </row>
    <row r="102" spans="1:31" s="10" customFormat="1" ht="19.9" customHeight="1">
      <c r="A102" s="10"/>
      <c r="B102" s="186"/>
      <c r="C102" s="187"/>
      <c r="D102" s="188" t="s">
        <v>104</v>
      </c>
      <c r="E102" s="189"/>
      <c r="F102" s="189"/>
      <c r="G102" s="189"/>
      <c r="H102" s="189"/>
      <c r="I102" s="189"/>
      <c r="J102" s="190">
        <f>J260</f>
        <v>0</v>
      </c>
      <c r="K102" s="187"/>
      <c r="L102" s="191"/>
      <c r="S102" s="10"/>
      <c r="T102" s="10"/>
      <c r="U102" s="10"/>
      <c r="V102" s="10"/>
      <c r="W102" s="10"/>
      <c r="X102" s="10"/>
      <c r="Y102" s="10"/>
      <c r="Z102" s="10"/>
      <c r="AA102" s="10"/>
      <c r="AB102" s="10"/>
      <c r="AC102" s="10"/>
      <c r="AD102" s="10"/>
      <c r="AE102" s="10"/>
    </row>
    <row r="103" spans="1:31" s="10" customFormat="1" ht="19.9" customHeight="1">
      <c r="A103" s="10"/>
      <c r="B103" s="186"/>
      <c r="C103" s="187"/>
      <c r="D103" s="188" t="s">
        <v>105</v>
      </c>
      <c r="E103" s="189"/>
      <c r="F103" s="189"/>
      <c r="G103" s="189"/>
      <c r="H103" s="189"/>
      <c r="I103" s="189"/>
      <c r="J103" s="190">
        <f>J268</f>
        <v>0</v>
      </c>
      <c r="K103" s="187"/>
      <c r="L103" s="191"/>
      <c r="S103" s="10"/>
      <c r="T103" s="10"/>
      <c r="U103" s="10"/>
      <c r="V103" s="10"/>
      <c r="W103" s="10"/>
      <c r="X103" s="10"/>
      <c r="Y103" s="10"/>
      <c r="Z103" s="10"/>
      <c r="AA103" s="10"/>
      <c r="AB103" s="10"/>
      <c r="AC103" s="10"/>
      <c r="AD103" s="10"/>
      <c r="AE103" s="10"/>
    </row>
    <row r="104" spans="1:31" s="10" customFormat="1" ht="19.9" customHeight="1">
      <c r="A104" s="10"/>
      <c r="B104" s="186"/>
      <c r="C104" s="187"/>
      <c r="D104" s="188" t="s">
        <v>106</v>
      </c>
      <c r="E104" s="189"/>
      <c r="F104" s="189"/>
      <c r="G104" s="189"/>
      <c r="H104" s="189"/>
      <c r="I104" s="189"/>
      <c r="J104" s="190">
        <f>J275</f>
        <v>0</v>
      </c>
      <c r="K104" s="187"/>
      <c r="L104" s="191"/>
      <c r="S104" s="10"/>
      <c r="T104" s="10"/>
      <c r="U104" s="10"/>
      <c r="V104" s="10"/>
      <c r="W104" s="10"/>
      <c r="X104" s="10"/>
      <c r="Y104" s="10"/>
      <c r="Z104" s="10"/>
      <c r="AA104" s="10"/>
      <c r="AB104" s="10"/>
      <c r="AC104" s="10"/>
      <c r="AD104" s="10"/>
      <c r="AE104" s="10"/>
    </row>
    <row r="105" spans="1:31" s="2" customFormat="1" ht="21.8" customHeight="1">
      <c r="A105" s="39"/>
      <c r="B105" s="40"/>
      <c r="C105" s="41"/>
      <c r="D105" s="41"/>
      <c r="E105" s="41"/>
      <c r="F105" s="41"/>
      <c r="G105" s="41"/>
      <c r="H105" s="41"/>
      <c r="I105" s="41"/>
      <c r="J105" s="41"/>
      <c r="K105" s="41"/>
      <c r="L105" s="64"/>
      <c r="S105" s="39"/>
      <c r="T105" s="39"/>
      <c r="U105" s="39"/>
      <c r="V105" s="39"/>
      <c r="W105" s="39"/>
      <c r="X105" s="39"/>
      <c r="Y105" s="39"/>
      <c r="Z105" s="39"/>
      <c r="AA105" s="39"/>
      <c r="AB105" s="39"/>
      <c r="AC105" s="39"/>
      <c r="AD105" s="39"/>
      <c r="AE105" s="39"/>
    </row>
    <row r="106" spans="1:31" s="2" customFormat="1" ht="6.95" customHeight="1">
      <c r="A106" s="39"/>
      <c r="B106" s="67"/>
      <c r="C106" s="68"/>
      <c r="D106" s="68"/>
      <c r="E106" s="68"/>
      <c r="F106" s="68"/>
      <c r="G106" s="68"/>
      <c r="H106" s="68"/>
      <c r="I106" s="68"/>
      <c r="J106" s="68"/>
      <c r="K106" s="68"/>
      <c r="L106" s="64"/>
      <c r="S106" s="39"/>
      <c r="T106" s="39"/>
      <c r="U106" s="39"/>
      <c r="V106" s="39"/>
      <c r="W106" s="39"/>
      <c r="X106" s="39"/>
      <c r="Y106" s="39"/>
      <c r="Z106" s="39"/>
      <c r="AA106" s="39"/>
      <c r="AB106" s="39"/>
      <c r="AC106" s="39"/>
      <c r="AD106" s="39"/>
      <c r="AE106" s="39"/>
    </row>
    <row r="110" spans="1:31" s="2" customFormat="1" ht="6.95" customHeight="1">
      <c r="A110" s="39"/>
      <c r="B110" s="69"/>
      <c r="C110" s="70"/>
      <c r="D110" s="70"/>
      <c r="E110" s="70"/>
      <c r="F110" s="70"/>
      <c r="G110" s="70"/>
      <c r="H110" s="70"/>
      <c r="I110" s="70"/>
      <c r="J110" s="70"/>
      <c r="K110" s="70"/>
      <c r="L110" s="64"/>
      <c r="S110" s="39"/>
      <c r="T110" s="39"/>
      <c r="U110" s="39"/>
      <c r="V110" s="39"/>
      <c r="W110" s="39"/>
      <c r="X110" s="39"/>
      <c r="Y110" s="39"/>
      <c r="Z110" s="39"/>
      <c r="AA110" s="39"/>
      <c r="AB110" s="39"/>
      <c r="AC110" s="39"/>
      <c r="AD110" s="39"/>
      <c r="AE110" s="39"/>
    </row>
    <row r="111" spans="1:31" s="2" customFormat="1" ht="24.95" customHeight="1">
      <c r="A111" s="39"/>
      <c r="B111" s="40"/>
      <c r="C111" s="24" t="s">
        <v>107</v>
      </c>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6.95" customHeight="1">
      <c r="A112" s="39"/>
      <c r="B112" s="40"/>
      <c r="C112" s="41"/>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12" customHeight="1">
      <c r="A113" s="39"/>
      <c r="B113" s="40"/>
      <c r="C113" s="33" t="s">
        <v>16</v>
      </c>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16.5" customHeight="1">
      <c r="A114" s="39"/>
      <c r="B114" s="40"/>
      <c r="C114" s="41"/>
      <c r="D114" s="41"/>
      <c r="E114" s="175" t="str">
        <f>E7</f>
        <v>Drásov - sanační projekt</v>
      </c>
      <c r="F114" s="33"/>
      <c r="G114" s="33"/>
      <c r="H114" s="33"/>
      <c r="I114" s="41"/>
      <c r="J114" s="41"/>
      <c r="K114" s="41"/>
      <c r="L114" s="64"/>
      <c r="S114" s="39"/>
      <c r="T114" s="39"/>
      <c r="U114" s="39"/>
      <c r="V114" s="39"/>
      <c r="W114" s="39"/>
      <c r="X114" s="39"/>
      <c r="Y114" s="39"/>
      <c r="Z114" s="39"/>
      <c r="AA114" s="39"/>
      <c r="AB114" s="39"/>
      <c r="AC114" s="39"/>
      <c r="AD114" s="39"/>
      <c r="AE114" s="39"/>
    </row>
    <row r="115" spans="1:31" s="2" customFormat="1" ht="12" customHeight="1">
      <c r="A115" s="39"/>
      <c r="B115" s="40"/>
      <c r="C115" s="33" t="s">
        <v>92</v>
      </c>
      <c r="D115" s="41"/>
      <c r="E115" s="41"/>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16.5" customHeight="1">
      <c r="A116" s="39"/>
      <c r="B116" s="40"/>
      <c r="C116" s="41"/>
      <c r="D116" s="41"/>
      <c r="E116" s="77" t="str">
        <f>E9</f>
        <v>220545-1 - PD sanace</v>
      </c>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6.95" customHeight="1">
      <c r="A117" s="39"/>
      <c r="B117" s="40"/>
      <c r="C117" s="41"/>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12" customHeight="1">
      <c r="A118" s="39"/>
      <c r="B118" s="40"/>
      <c r="C118" s="33" t="s">
        <v>20</v>
      </c>
      <c r="D118" s="41"/>
      <c r="E118" s="41"/>
      <c r="F118" s="28" t="str">
        <f>F12</f>
        <v>Drásov</v>
      </c>
      <c r="G118" s="41"/>
      <c r="H118" s="41"/>
      <c r="I118" s="33" t="s">
        <v>22</v>
      </c>
      <c r="J118" s="80" t="str">
        <f>IF(J12="","",J12)</f>
        <v>4. 11. 2022</v>
      </c>
      <c r="K118" s="41"/>
      <c r="L118" s="64"/>
      <c r="S118" s="39"/>
      <c r="T118" s="39"/>
      <c r="U118" s="39"/>
      <c r="V118" s="39"/>
      <c r="W118" s="39"/>
      <c r="X118" s="39"/>
      <c r="Y118" s="39"/>
      <c r="Z118" s="39"/>
      <c r="AA118" s="39"/>
      <c r="AB118" s="39"/>
      <c r="AC118" s="39"/>
      <c r="AD118" s="39"/>
      <c r="AE118" s="39"/>
    </row>
    <row r="119" spans="1:31" s="2" customFormat="1" ht="6.95" customHeight="1">
      <c r="A119" s="39"/>
      <c r="B119" s="40"/>
      <c r="C119" s="41"/>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15.15" customHeight="1">
      <c r="A120" s="39"/>
      <c r="B120" s="40"/>
      <c r="C120" s="33" t="s">
        <v>24</v>
      </c>
      <c r="D120" s="41"/>
      <c r="E120" s="41"/>
      <c r="F120" s="28" t="str">
        <f>E15</f>
        <v xml:space="preserve"> </v>
      </c>
      <c r="G120" s="41"/>
      <c r="H120" s="41"/>
      <c r="I120" s="33" t="s">
        <v>30</v>
      </c>
      <c r="J120" s="37" t="str">
        <f>E21</f>
        <v>GEOtest, a.s.</v>
      </c>
      <c r="K120" s="41"/>
      <c r="L120" s="64"/>
      <c r="S120" s="39"/>
      <c r="T120" s="39"/>
      <c r="U120" s="39"/>
      <c r="V120" s="39"/>
      <c r="W120" s="39"/>
      <c r="X120" s="39"/>
      <c r="Y120" s="39"/>
      <c r="Z120" s="39"/>
      <c r="AA120" s="39"/>
      <c r="AB120" s="39"/>
      <c r="AC120" s="39"/>
      <c r="AD120" s="39"/>
      <c r="AE120" s="39"/>
    </row>
    <row r="121" spans="1:31" s="2" customFormat="1" ht="15.15" customHeight="1">
      <c r="A121" s="39"/>
      <c r="B121" s="40"/>
      <c r="C121" s="33" t="s">
        <v>28</v>
      </c>
      <c r="D121" s="41"/>
      <c r="E121" s="41"/>
      <c r="F121" s="28" t="str">
        <f>IF(E18="","",E18)</f>
        <v>Vyplň údaj</v>
      </c>
      <c r="G121" s="41"/>
      <c r="H121" s="41"/>
      <c r="I121" s="33" t="s">
        <v>35</v>
      </c>
      <c r="J121" s="37" t="str">
        <f>E24</f>
        <v xml:space="preserve"> </v>
      </c>
      <c r="K121" s="41"/>
      <c r="L121" s="64"/>
      <c r="S121" s="39"/>
      <c r="T121" s="39"/>
      <c r="U121" s="39"/>
      <c r="V121" s="39"/>
      <c r="W121" s="39"/>
      <c r="X121" s="39"/>
      <c r="Y121" s="39"/>
      <c r="Z121" s="39"/>
      <c r="AA121" s="39"/>
      <c r="AB121" s="39"/>
      <c r="AC121" s="39"/>
      <c r="AD121" s="39"/>
      <c r="AE121" s="39"/>
    </row>
    <row r="122" spans="1:31" s="2" customFormat="1" ht="10.3" customHeight="1">
      <c r="A122" s="39"/>
      <c r="B122" s="40"/>
      <c r="C122" s="41"/>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pans="1:31" s="11" customFormat="1" ht="29.25" customHeight="1">
      <c r="A123" s="192"/>
      <c r="B123" s="193"/>
      <c r="C123" s="194" t="s">
        <v>108</v>
      </c>
      <c r="D123" s="195" t="s">
        <v>62</v>
      </c>
      <c r="E123" s="195" t="s">
        <v>58</v>
      </c>
      <c r="F123" s="195" t="s">
        <v>59</v>
      </c>
      <c r="G123" s="195" t="s">
        <v>109</v>
      </c>
      <c r="H123" s="195" t="s">
        <v>110</v>
      </c>
      <c r="I123" s="195" t="s">
        <v>111</v>
      </c>
      <c r="J123" s="195" t="s">
        <v>96</v>
      </c>
      <c r="K123" s="196" t="s">
        <v>112</v>
      </c>
      <c r="L123" s="197"/>
      <c r="M123" s="101" t="s">
        <v>1</v>
      </c>
      <c r="N123" s="102" t="s">
        <v>41</v>
      </c>
      <c r="O123" s="102" t="s">
        <v>113</v>
      </c>
      <c r="P123" s="102" t="s">
        <v>114</v>
      </c>
      <c r="Q123" s="102" t="s">
        <v>115</v>
      </c>
      <c r="R123" s="102" t="s">
        <v>116</v>
      </c>
      <c r="S123" s="102" t="s">
        <v>117</v>
      </c>
      <c r="T123" s="103" t="s">
        <v>118</v>
      </c>
      <c r="U123" s="192"/>
      <c r="V123" s="192"/>
      <c r="W123" s="192"/>
      <c r="X123" s="192"/>
      <c r="Y123" s="192"/>
      <c r="Z123" s="192"/>
      <c r="AA123" s="192"/>
      <c r="AB123" s="192"/>
      <c r="AC123" s="192"/>
      <c r="AD123" s="192"/>
      <c r="AE123" s="192"/>
    </row>
    <row r="124" spans="1:63" s="2" customFormat="1" ht="22.8" customHeight="1">
      <c r="A124" s="39"/>
      <c r="B124" s="40"/>
      <c r="C124" s="108" t="s">
        <v>119</v>
      </c>
      <c r="D124" s="41"/>
      <c r="E124" s="41"/>
      <c r="F124" s="41"/>
      <c r="G124" s="41"/>
      <c r="H124" s="41"/>
      <c r="I124" s="41"/>
      <c r="J124" s="198">
        <f>BK124</f>
        <v>0</v>
      </c>
      <c r="K124" s="41"/>
      <c r="L124" s="45"/>
      <c r="M124" s="104"/>
      <c r="N124" s="199"/>
      <c r="O124" s="105"/>
      <c r="P124" s="200">
        <f>P125</f>
        <v>0</v>
      </c>
      <c r="Q124" s="105"/>
      <c r="R124" s="200">
        <f>R125</f>
        <v>268.10661833</v>
      </c>
      <c r="S124" s="105"/>
      <c r="T124" s="201">
        <f>T125</f>
        <v>95.85</v>
      </c>
      <c r="U124" s="39"/>
      <c r="V124" s="39"/>
      <c r="W124" s="39"/>
      <c r="X124" s="39"/>
      <c r="Y124" s="39"/>
      <c r="Z124" s="39"/>
      <c r="AA124" s="39"/>
      <c r="AB124" s="39"/>
      <c r="AC124" s="39"/>
      <c r="AD124" s="39"/>
      <c r="AE124" s="39"/>
      <c r="AT124" s="18" t="s">
        <v>76</v>
      </c>
      <c r="AU124" s="18" t="s">
        <v>98</v>
      </c>
      <c r="BK124" s="202">
        <f>BK125</f>
        <v>0</v>
      </c>
    </row>
    <row r="125" spans="1:63" s="12" customFormat="1" ht="25.9" customHeight="1">
      <c r="A125" s="12"/>
      <c r="B125" s="203"/>
      <c r="C125" s="204"/>
      <c r="D125" s="205" t="s">
        <v>76</v>
      </c>
      <c r="E125" s="206" t="s">
        <v>120</v>
      </c>
      <c r="F125" s="206" t="s">
        <v>121</v>
      </c>
      <c r="G125" s="204"/>
      <c r="H125" s="204"/>
      <c r="I125" s="207"/>
      <c r="J125" s="208">
        <f>BK125</f>
        <v>0</v>
      </c>
      <c r="K125" s="204"/>
      <c r="L125" s="209"/>
      <c r="M125" s="210"/>
      <c r="N125" s="211"/>
      <c r="O125" s="211"/>
      <c r="P125" s="212">
        <f>P126+P225+P251+P256+P260+P268+P275</f>
        <v>0</v>
      </c>
      <c r="Q125" s="211"/>
      <c r="R125" s="212">
        <f>R126+R225+R251+R256+R260+R268+R275</f>
        <v>268.10661833</v>
      </c>
      <c r="S125" s="211"/>
      <c r="T125" s="213">
        <f>T126+T225+T251+T256+T260+T268+T275</f>
        <v>95.85</v>
      </c>
      <c r="U125" s="12"/>
      <c r="V125" s="12"/>
      <c r="W125" s="12"/>
      <c r="X125" s="12"/>
      <c r="Y125" s="12"/>
      <c r="Z125" s="12"/>
      <c r="AA125" s="12"/>
      <c r="AB125" s="12"/>
      <c r="AC125" s="12"/>
      <c r="AD125" s="12"/>
      <c r="AE125" s="12"/>
      <c r="AR125" s="214" t="s">
        <v>85</v>
      </c>
      <c r="AT125" s="215" t="s">
        <v>76</v>
      </c>
      <c r="AU125" s="215" t="s">
        <v>77</v>
      </c>
      <c r="AY125" s="214" t="s">
        <v>122</v>
      </c>
      <c r="BK125" s="216">
        <f>BK126+BK225+BK251+BK256+BK260+BK268+BK275</f>
        <v>0</v>
      </c>
    </row>
    <row r="126" spans="1:63" s="12" customFormat="1" ht="22.8" customHeight="1">
      <c r="A126" s="12"/>
      <c r="B126" s="203"/>
      <c r="C126" s="204"/>
      <c r="D126" s="205" t="s">
        <v>76</v>
      </c>
      <c r="E126" s="217" t="s">
        <v>85</v>
      </c>
      <c r="F126" s="217" t="s">
        <v>123</v>
      </c>
      <c r="G126" s="204"/>
      <c r="H126" s="204"/>
      <c r="I126" s="207"/>
      <c r="J126" s="218">
        <f>BK126</f>
        <v>0</v>
      </c>
      <c r="K126" s="204"/>
      <c r="L126" s="209"/>
      <c r="M126" s="210"/>
      <c r="N126" s="211"/>
      <c r="O126" s="211"/>
      <c r="P126" s="212">
        <f>SUM(P127:P224)</f>
        <v>0</v>
      </c>
      <c r="Q126" s="211"/>
      <c r="R126" s="212">
        <f>SUM(R127:R224)</f>
        <v>13.584480000000001</v>
      </c>
      <c r="S126" s="211"/>
      <c r="T126" s="213">
        <f>SUM(T127:T224)</f>
        <v>95.85</v>
      </c>
      <c r="U126" s="12"/>
      <c r="V126" s="12"/>
      <c r="W126" s="12"/>
      <c r="X126" s="12"/>
      <c r="Y126" s="12"/>
      <c r="Z126" s="12"/>
      <c r="AA126" s="12"/>
      <c r="AB126" s="12"/>
      <c r="AC126" s="12"/>
      <c r="AD126" s="12"/>
      <c r="AE126" s="12"/>
      <c r="AR126" s="214" t="s">
        <v>85</v>
      </c>
      <c r="AT126" s="215" t="s">
        <v>76</v>
      </c>
      <c r="AU126" s="215" t="s">
        <v>85</v>
      </c>
      <c r="AY126" s="214" t="s">
        <v>122</v>
      </c>
      <c r="BK126" s="216">
        <f>SUM(BK127:BK224)</f>
        <v>0</v>
      </c>
    </row>
    <row r="127" spans="1:65" s="2" customFormat="1" ht="16.5" customHeight="1">
      <c r="A127" s="39"/>
      <c r="B127" s="40"/>
      <c r="C127" s="219" t="s">
        <v>85</v>
      </c>
      <c r="D127" s="219" t="s">
        <v>124</v>
      </c>
      <c r="E127" s="220" t="s">
        <v>125</v>
      </c>
      <c r="F127" s="221" t="s">
        <v>126</v>
      </c>
      <c r="G127" s="222" t="s">
        <v>127</v>
      </c>
      <c r="H127" s="223">
        <v>270</v>
      </c>
      <c r="I127" s="224"/>
      <c r="J127" s="225">
        <f>ROUND(I127*H127,2)</f>
        <v>0</v>
      </c>
      <c r="K127" s="221" t="s">
        <v>128</v>
      </c>
      <c r="L127" s="45"/>
      <c r="M127" s="226" t="s">
        <v>1</v>
      </c>
      <c r="N127" s="227" t="s">
        <v>42</v>
      </c>
      <c r="O127" s="92"/>
      <c r="P127" s="228">
        <f>O127*H127</f>
        <v>0</v>
      </c>
      <c r="Q127" s="228">
        <v>0</v>
      </c>
      <c r="R127" s="228">
        <f>Q127*H127</f>
        <v>0</v>
      </c>
      <c r="S127" s="228">
        <v>0.355</v>
      </c>
      <c r="T127" s="229">
        <f>S127*H127</f>
        <v>95.85</v>
      </c>
      <c r="U127" s="39"/>
      <c r="V127" s="39"/>
      <c r="W127" s="39"/>
      <c r="X127" s="39"/>
      <c r="Y127" s="39"/>
      <c r="Z127" s="39"/>
      <c r="AA127" s="39"/>
      <c r="AB127" s="39"/>
      <c r="AC127" s="39"/>
      <c r="AD127" s="39"/>
      <c r="AE127" s="39"/>
      <c r="AR127" s="230" t="s">
        <v>129</v>
      </c>
      <c r="AT127" s="230" t="s">
        <v>124</v>
      </c>
      <c r="AU127" s="230" t="s">
        <v>87</v>
      </c>
      <c r="AY127" s="18" t="s">
        <v>122</v>
      </c>
      <c r="BE127" s="231">
        <f>IF(N127="základní",J127,0)</f>
        <v>0</v>
      </c>
      <c r="BF127" s="231">
        <f>IF(N127="snížená",J127,0)</f>
        <v>0</v>
      </c>
      <c r="BG127" s="231">
        <f>IF(N127="zákl. přenesená",J127,0)</f>
        <v>0</v>
      </c>
      <c r="BH127" s="231">
        <f>IF(N127="sníž. přenesená",J127,0)</f>
        <v>0</v>
      </c>
      <c r="BI127" s="231">
        <f>IF(N127="nulová",J127,0)</f>
        <v>0</v>
      </c>
      <c r="BJ127" s="18" t="s">
        <v>85</v>
      </c>
      <c r="BK127" s="231">
        <f>ROUND(I127*H127,2)</f>
        <v>0</v>
      </c>
      <c r="BL127" s="18" t="s">
        <v>129</v>
      </c>
      <c r="BM127" s="230" t="s">
        <v>130</v>
      </c>
    </row>
    <row r="128" spans="1:47" s="2" customFormat="1" ht="12">
      <c r="A128" s="39"/>
      <c r="B128" s="40"/>
      <c r="C128" s="41"/>
      <c r="D128" s="232" t="s">
        <v>131</v>
      </c>
      <c r="E128" s="41"/>
      <c r="F128" s="233" t="s">
        <v>132</v>
      </c>
      <c r="G128" s="41"/>
      <c r="H128" s="41"/>
      <c r="I128" s="234"/>
      <c r="J128" s="41"/>
      <c r="K128" s="41"/>
      <c r="L128" s="45"/>
      <c r="M128" s="235"/>
      <c r="N128" s="236"/>
      <c r="O128" s="92"/>
      <c r="P128" s="92"/>
      <c r="Q128" s="92"/>
      <c r="R128" s="92"/>
      <c r="S128" s="92"/>
      <c r="T128" s="93"/>
      <c r="U128" s="39"/>
      <c r="V128" s="39"/>
      <c r="W128" s="39"/>
      <c r="X128" s="39"/>
      <c r="Y128" s="39"/>
      <c r="Z128" s="39"/>
      <c r="AA128" s="39"/>
      <c r="AB128" s="39"/>
      <c r="AC128" s="39"/>
      <c r="AD128" s="39"/>
      <c r="AE128" s="39"/>
      <c r="AT128" s="18" t="s">
        <v>131</v>
      </c>
      <c r="AU128" s="18" t="s">
        <v>87</v>
      </c>
    </row>
    <row r="129" spans="1:51" s="13" customFormat="1" ht="12">
      <c r="A129" s="13"/>
      <c r="B129" s="237"/>
      <c r="C129" s="238"/>
      <c r="D129" s="232" t="s">
        <v>133</v>
      </c>
      <c r="E129" s="239" t="s">
        <v>1</v>
      </c>
      <c r="F129" s="240" t="s">
        <v>134</v>
      </c>
      <c r="G129" s="238"/>
      <c r="H129" s="241">
        <v>270</v>
      </c>
      <c r="I129" s="242"/>
      <c r="J129" s="238"/>
      <c r="K129" s="238"/>
      <c r="L129" s="243"/>
      <c r="M129" s="244"/>
      <c r="N129" s="245"/>
      <c r="O129" s="245"/>
      <c r="P129" s="245"/>
      <c r="Q129" s="245"/>
      <c r="R129" s="245"/>
      <c r="S129" s="245"/>
      <c r="T129" s="246"/>
      <c r="U129" s="13"/>
      <c r="V129" s="13"/>
      <c r="W129" s="13"/>
      <c r="X129" s="13"/>
      <c r="Y129" s="13"/>
      <c r="Z129" s="13"/>
      <c r="AA129" s="13"/>
      <c r="AB129" s="13"/>
      <c r="AC129" s="13"/>
      <c r="AD129" s="13"/>
      <c r="AE129" s="13"/>
      <c r="AT129" s="247" t="s">
        <v>133</v>
      </c>
      <c r="AU129" s="247" t="s">
        <v>87</v>
      </c>
      <c r="AV129" s="13" t="s">
        <v>87</v>
      </c>
      <c r="AW129" s="13" t="s">
        <v>34</v>
      </c>
      <c r="AX129" s="13" t="s">
        <v>85</v>
      </c>
      <c r="AY129" s="247" t="s">
        <v>122</v>
      </c>
    </row>
    <row r="130" spans="1:65" s="2" customFormat="1" ht="24.15" customHeight="1">
      <c r="A130" s="39"/>
      <c r="B130" s="40"/>
      <c r="C130" s="219" t="s">
        <v>87</v>
      </c>
      <c r="D130" s="219" t="s">
        <v>124</v>
      </c>
      <c r="E130" s="220" t="s">
        <v>135</v>
      </c>
      <c r="F130" s="221" t="s">
        <v>136</v>
      </c>
      <c r="G130" s="222" t="s">
        <v>127</v>
      </c>
      <c r="H130" s="223">
        <v>185.9</v>
      </c>
      <c r="I130" s="224"/>
      <c r="J130" s="225">
        <f>ROUND(I130*H130,2)</f>
        <v>0</v>
      </c>
      <c r="K130" s="221" t="s">
        <v>128</v>
      </c>
      <c r="L130" s="45"/>
      <c r="M130" s="226" t="s">
        <v>1</v>
      </c>
      <c r="N130" s="227" t="s">
        <v>42</v>
      </c>
      <c r="O130" s="92"/>
      <c r="P130" s="228">
        <f>O130*H130</f>
        <v>0</v>
      </c>
      <c r="Q130" s="228">
        <v>0</v>
      </c>
      <c r="R130" s="228">
        <f>Q130*H130</f>
        <v>0</v>
      </c>
      <c r="S130" s="228">
        <v>0</v>
      </c>
      <c r="T130" s="229">
        <f>S130*H130</f>
        <v>0</v>
      </c>
      <c r="U130" s="39"/>
      <c r="V130" s="39"/>
      <c r="W130" s="39"/>
      <c r="X130" s="39"/>
      <c r="Y130" s="39"/>
      <c r="Z130" s="39"/>
      <c r="AA130" s="39"/>
      <c r="AB130" s="39"/>
      <c r="AC130" s="39"/>
      <c r="AD130" s="39"/>
      <c r="AE130" s="39"/>
      <c r="AR130" s="230" t="s">
        <v>129</v>
      </c>
      <c r="AT130" s="230" t="s">
        <v>124</v>
      </c>
      <c r="AU130" s="230" t="s">
        <v>87</v>
      </c>
      <c r="AY130" s="18" t="s">
        <v>122</v>
      </c>
      <c r="BE130" s="231">
        <f>IF(N130="základní",J130,0)</f>
        <v>0</v>
      </c>
      <c r="BF130" s="231">
        <f>IF(N130="snížená",J130,0)</f>
        <v>0</v>
      </c>
      <c r="BG130" s="231">
        <f>IF(N130="zákl. přenesená",J130,0)</f>
        <v>0</v>
      </c>
      <c r="BH130" s="231">
        <f>IF(N130="sníž. přenesená",J130,0)</f>
        <v>0</v>
      </c>
      <c r="BI130" s="231">
        <f>IF(N130="nulová",J130,0)</f>
        <v>0</v>
      </c>
      <c r="BJ130" s="18" t="s">
        <v>85</v>
      </c>
      <c r="BK130" s="231">
        <f>ROUND(I130*H130,2)</f>
        <v>0</v>
      </c>
      <c r="BL130" s="18" t="s">
        <v>129</v>
      </c>
      <c r="BM130" s="230" t="s">
        <v>137</v>
      </c>
    </row>
    <row r="131" spans="1:47" s="2" customFormat="1" ht="12">
      <c r="A131" s="39"/>
      <c r="B131" s="40"/>
      <c r="C131" s="41"/>
      <c r="D131" s="232" t="s">
        <v>131</v>
      </c>
      <c r="E131" s="41"/>
      <c r="F131" s="233" t="s">
        <v>138</v>
      </c>
      <c r="G131" s="41"/>
      <c r="H131" s="41"/>
      <c r="I131" s="234"/>
      <c r="J131" s="41"/>
      <c r="K131" s="41"/>
      <c r="L131" s="45"/>
      <c r="M131" s="235"/>
      <c r="N131" s="236"/>
      <c r="O131" s="92"/>
      <c r="P131" s="92"/>
      <c r="Q131" s="92"/>
      <c r="R131" s="92"/>
      <c r="S131" s="92"/>
      <c r="T131" s="93"/>
      <c r="U131" s="39"/>
      <c r="V131" s="39"/>
      <c r="W131" s="39"/>
      <c r="X131" s="39"/>
      <c r="Y131" s="39"/>
      <c r="Z131" s="39"/>
      <c r="AA131" s="39"/>
      <c r="AB131" s="39"/>
      <c r="AC131" s="39"/>
      <c r="AD131" s="39"/>
      <c r="AE131" s="39"/>
      <c r="AT131" s="18" t="s">
        <v>131</v>
      </c>
      <c r="AU131" s="18" t="s">
        <v>87</v>
      </c>
    </row>
    <row r="132" spans="1:51" s="13" customFormat="1" ht="12">
      <c r="A132" s="13"/>
      <c r="B132" s="237"/>
      <c r="C132" s="238"/>
      <c r="D132" s="232" t="s">
        <v>133</v>
      </c>
      <c r="E132" s="239" t="s">
        <v>1</v>
      </c>
      <c r="F132" s="240" t="s">
        <v>139</v>
      </c>
      <c r="G132" s="238"/>
      <c r="H132" s="241">
        <v>185.9</v>
      </c>
      <c r="I132" s="242"/>
      <c r="J132" s="238"/>
      <c r="K132" s="238"/>
      <c r="L132" s="243"/>
      <c r="M132" s="244"/>
      <c r="N132" s="245"/>
      <c r="O132" s="245"/>
      <c r="P132" s="245"/>
      <c r="Q132" s="245"/>
      <c r="R132" s="245"/>
      <c r="S132" s="245"/>
      <c r="T132" s="246"/>
      <c r="U132" s="13"/>
      <c r="V132" s="13"/>
      <c r="W132" s="13"/>
      <c r="X132" s="13"/>
      <c r="Y132" s="13"/>
      <c r="Z132" s="13"/>
      <c r="AA132" s="13"/>
      <c r="AB132" s="13"/>
      <c r="AC132" s="13"/>
      <c r="AD132" s="13"/>
      <c r="AE132" s="13"/>
      <c r="AT132" s="247" t="s">
        <v>133</v>
      </c>
      <c r="AU132" s="247" t="s">
        <v>87</v>
      </c>
      <c r="AV132" s="13" t="s">
        <v>87</v>
      </c>
      <c r="AW132" s="13" t="s">
        <v>34</v>
      </c>
      <c r="AX132" s="13" t="s">
        <v>85</v>
      </c>
      <c r="AY132" s="247" t="s">
        <v>122</v>
      </c>
    </row>
    <row r="133" spans="1:65" s="2" customFormat="1" ht="33" customHeight="1">
      <c r="A133" s="39"/>
      <c r="B133" s="40"/>
      <c r="C133" s="219" t="s">
        <v>140</v>
      </c>
      <c r="D133" s="219" t="s">
        <v>124</v>
      </c>
      <c r="E133" s="220" t="s">
        <v>141</v>
      </c>
      <c r="F133" s="221" t="s">
        <v>142</v>
      </c>
      <c r="G133" s="222" t="s">
        <v>143</v>
      </c>
      <c r="H133" s="223">
        <v>2550.6</v>
      </c>
      <c r="I133" s="224"/>
      <c r="J133" s="225">
        <f>ROUND(I133*H133,2)</f>
        <v>0</v>
      </c>
      <c r="K133" s="221" t="s">
        <v>128</v>
      </c>
      <c r="L133" s="45"/>
      <c r="M133" s="226" t="s">
        <v>1</v>
      </c>
      <c r="N133" s="227" t="s">
        <v>42</v>
      </c>
      <c r="O133" s="92"/>
      <c r="P133" s="228">
        <f>O133*H133</f>
        <v>0</v>
      </c>
      <c r="Q133" s="228">
        <v>0</v>
      </c>
      <c r="R133" s="228">
        <f>Q133*H133</f>
        <v>0</v>
      </c>
      <c r="S133" s="228">
        <v>0</v>
      </c>
      <c r="T133" s="229">
        <f>S133*H133</f>
        <v>0</v>
      </c>
      <c r="U133" s="39"/>
      <c r="V133" s="39"/>
      <c r="W133" s="39"/>
      <c r="X133" s="39"/>
      <c r="Y133" s="39"/>
      <c r="Z133" s="39"/>
      <c r="AA133" s="39"/>
      <c r="AB133" s="39"/>
      <c r="AC133" s="39"/>
      <c r="AD133" s="39"/>
      <c r="AE133" s="39"/>
      <c r="AR133" s="230" t="s">
        <v>129</v>
      </c>
      <c r="AT133" s="230" t="s">
        <v>124</v>
      </c>
      <c r="AU133" s="230" t="s">
        <v>87</v>
      </c>
      <c r="AY133" s="18" t="s">
        <v>122</v>
      </c>
      <c r="BE133" s="231">
        <f>IF(N133="základní",J133,0)</f>
        <v>0</v>
      </c>
      <c r="BF133" s="231">
        <f>IF(N133="snížená",J133,0)</f>
        <v>0</v>
      </c>
      <c r="BG133" s="231">
        <f>IF(N133="zákl. přenesená",J133,0)</f>
        <v>0</v>
      </c>
      <c r="BH133" s="231">
        <f>IF(N133="sníž. přenesená",J133,0)</f>
        <v>0</v>
      </c>
      <c r="BI133" s="231">
        <f>IF(N133="nulová",J133,0)</f>
        <v>0</v>
      </c>
      <c r="BJ133" s="18" t="s">
        <v>85</v>
      </c>
      <c r="BK133" s="231">
        <f>ROUND(I133*H133,2)</f>
        <v>0</v>
      </c>
      <c r="BL133" s="18" t="s">
        <v>129</v>
      </c>
      <c r="BM133" s="230" t="s">
        <v>144</v>
      </c>
    </row>
    <row r="134" spans="1:47" s="2" customFormat="1" ht="12">
      <c r="A134" s="39"/>
      <c r="B134" s="40"/>
      <c r="C134" s="41"/>
      <c r="D134" s="232" t="s">
        <v>131</v>
      </c>
      <c r="E134" s="41"/>
      <c r="F134" s="233" t="s">
        <v>145</v>
      </c>
      <c r="G134" s="41"/>
      <c r="H134" s="41"/>
      <c r="I134" s="234"/>
      <c r="J134" s="41"/>
      <c r="K134" s="41"/>
      <c r="L134" s="45"/>
      <c r="M134" s="235"/>
      <c r="N134" s="236"/>
      <c r="O134" s="92"/>
      <c r="P134" s="92"/>
      <c r="Q134" s="92"/>
      <c r="R134" s="92"/>
      <c r="S134" s="92"/>
      <c r="T134" s="93"/>
      <c r="U134" s="39"/>
      <c r="V134" s="39"/>
      <c r="W134" s="39"/>
      <c r="X134" s="39"/>
      <c r="Y134" s="39"/>
      <c r="Z134" s="39"/>
      <c r="AA134" s="39"/>
      <c r="AB134" s="39"/>
      <c r="AC134" s="39"/>
      <c r="AD134" s="39"/>
      <c r="AE134" s="39"/>
      <c r="AT134" s="18" t="s">
        <v>131</v>
      </c>
      <c r="AU134" s="18" t="s">
        <v>87</v>
      </c>
    </row>
    <row r="135" spans="1:51" s="13" customFormat="1" ht="12">
      <c r="A135" s="13"/>
      <c r="B135" s="237"/>
      <c r="C135" s="238"/>
      <c r="D135" s="232" t="s">
        <v>133</v>
      </c>
      <c r="E135" s="239" t="s">
        <v>1</v>
      </c>
      <c r="F135" s="240" t="s">
        <v>146</v>
      </c>
      <c r="G135" s="238"/>
      <c r="H135" s="241">
        <v>143</v>
      </c>
      <c r="I135" s="242"/>
      <c r="J135" s="238"/>
      <c r="K135" s="238"/>
      <c r="L135" s="243"/>
      <c r="M135" s="244"/>
      <c r="N135" s="245"/>
      <c r="O135" s="245"/>
      <c r="P135" s="245"/>
      <c r="Q135" s="245"/>
      <c r="R135" s="245"/>
      <c r="S135" s="245"/>
      <c r="T135" s="246"/>
      <c r="U135" s="13"/>
      <c r="V135" s="13"/>
      <c r="W135" s="13"/>
      <c r="X135" s="13"/>
      <c r="Y135" s="13"/>
      <c r="Z135" s="13"/>
      <c r="AA135" s="13"/>
      <c r="AB135" s="13"/>
      <c r="AC135" s="13"/>
      <c r="AD135" s="13"/>
      <c r="AE135" s="13"/>
      <c r="AT135" s="247" t="s">
        <v>133</v>
      </c>
      <c r="AU135" s="247" t="s">
        <v>87</v>
      </c>
      <c r="AV135" s="13" t="s">
        <v>87</v>
      </c>
      <c r="AW135" s="13" t="s">
        <v>34</v>
      </c>
      <c r="AX135" s="13" t="s">
        <v>77</v>
      </c>
      <c r="AY135" s="247" t="s">
        <v>122</v>
      </c>
    </row>
    <row r="136" spans="1:51" s="13" customFormat="1" ht="12">
      <c r="A136" s="13"/>
      <c r="B136" s="237"/>
      <c r="C136" s="238"/>
      <c r="D136" s="232" t="s">
        <v>133</v>
      </c>
      <c r="E136" s="239" t="s">
        <v>1</v>
      </c>
      <c r="F136" s="240" t="s">
        <v>147</v>
      </c>
      <c r="G136" s="238"/>
      <c r="H136" s="241">
        <v>683</v>
      </c>
      <c r="I136" s="242"/>
      <c r="J136" s="238"/>
      <c r="K136" s="238"/>
      <c r="L136" s="243"/>
      <c r="M136" s="244"/>
      <c r="N136" s="245"/>
      <c r="O136" s="245"/>
      <c r="P136" s="245"/>
      <c r="Q136" s="245"/>
      <c r="R136" s="245"/>
      <c r="S136" s="245"/>
      <c r="T136" s="246"/>
      <c r="U136" s="13"/>
      <c r="V136" s="13"/>
      <c r="W136" s="13"/>
      <c r="X136" s="13"/>
      <c r="Y136" s="13"/>
      <c r="Z136" s="13"/>
      <c r="AA136" s="13"/>
      <c r="AB136" s="13"/>
      <c r="AC136" s="13"/>
      <c r="AD136" s="13"/>
      <c r="AE136" s="13"/>
      <c r="AT136" s="247" t="s">
        <v>133</v>
      </c>
      <c r="AU136" s="247" t="s">
        <v>87</v>
      </c>
      <c r="AV136" s="13" t="s">
        <v>87</v>
      </c>
      <c r="AW136" s="13" t="s">
        <v>34</v>
      </c>
      <c r="AX136" s="13" t="s">
        <v>77</v>
      </c>
      <c r="AY136" s="247" t="s">
        <v>122</v>
      </c>
    </row>
    <row r="137" spans="1:51" s="14" customFormat="1" ht="12">
      <c r="A137" s="14"/>
      <c r="B137" s="248"/>
      <c r="C137" s="249"/>
      <c r="D137" s="232" t="s">
        <v>133</v>
      </c>
      <c r="E137" s="250" t="s">
        <v>1</v>
      </c>
      <c r="F137" s="251" t="s">
        <v>148</v>
      </c>
      <c r="G137" s="249"/>
      <c r="H137" s="252">
        <v>826</v>
      </c>
      <c r="I137" s="253"/>
      <c r="J137" s="249"/>
      <c r="K137" s="249"/>
      <c r="L137" s="254"/>
      <c r="M137" s="255"/>
      <c r="N137" s="256"/>
      <c r="O137" s="256"/>
      <c r="P137" s="256"/>
      <c r="Q137" s="256"/>
      <c r="R137" s="256"/>
      <c r="S137" s="256"/>
      <c r="T137" s="257"/>
      <c r="U137" s="14"/>
      <c r="V137" s="14"/>
      <c r="W137" s="14"/>
      <c r="X137" s="14"/>
      <c r="Y137" s="14"/>
      <c r="Z137" s="14"/>
      <c r="AA137" s="14"/>
      <c r="AB137" s="14"/>
      <c r="AC137" s="14"/>
      <c r="AD137" s="14"/>
      <c r="AE137" s="14"/>
      <c r="AT137" s="258" t="s">
        <v>133</v>
      </c>
      <c r="AU137" s="258" t="s">
        <v>87</v>
      </c>
      <c r="AV137" s="14" t="s">
        <v>140</v>
      </c>
      <c r="AW137" s="14" t="s">
        <v>34</v>
      </c>
      <c r="AX137" s="14" t="s">
        <v>77</v>
      </c>
      <c r="AY137" s="258" t="s">
        <v>122</v>
      </c>
    </row>
    <row r="138" spans="1:51" s="13" customFormat="1" ht="12">
      <c r="A138" s="13"/>
      <c r="B138" s="237"/>
      <c r="C138" s="238"/>
      <c r="D138" s="232" t="s">
        <v>133</v>
      </c>
      <c r="E138" s="239" t="s">
        <v>1</v>
      </c>
      <c r="F138" s="240" t="s">
        <v>149</v>
      </c>
      <c r="G138" s="238"/>
      <c r="H138" s="241">
        <v>1588</v>
      </c>
      <c r="I138" s="242"/>
      <c r="J138" s="238"/>
      <c r="K138" s="238"/>
      <c r="L138" s="243"/>
      <c r="M138" s="244"/>
      <c r="N138" s="245"/>
      <c r="O138" s="245"/>
      <c r="P138" s="245"/>
      <c r="Q138" s="245"/>
      <c r="R138" s="245"/>
      <c r="S138" s="245"/>
      <c r="T138" s="246"/>
      <c r="U138" s="13"/>
      <c r="V138" s="13"/>
      <c r="W138" s="13"/>
      <c r="X138" s="13"/>
      <c r="Y138" s="13"/>
      <c r="Z138" s="13"/>
      <c r="AA138" s="13"/>
      <c r="AB138" s="13"/>
      <c r="AC138" s="13"/>
      <c r="AD138" s="13"/>
      <c r="AE138" s="13"/>
      <c r="AT138" s="247" t="s">
        <v>133</v>
      </c>
      <c r="AU138" s="247" t="s">
        <v>87</v>
      </c>
      <c r="AV138" s="13" t="s">
        <v>87</v>
      </c>
      <c r="AW138" s="13" t="s">
        <v>34</v>
      </c>
      <c r="AX138" s="13" t="s">
        <v>77</v>
      </c>
      <c r="AY138" s="247" t="s">
        <v>122</v>
      </c>
    </row>
    <row r="139" spans="1:51" s="13" customFormat="1" ht="12">
      <c r="A139" s="13"/>
      <c r="B139" s="237"/>
      <c r="C139" s="238"/>
      <c r="D139" s="232" t="s">
        <v>133</v>
      </c>
      <c r="E139" s="239" t="s">
        <v>1</v>
      </c>
      <c r="F139" s="240" t="s">
        <v>150</v>
      </c>
      <c r="G139" s="238"/>
      <c r="H139" s="241">
        <v>136.6</v>
      </c>
      <c r="I139" s="242"/>
      <c r="J139" s="238"/>
      <c r="K139" s="238"/>
      <c r="L139" s="243"/>
      <c r="M139" s="244"/>
      <c r="N139" s="245"/>
      <c r="O139" s="245"/>
      <c r="P139" s="245"/>
      <c r="Q139" s="245"/>
      <c r="R139" s="245"/>
      <c r="S139" s="245"/>
      <c r="T139" s="246"/>
      <c r="U139" s="13"/>
      <c r="V139" s="13"/>
      <c r="W139" s="13"/>
      <c r="X139" s="13"/>
      <c r="Y139" s="13"/>
      <c r="Z139" s="13"/>
      <c r="AA139" s="13"/>
      <c r="AB139" s="13"/>
      <c r="AC139" s="13"/>
      <c r="AD139" s="13"/>
      <c r="AE139" s="13"/>
      <c r="AT139" s="247" t="s">
        <v>133</v>
      </c>
      <c r="AU139" s="247" t="s">
        <v>87</v>
      </c>
      <c r="AV139" s="13" t="s">
        <v>87</v>
      </c>
      <c r="AW139" s="13" t="s">
        <v>34</v>
      </c>
      <c r="AX139" s="13" t="s">
        <v>77</v>
      </c>
      <c r="AY139" s="247" t="s">
        <v>122</v>
      </c>
    </row>
    <row r="140" spans="1:51" s="14" customFormat="1" ht="12">
      <c r="A140" s="14"/>
      <c r="B140" s="248"/>
      <c r="C140" s="249"/>
      <c r="D140" s="232" t="s">
        <v>133</v>
      </c>
      <c r="E140" s="250" t="s">
        <v>1</v>
      </c>
      <c r="F140" s="251" t="s">
        <v>148</v>
      </c>
      <c r="G140" s="249"/>
      <c r="H140" s="252">
        <v>1724.6</v>
      </c>
      <c r="I140" s="253"/>
      <c r="J140" s="249"/>
      <c r="K140" s="249"/>
      <c r="L140" s="254"/>
      <c r="M140" s="255"/>
      <c r="N140" s="256"/>
      <c r="O140" s="256"/>
      <c r="P140" s="256"/>
      <c r="Q140" s="256"/>
      <c r="R140" s="256"/>
      <c r="S140" s="256"/>
      <c r="T140" s="257"/>
      <c r="U140" s="14"/>
      <c r="V140" s="14"/>
      <c r="W140" s="14"/>
      <c r="X140" s="14"/>
      <c r="Y140" s="14"/>
      <c r="Z140" s="14"/>
      <c r="AA140" s="14"/>
      <c r="AB140" s="14"/>
      <c r="AC140" s="14"/>
      <c r="AD140" s="14"/>
      <c r="AE140" s="14"/>
      <c r="AT140" s="258" t="s">
        <v>133</v>
      </c>
      <c r="AU140" s="258" t="s">
        <v>87</v>
      </c>
      <c r="AV140" s="14" t="s">
        <v>140</v>
      </c>
      <c r="AW140" s="14" t="s">
        <v>34</v>
      </c>
      <c r="AX140" s="14" t="s">
        <v>77</v>
      </c>
      <c r="AY140" s="258" t="s">
        <v>122</v>
      </c>
    </row>
    <row r="141" spans="1:51" s="15" customFormat="1" ht="12">
      <c r="A141" s="15"/>
      <c r="B141" s="259"/>
      <c r="C141" s="260"/>
      <c r="D141" s="232" t="s">
        <v>133</v>
      </c>
      <c r="E141" s="261" t="s">
        <v>1</v>
      </c>
      <c r="F141" s="262" t="s">
        <v>151</v>
      </c>
      <c r="G141" s="260"/>
      <c r="H141" s="263">
        <v>2550.6</v>
      </c>
      <c r="I141" s="264"/>
      <c r="J141" s="260"/>
      <c r="K141" s="260"/>
      <c r="L141" s="265"/>
      <c r="M141" s="266"/>
      <c r="N141" s="267"/>
      <c r="O141" s="267"/>
      <c r="P141" s="267"/>
      <c r="Q141" s="267"/>
      <c r="R141" s="267"/>
      <c r="S141" s="267"/>
      <c r="T141" s="268"/>
      <c r="U141" s="15"/>
      <c r="V141" s="15"/>
      <c r="W141" s="15"/>
      <c r="X141" s="15"/>
      <c r="Y141" s="15"/>
      <c r="Z141" s="15"/>
      <c r="AA141" s="15"/>
      <c r="AB141" s="15"/>
      <c r="AC141" s="15"/>
      <c r="AD141" s="15"/>
      <c r="AE141" s="15"/>
      <c r="AT141" s="269" t="s">
        <v>133</v>
      </c>
      <c r="AU141" s="269" t="s">
        <v>87</v>
      </c>
      <c r="AV141" s="15" t="s">
        <v>129</v>
      </c>
      <c r="AW141" s="15" t="s">
        <v>34</v>
      </c>
      <c r="AX141" s="15" t="s">
        <v>85</v>
      </c>
      <c r="AY141" s="269" t="s">
        <v>122</v>
      </c>
    </row>
    <row r="142" spans="1:65" s="2" customFormat="1" ht="16.5" customHeight="1">
      <c r="A142" s="39"/>
      <c r="B142" s="40"/>
      <c r="C142" s="219" t="s">
        <v>129</v>
      </c>
      <c r="D142" s="219" t="s">
        <v>124</v>
      </c>
      <c r="E142" s="220" t="s">
        <v>152</v>
      </c>
      <c r="F142" s="221" t="s">
        <v>153</v>
      </c>
      <c r="G142" s="222" t="s">
        <v>154</v>
      </c>
      <c r="H142" s="223">
        <v>130</v>
      </c>
      <c r="I142" s="224"/>
      <c r="J142" s="225">
        <f>ROUND(I142*H142,2)</f>
        <v>0</v>
      </c>
      <c r="K142" s="221" t="s">
        <v>128</v>
      </c>
      <c r="L142" s="45"/>
      <c r="M142" s="226" t="s">
        <v>1</v>
      </c>
      <c r="N142" s="227" t="s">
        <v>42</v>
      </c>
      <c r="O142" s="92"/>
      <c r="P142" s="228">
        <f>O142*H142</f>
        <v>0</v>
      </c>
      <c r="Q142" s="228">
        <v>0.00088</v>
      </c>
      <c r="R142" s="228">
        <f>Q142*H142</f>
        <v>0.1144</v>
      </c>
      <c r="S142" s="228">
        <v>0</v>
      </c>
      <c r="T142" s="229">
        <f>S142*H142</f>
        <v>0</v>
      </c>
      <c r="U142" s="39"/>
      <c r="V142" s="39"/>
      <c r="W142" s="39"/>
      <c r="X142" s="39"/>
      <c r="Y142" s="39"/>
      <c r="Z142" s="39"/>
      <c r="AA142" s="39"/>
      <c r="AB142" s="39"/>
      <c r="AC142" s="39"/>
      <c r="AD142" s="39"/>
      <c r="AE142" s="39"/>
      <c r="AR142" s="230" t="s">
        <v>129</v>
      </c>
      <c r="AT142" s="230" t="s">
        <v>124</v>
      </c>
      <c r="AU142" s="230" t="s">
        <v>87</v>
      </c>
      <c r="AY142" s="18" t="s">
        <v>122</v>
      </c>
      <c r="BE142" s="231">
        <f>IF(N142="základní",J142,0)</f>
        <v>0</v>
      </c>
      <c r="BF142" s="231">
        <f>IF(N142="snížená",J142,0)</f>
        <v>0</v>
      </c>
      <c r="BG142" s="231">
        <f>IF(N142="zákl. přenesená",J142,0)</f>
        <v>0</v>
      </c>
      <c r="BH142" s="231">
        <f>IF(N142="sníž. přenesená",J142,0)</f>
        <v>0</v>
      </c>
      <c r="BI142" s="231">
        <f>IF(N142="nulová",J142,0)</f>
        <v>0</v>
      </c>
      <c r="BJ142" s="18" t="s">
        <v>85</v>
      </c>
      <c r="BK142" s="231">
        <f>ROUND(I142*H142,2)</f>
        <v>0</v>
      </c>
      <c r="BL142" s="18" t="s">
        <v>129</v>
      </c>
      <c r="BM142" s="230" t="s">
        <v>155</v>
      </c>
    </row>
    <row r="143" spans="1:47" s="2" customFormat="1" ht="12">
      <c r="A143" s="39"/>
      <c r="B143" s="40"/>
      <c r="C143" s="41"/>
      <c r="D143" s="232" t="s">
        <v>131</v>
      </c>
      <c r="E143" s="41"/>
      <c r="F143" s="233" t="s">
        <v>156</v>
      </c>
      <c r="G143" s="41"/>
      <c r="H143" s="41"/>
      <c r="I143" s="234"/>
      <c r="J143" s="41"/>
      <c r="K143" s="41"/>
      <c r="L143" s="45"/>
      <c r="M143" s="235"/>
      <c r="N143" s="236"/>
      <c r="O143" s="92"/>
      <c r="P143" s="92"/>
      <c r="Q143" s="92"/>
      <c r="R143" s="92"/>
      <c r="S143" s="92"/>
      <c r="T143" s="93"/>
      <c r="U143" s="39"/>
      <c r="V143" s="39"/>
      <c r="W143" s="39"/>
      <c r="X143" s="39"/>
      <c r="Y143" s="39"/>
      <c r="Z143" s="39"/>
      <c r="AA143" s="39"/>
      <c r="AB143" s="39"/>
      <c r="AC143" s="39"/>
      <c r="AD143" s="39"/>
      <c r="AE143" s="39"/>
      <c r="AT143" s="18" t="s">
        <v>131</v>
      </c>
      <c r="AU143" s="18" t="s">
        <v>87</v>
      </c>
    </row>
    <row r="144" spans="1:51" s="13" customFormat="1" ht="12">
      <c r="A144" s="13"/>
      <c r="B144" s="237"/>
      <c r="C144" s="238"/>
      <c r="D144" s="232" t="s">
        <v>133</v>
      </c>
      <c r="E144" s="239" t="s">
        <v>1</v>
      </c>
      <c r="F144" s="240" t="s">
        <v>157</v>
      </c>
      <c r="G144" s="238"/>
      <c r="H144" s="241">
        <v>130</v>
      </c>
      <c r="I144" s="242"/>
      <c r="J144" s="238"/>
      <c r="K144" s="238"/>
      <c r="L144" s="243"/>
      <c r="M144" s="244"/>
      <c r="N144" s="245"/>
      <c r="O144" s="245"/>
      <c r="P144" s="245"/>
      <c r="Q144" s="245"/>
      <c r="R144" s="245"/>
      <c r="S144" s="245"/>
      <c r="T144" s="246"/>
      <c r="U144" s="13"/>
      <c r="V144" s="13"/>
      <c r="W144" s="13"/>
      <c r="X144" s="13"/>
      <c r="Y144" s="13"/>
      <c r="Z144" s="13"/>
      <c r="AA144" s="13"/>
      <c r="AB144" s="13"/>
      <c r="AC144" s="13"/>
      <c r="AD144" s="13"/>
      <c r="AE144" s="13"/>
      <c r="AT144" s="247" t="s">
        <v>133</v>
      </c>
      <c r="AU144" s="247" t="s">
        <v>87</v>
      </c>
      <c r="AV144" s="13" t="s">
        <v>87</v>
      </c>
      <c r="AW144" s="13" t="s">
        <v>34</v>
      </c>
      <c r="AX144" s="13" t="s">
        <v>85</v>
      </c>
      <c r="AY144" s="247" t="s">
        <v>122</v>
      </c>
    </row>
    <row r="145" spans="1:65" s="2" customFormat="1" ht="21.75" customHeight="1">
      <c r="A145" s="39"/>
      <c r="B145" s="40"/>
      <c r="C145" s="270" t="s">
        <v>158</v>
      </c>
      <c r="D145" s="270" t="s">
        <v>159</v>
      </c>
      <c r="E145" s="271" t="s">
        <v>160</v>
      </c>
      <c r="F145" s="272" t="s">
        <v>161</v>
      </c>
      <c r="G145" s="273" t="s">
        <v>162</v>
      </c>
      <c r="H145" s="274">
        <v>6.383</v>
      </c>
      <c r="I145" s="275"/>
      <c r="J145" s="276">
        <f>ROUND(I145*H145,2)</f>
        <v>0</v>
      </c>
      <c r="K145" s="272" t="s">
        <v>128</v>
      </c>
      <c r="L145" s="277"/>
      <c r="M145" s="278" t="s">
        <v>1</v>
      </c>
      <c r="N145" s="279" t="s">
        <v>42</v>
      </c>
      <c r="O145" s="92"/>
      <c r="P145" s="228">
        <f>O145*H145</f>
        <v>0</v>
      </c>
      <c r="Q145" s="228">
        <v>1</v>
      </c>
      <c r="R145" s="228">
        <f>Q145*H145</f>
        <v>6.383</v>
      </c>
      <c r="S145" s="228">
        <v>0</v>
      </c>
      <c r="T145" s="229">
        <f>S145*H145</f>
        <v>0</v>
      </c>
      <c r="U145" s="39"/>
      <c r="V145" s="39"/>
      <c r="W145" s="39"/>
      <c r="X145" s="39"/>
      <c r="Y145" s="39"/>
      <c r="Z145" s="39"/>
      <c r="AA145" s="39"/>
      <c r="AB145" s="39"/>
      <c r="AC145" s="39"/>
      <c r="AD145" s="39"/>
      <c r="AE145" s="39"/>
      <c r="AR145" s="230" t="s">
        <v>163</v>
      </c>
      <c r="AT145" s="230" t="s">
        <v>159</v>
      </c>
      <c r="AU145" s="230" t="s">
        <v>87</v>
      </c>
      <c r="AY145" s="18" t="s">
        <v>122</v>
      </c>
      <c r="BE145" s="231">
        <f>IF(N145="základní",J145,0)</f>
        <v>0</v>
      </c>
      <c r="BF145" s="231">
        <f>IF(N145="snížená",J145,0)</f>
        <v>0</v>
      </c>
      <c r="BG145" s="231">
        <f>IF(N145="zákl. přenesená",J145,0)</f>
        <v>0</v>
      </c>
      <c r="BH145" s="231">
        <f>IF(N145="sníž. přenesená",J145,0)</f>
        <v>0</v>
      </c>
      <c r="BI145" s="231">
        <f>IF(N145="nulová",J145,0)</f>
        <v>0</v>
      </c>
      <c r="BJ145" s="18" t="s">
        <v>85</v>
      </c>
      <c r="BK145" s="231">
        <f>ROUND(I145*H145,2)</f>
        <v>0</v>
      </c>
      <c r="BL145" s="18" t="s">
        <v>129</v>
      </c>
      <c r="BM145" s="230" t="s">
        <v>164</v>
      </c>
    </row>
    <row r="146" spans="1:47" s="2" customFormat="1" ht="12">
      <c r="A146" s="39"/>
      <c r="B146" s="40"/>
      <c r="C146" s="41"/>
      <c r="D146" s="232" t="s">
        <v>131</v>
      </c>
      <c r="E146" s="41"/>
      <c r="F146" s="233" t="s">
        <v>161</v>
      </c>
      <c r="G146" s="41"/>
      <c r="H146" s="41"/>
      <c r="I146" s="234"/>
      <c r="J146" s="41"/>
      <c r="K146" s="41"/>
      <c r="L146" s="45"/>
      <c r="M146" s="235"/>
      <c r="N146" s="236"/>
      <c r="O146" s="92"/>
      <c r="P146" s="92"/>
      <c r="Q146" s="92"/>
      <c r="R146" s="92"/>
      <c r="S146" s="92"/>
      <c r="T146" s="93"/>
      <c r="U146" s="39"/>
      <c r="V146" s="39"/>
      <c r="W146" s="39"/>
      <c r="X146" s="39"/>
      <c r="Y146" s="39"/>
      <c r="Z146" s="39"/>
      <c r="AA146" s="39"/>
      <c r="AB146" s="39"/>
      <c r="AC146" s="39"/>
      <c r="AD146" s="39"/>
      <c r="AE146" s="39"/>
      <c r="AT146" s="18" t="s">
        <v>131</v>
      </c>
      <c r="AU146" s="18" t="s">
        <v>87</v>
      </c>
    </row>
    <row r="147" spans="1:47" s="2" customFormat="1" ht="12">
      <c r="A147" s="39"/>
      <c r="B147" s="40"/>
      <c r="C147" s="41"/>
      <c r="D147" s="232" t="s">
        <v>165</v>
      </c>
      <c r="E147" s="41"/>
      <c r="F147" s="280" t="s">
        <v>166</v>
      </c>
      <c r="G147" s="41"/>
      <c r="H147" s="41"/>
      <c r="I147" s="234"/>
      <c r="J147" s="41"/>
      <c r="K147" s="41"/>
      <c r="L147" s="45"/>
      <c r="M147" s="235"/>
      <c r="N147" s="236"/>
      <c r="O147" s="92"/>
      <c r="P147" s="92"/>
      <c r="Q147" s="92"/>
      <c r="R147" s="92"/>
      <c r="S147" s="92"/>
      <c r="T147" s="93"/>
      <c r="U147" s="39"/>
      <c r="V147" s="39"/>
      <c r="W147" s="39"/>
      <c r="X147" s="39"/>
      <c r="Y147" s="39"/>
      <c r="Z147" s="39"/>
      <c r="AA147" s="39"/>
      <c r="AB147" s="39"/>
      <c r="AC147" s="39"/>
      <c r="AD147" s="39"/>
      <c r="AE147" s="39"/>
      <c r="AT147" s="18" t="s">
        <v>165</v>
      </c>
      <c r="AU147" s="18" t="s">
        <v>87</v>
      </c>
    </row>
    <row r="148" spans="1:51" s="13" customFormat="1" ht="12">
      <c r="A148" s="13"/>
      <c r="B148" s="237"/>
      <c r="C148" s="238"/>
      <c r="D148" s="232" t="s">
        <v>133</v>
      </c>
      <c r="E148" s="239" t="s">
        <v>1</v>
      </c>
      <c r="F148" s="240" t="s">
        <v>167</v>
      </c>
      <c r="G148" s="238"/>
      <c r="H148" s="241">
        <v>6.383</v>
      </c>
      <c r="I148" s="242"/>
      <c r="J148" s="238"/>
      <c r="K148" s="238"/>
      <c r="L148" s="243"/>
      <c r="M148" s="244"/>
      <c r="N148" s="245"/>
      <c r="O148" s="245"/>
      <c r="P148" s="245"/>
      <c r="Q148" s="245"/>
      <c r="R148" s="245"/>
      <c r="S148" s="245"/>
      <c r="T148" s="246"/>
      <c r="U148" s="13"/>
      <c r="V148" s="13"/>
      <c r="W148" s="13"/>
      <c r="X148" s="13"/>
      <c r="Y148" s="13"/>
      <c r="Z148" s="13"/>
      <c r="AA148" s="13"/>
      <c r="AB148" s="13"/>
      <c r="AC148" s="13"/>
      <c r="AD148" s="13"/>
      <c r="AE148" s="13"/>
      <c r="AT148" s="247" t="s">
        <v>133</v>
      </c>
      <c r="AU148" s="247" t="s">
        <v>87</v>
      </c>
      <c r="AV148" s="13" t="s">
        <v>87</v>
      </c>
      <c r="AW148" s="13" t="s">
        <v>34</v>
      </c>
      <c r="AX148" s="13" t="s">
        <v>85</v>
      </c>
      <c r="AY148" s="247" t="s">
        <v>122</v>
      </c>
    </row>
    <row r="149" spans="1:65" s="2" customFormat="1" ht="16.5" customHeight="1">
      <c r="A149" s="39"/>
      <c r="B149" s="40"/>
      <c r="C149" s="219" t="s">
        <v>168</v>
      </c>
      <c r="D149" s="219" t="s">
        <v>124</v>
      </c>
      <c r="E149" s="220" t="s">
        <v>169</v>
      </c>
      <c r="F149" s="221" t="s">
        <v>170</v>
      </c>
      <c r="G149" s="222" t="s">
        <v>154</v>
      </c>
      <c r="H149" s="223">
        <v>130</v>
      </c>
      <c r="I149" s="224"/>
      <c r="J149" s="225">
        <f>ROUND(I149*H149,2)</f>
        <v>0</v>
      </c>
      <c r="K149" s="221" t="s">
        <v>128</v>
      </c>
      <c r="L149" s="45"/>
      <c r="M149" s="226" t="s">
        <v>1</v>
      </c>
      <c r="N149" s="227" t="s">
        <v>42</v>
      </c>
      <c r="O149" s="92"/>
      <c r="P149" s="228">
        <f>O149*H149</f>
        <v>0</v>
      </c>
      <c r="Q149" s="228">
        <v>0</v>
      </c>
      <c r="R149" s="228">
        <f>Q149*H149</f>
        <v>0</v>
      </c>
      <c r="S149" s="228">
        <v>0</v>
      </c>
      <c r="T149" s="229">
        <f>S149*H149</f>
        <v>0</v>
      </c>
      <c r="U149" s="39"/>
      <c r="V149" s="39"/>
      <c r="W149" s="39"/>
      <c r="X149" s="39"/>
      <c r="Y149" s="39"/>
      <c r="Z149" s="39"/>
      <c r="AA149" s="39"/>
      <c r="AB149" s="39"/>
      <c r="AC149" s="39"/>
      <c r="AD149" s="39"/>
      <c r="AE149" s="39"/>
      <c r="AR149" s="230" t="s">
        <v>129</v>
      </c>
      <c r="AT149" s="230" t="s">
        <v>124</v>
      </c>
      <c r="AU149" s="230" t="s">
        <v>87</v>
      </c>
      <c r="AY149" s="18" t="s">
        <v>122</v>
      </c>
      <c r="BE149" s="231">
        <f>IF(N149="základní",J149,0)</f>
        <v>0</v>
      </c>
      <c r="BF149" s="231">
        <f>IF(N149="snížená",J149,0)</f>
        <v>0</v>
      </c>
      <c r="BG149" s="231">
        <f>IF(N149="zákl. přenesená",J149,0)</f>
        <v>0</v>
      </c>
      <c r="BH149" s="231">
        <f>IF(N149="sníž. přenesená",J149,0)</f>
        <v>0</v>
      </c>
      <c r="BI149" s="231">
        <f>IF(N149="nulová",J149,0)</f>
        <v>0</v>
      </c>
      <c r="BJ149" s="18" t="s">
        <v>85</v>
      </c>
      <c r="BK149" s="231">
        <f>ROUND(I149*H149,2)</f>
        <v>0</v>
      </c>
      <c r="BL149" s="18" t="s">
        <v>129</v>
      </c>
      <c r="BM149" s="230" t="s">
        <v>171</v>
      </c>
    </row>
    <row r="150" spans="1:47" s="2" customFormat="1" ht="12">
      <c r="A150" s="39"/>
      <c r="B150" s="40"/>
      <c r="C150" s="41"/>
      <c r="D150" s="232" t="s">
        <v>131</v>
      </c>
      <c r="E150" s="41"/>
      <c r="F150" s="233" t="s">
        <v>172</v>
      </c>
      <c r="G150" s="41"/>
      <c r="H150" s="41"/>
      <c r="I150" s="234"/>
      <c r="J150" s="41"/>
      <c r="K150" s="41"/>
      <c r="L150" s="45"/>
      <c r="M150" s="235"/>
      <c r="N150" s="236"/>
      <c r="O150" s="92"/>
      <c r="P150" s="92"/>
      <c r="Q150" s="92"/>
      <c r="R150" s="92"/>
      <c r="S150" s="92"/>
      <c r="T150" s="93"/>
      <c r="U150" s="39"/>
      <c r="V150" s="39"/>
      <c r="W150" s="39"/>
      <c r="X150" s="39"/>
      <c r="Y150" s="39"/>
      <c r="Z150" s="39"/>
      <c r="AA150" s="39"/>
      <c r="AB150" s="39"/>
      <c r="AC150" s="39"/>
      <c r="AD150" s="39"/>
      <c r="AE150" s="39"/>
      <c r="AT150" s="18" t="s">
        <v>131</v>
      </c>
      <c r="AU150" s="18" t="s">
        <v>87</v>
      </c>
    </row>
    <row r="151" spans="1:51" s="13" customFormat="1" ht="12">
      <c r="A151" s="13"/>
      <c r="B151" s="237"/>
      <c r="C151" s="238"/>
      <c r="D151" s="232" t="s">
        <v>133</v>
      </c>
      <c r="E151" s="239" t="s">
        <v>1</v>
      </c>
      <c r="F151" s="240" t="s">
        <v>157</v>
      </c>
      <c r="G151" s="238"/>
      <c r="H151" s="241">
        <v>130</v>
      </c>
      <c r="I151" s="242"/>
      <c r="J151" s="238"/>
      <c r="K151" s="238"/>
      <c r="L151" s="243"/>
      <c r="M151" s="244"/>
      <c r="N151" s="245"/>
      <c r="O151" s="245"/>
      <c r="P151" s="245"/>
      <c r="Q151" s="245"/>
      <c r="R151" s="245"/>
      <c r="S151" s="245"/>
      <c r="T151" s="246"/>
      <c r="U151" s="13"/>
      <c r="V151" s="13"/>
      <c r="W151" s="13"/>
      <c r="X151" s="13"/>
      <c r="Y151" s="13"/>
      <c r="Z151" s="13"/>
      <c r="AA151" s="13"/>
      <c r="AB151" s="13"/>
      <c r="AC151" s="13"/>
      <c r="AD151" s="13"/>
      <c r="AE151" s="13"/>
      <c r="AT151" s="247" t="s">
        <v>133</v>
      </c>
      <c r="AU151" s="247" t="s">
        <v>87</v>
      </c>
      <c r="AV151" s="13" t="s">
        <v>87</v>
      </c>
      <c r="AW151" s="13" t="s">
        <v>34</v>
      </c>
      <c r="AX151" s="13" t="s">
        <v>85</v>
      </c>
      <c r="AY151" s="247" t="s">
        <v>122</v>
      </c>
    </row>
    <row r="152" spans="1:65" s="2" customFormat="1" ht="24.15" customHeight="1">
      <c r="A152" s="39"/>
      <c r="B152" s="40"/>
      <c r="C152" s="219" t="s">
        <v>173</v>
      </c>
      <c r="D152" s="219" t="s">
        <v>124</v>
      </c>
      <c r="E152" s="220" t="s">
        <v>174</v>
      </c>
      <c r="F152" s="221" t="s">
        <v>175</v>
      </c>
      <c r="G152" s="222" t="s">
        <v>127</v>
      </c>
      <c r="H152" s="223">
        <v>216</v>
      </c>
      <c r="I152" s="224"/>
      <c r="J152" s="225">
        <f>ROUND(I152*H152,2)</f>
        <v>0</v>
      </c>
      <c r="K152" s="221" t="s">
        <v>128</v>
      </c>
      <c r="L152" s="45"/>
      <c r="M152" s="226" t="s">
        <v>1</v>
      </c>
      <c r="N152" s="227" t="s">
        <v>42</v>
      </c>
      <c r="O152" s="92"/>
      <c r="P152" s="228">
        <f>O152*H152</f>
        <v>0</v>
      </c>
      <c r="Q152" s="228">
        <v>0.03278</v>
      </c>
      <c r="R152" s="228">
        <f>Q152*H152</f>
        <v>7.08048</v>
      </c>
      <c r="S152" s="228">
        <v>0</v>
      </c>
      <c r="T152" s="229">
        <f>S152*H152</f>
        <v>0</v>
      </c>
      <c r="U152" s="39"/>
      <c r="V152" s="39"/>
      <c r="W152" s="39"/>
      <c r="X152" s="39"/>
      <c r="Y152" s="39"/>
      <c r="Z152" s="39"/>
      <c r="AA152" s="39"/>
      <c r="AB152" s="39"/>
      <c r="AC152" s="39"/>
      <c r="AD152" s="39"/>
      <c r="AE152" s="39"/>
      <c r="AR152" s="230" t="s">
        <v>129</v>
      </c>
      <c r="AT152" s="230" t="s">
        <v>124</v>
      </c>
      <c r="AU152" s="230" t="s">
        <v>87</v>
      </c>
      <c r="AY152" s="18" t="s">
        <v>122</v>
      </c>
      <c r="BE152" s="231">
        <f>IF(N152="základní",J152,0)</f>
        <v>0</v>
      </c>
      <c r="BF152" s="231">
        <f>IF(N152="snížená",J152,0)</f>
        <v>0</v>
      </c>
      <c r="BG152" s="231">
        <f>IF(N152="zákl. přenesená",J152,0)</f>
        <v>0</v>
      </c>
      <c r="BH152" s="231">
        <f>IF(N152="sníž. přenesená",J152,0)</f>
        <v>0</v>
      </c>
      <c r="BI152" s="231">
        <f>IF(N152="nulová",J152,0)</f>
        <v>0</v>
      </c>
      <c r="BJ152" s="18" t="s">
        <v>85</v>
      </c>
      <c r="BK152" s="231">
        <f>ROUND(I152*H152,2)</f>
        <v>0</v>
      </c>
      <c r="BL152" s="18" t="s">
        <v>129</v>
      </c>
      <c r="BM152" s="230" t="s">
        <v>176</v>
      </c>
    </row>
    <row r="153" spans="1:47" s="2" customFormat="1" ht="12">
      <c r="A153" s="39"/>
      <c r="B153" s="40"/>
      <c r="C153" s="41"/>
      <c r="D153" s="232" t="s">
        <v>131</v>
      </c>
      <c r="E153" s="41"/>
      <c r="F153" s="233" t="s">
        <v>177</v>
      </c>
      <c r="G153" s="41"/>
      <c r="H153" s="41"/>
      <c r="I153" s="234"/>
      <c r="J153" s="41"/>
      <c r="K153" s="41"/>
      <c r="L153" s="45"/>
      <c r="M153" s="235"/>
      <c r="N153" s="236"/>
      <c r="O153" s="92"/>
      <c r="P153" s="92"/>
      <c r="Q153" s="92"/>
      <c r="R153" s="92"/>
      <c r="S153" s="92"/>
      <c r="T153" s="93"/>
      <c r="U153" s="39"/>
      <c r="V153" s="39"/>
      <c r="W153" s="39"/>
      <c r="X153" s="39"/>
      <c r="Y153" s="39"/>
      <c r="Z153" s="39"/>
      <c r="AA153" s="39"/>
      <c r="AB153" s="39"/>
      <c r="AC153" s="39"/>
      <c r="AD153" s="39"/>
      <c r="AE153" s="39"/>
      <c r="AT153" s="18" t="s">
        <v>131</v>
      </c>
      <c r="AU153" s="18" t="s">
        <v>87</v>
      </c>
    </row>
    <row r="154" spans="1:47" s="2" customFormat="1" ht="12">
      <c r="A154" s="39"/>
      <c r="B154" s="40"/>
      <c r="C154" s="41"/>
      <c r="D154" s="232" t="s">
        <v>165</v>
      </c>
      <c r="E154" s="41"/>
      <c r="F154" s="280" t="s">
        <v>178</v>
      </c>
      <c r="G154" s="41"/>
      <c r="H154" s="41"/>
      <c r="I154" s="234"/>
      <c r="J154" s="41"/>
      <c r="K154" s="41"/>
      <c r="L154" s="45"/>
      <c r="M154" s="235"/>
      <c r="N154" s="236"/>
      <c r="O154" s="92"/>
      <c r="P154" s="92"/>
      <c r="Q154" s="92"/>
      <c r="R154" s="92"/>
      <c r="S154" s="92"/>
      <c r="T154" s="93"/>
      <c r="U154" s="39"/>
      <c r="V154" s="39"/>
      <c r="W154" s="39"/>
      <c r="X154" s="39"/>
      <c r="Y154" s="39"/>
      <c r="Z154" s="39"/>
      <c r="AA154" s="39"/>
      <c r="AB154" s="39"/>
      <c r="AC154" s="39"/>
      <c r="AD154" s="39"/>
      <c r="AE154" s="39"/>
      <c r="AT154" s="18" t="s">
        <v>165</v>
      </c>
      <c r="AU154" s="18" t="s">
        <v>87</v>
      </c>
    </row>
    <row r="155" spans="1:51" s="13" customFormat="1" ht="12">
      <c r="A155" s="13"/>
      <c r="B155" s="237"/>
      <c r="C155" s="238"/>
      <c r="D155" s="232" t="s">
        <v>133</v>
      </c>
      <c r="E155" s="239" t="s">
        <v>1</v>
      </c>
      <c r="F155" s="240" t="s">
        <v>179</v>
      </c>
      <c r="G155" s="238"/>
      <c r="H155" s="241">
        <v>216</v>
      </c>
      <c r="I155" s="242"/>
      <c r="J155" s="238"/>
      <c r="K155" s="238"/>
      <c r="L155" s="243"/>
      <c r="M155" s="244"/>
      <c r="N155" s="245"/>
      <c r="O155" s="245"/>
      <c r="P155" s="245"/>
      <c r="Q155" s="245"/>
      <c r="R155" s="245"/>
      <c r="S155" s="245"/>
      <c r="T155" s="246"/>
      <c r="U155" s="13"/>
      <c r="V155" s="13"/>
      <c r="W155" s="13"/>
      <c r="X155" s="13"/>
      <c r="Y155" s="13"/>
      <c r="Z155" s="13"/>
      <c r="AA155" s="13"/>
      <c r="AB155" s="13"/>
      <c r="AC155" s="13"/>
      <c r="AD155" s="13"/>
      <c r="AE155" s="13"/>
      <c r="AT155" s="247" t="s">
        <v>133</v>
      </c>
      <c r="AU155" s="247" t="s">
        <v>87</v>
      </c>
      <c r="AV155" s="13" t="s">
        <v>87</v>
      </c>
      <c r="AW155" s="13" t="s">
        <v>34</v>
      </c>
      <c r="AX155" s="13" t="s">
        <v>85</v>
      </c>
      <c r="AY155" s="247" t="s">
        <v>122</v>
      </c>
    </row>
    <row r="156" spans="1:65" s="2" customFormat="1" ht="37.8" customHeight="1">
      <c r="A156" s="39"/>
      <c r="B156" s="40"/>
      <c r="C156" s="219" t="s">
        <v>163</v>
      </c>
      <c r="D156" s="219" t="s">
        <v>124</v>
      </c>
      <c r="E156" s="220" t="s">
        <v>180</v>
      </c>
      <c r="F156" s="221" t="s">
        <v>181</v>
      </c>
      <c r="G156" s="222" t="s">
        <v>143</v>
      </c>
      <c r="H156" s="223">
        <v>3312.96</v>
      </c>
      <c r="I156" s="224"/>
      <c r="J156" s="225">
        <f>ROUND(I156*H156,2)</f>
        <v>0</v>
      </c>
      <c r="K156" s="221" t="s">
        <v>128</v>
      </c>
      <c r="L156" s="45"/>
      <c r="M156" s="226" t="s">
        <v>1</v>
      </c>
      <c r="N156" s="227" t="s">
        <v>42</v>
      </c>
      <c r="O156" s="92"/>
      <c r="P156" s="228">
        <f>O156*H156</f>
        <v>0</v>
      </c>
      <c r="Q156" s="228">
        <v>0</v>
      </c>
      <c r="R156" s="228">
        <f>Q156*H156</f>
        <v>0</v>
      </c>
      <c r="S156" s="228">
        <v>0</v>
      </c>
      <c r="T156" s="229">
        <f>S156*H156</f>
        <v>0</v>
      </c>
      <c r="U156" s="39"/>
      <c r="V156" s="39"/>
      <c r="W156" s="39"/>
      <c r="X156" s="39"/>
      <c r="Y156" s="39"/>
      <c r="Z156" s="39"/>
      <c r="AA156" s="39"/>
      <c r="AB156" s="39"/>
      <c r="AC156" s="39"/>
      <c r="AD156" s="39"/>
      <c r="AE156" s="39"/>
      <c r="AR156" s="230" t="s">
        <v>129</v>
      </c>
      <c r="AT156" s="230" t="s">
        <v>124</v>
      </c>
      <c r="AU156" s="230" t="s">
        <v>87</v>
      </c>
      <c r="AY156" s="18" t="s">
        <v>122</v>
      </c>
      <c r="BE156" s="231">
        <f>IF(N156="základní",J156,0)</f>
        <v>0</v>
      </c>
      <c r="BF156" s="231">
        <f>IF(N156="snížená",J156,0)</f>
        <v>0</v>
      </c>
      <c r="BG156" s="231">
        <f>IF(N156="zákl. přenesená",J156,0)</f>
        <v>0</v>
      </c>
      <c r="BH156" s="231">
        <f>IF(N156="sníž. přenesená",J156,0)</f>
        <v>0</v>
      </c>
      <c r="BI156" s="231">
        <f>IF(N156="nulová",J156,0)</f>
        <v>0</v>
      </c>
      <c r="BJ156" s="18" t="s">
        <v>85</v>
      </c>
      <c r="BK156" s="231">
        <f>ROUND(I156*H156,2)</f>
        <v>0</v>
      </c>
      <c r="BL156" s="18" t="s">
        <v>129</v>
      </c>
      <c r="BM156" s="230" t="s">
        <v>182</v>
      </c>
    </row>
    <row r="157" spans="1:47" s="2" customFormat="1" ht="12">
      <c r="A157" s="39"/>
      <c r="B157" s="40"/>
      <c r="C157" s="41"/>
      <c r="D157" s="232" t="s">
        <v>131</v>
      </c>
      <c r="E157" s="41"/>
      <c r="F157" s="233" t="s">
        <v>183</v>
      </c>
      <c r="G157" s="41"/>
      <c r="H157" s="41"/>
      <c r="I157" s="234"/>
      <c r="J157" s="41"/>
      <c r="K157" s="41"/>
      <c r="L157" s="45"/>
      <c r="M157" s="235"/>
      <c r="N157" s="236"/>
      <c r="O157" s="92"/>
      <c r="P157" s="92"/>
      <c r="Q157" s="92"/>
      <c r="R157" s="92"/>
      <c r="S157" s="92"/>
      <c r="T157" s="93"/>
      <c r="U157" s="39"/>
      <c r="V157" s="39"/>
      <c r="W157" s="39"/>
      <c r="X157" s="39"/>
      <c r="Y157" s="39"/>
      <c r="Z157" s="39"/>
      <c r="AA157" s="39"/>
      <c r="AB157" s="39"/>
      <c r="AC157" s="39"/>
      <c r="AD157" s="39"/>
      <c r="AE157" s="39"/>
      <c r="AT157" s="18" t="s">
        <v>131</v>
      </c>
      <c r="AU157" s="18" t="s">
        <v>87</v>
      </c>
    </row>
    <row r="158" spans="1:51" s="16" customFormat="1" ht="12">
      <c r="A158" s="16"/>
      <c r="B158" s="281"/>
      <c r="C158" s="282"/>
      <c r="D158" s="232" t="s">
        <v>133</v>
      </c>
      <c r="E158" s="283" t="s">
        <v>1</v>
      </c>
      <c r="F158" s="284" t="s">
        <v>184</v>
      </c>
      <c r="G158" s="282"/>
      <c r="H158" s="283" t="s">
        <v>1</v>
      </c>
      <c r="I158" s="285"/>
      <c r="J158" s="282"/>
      <c r="K158" s="282"/>
      <c r="L158" s="286"/>
      <c r="M158" s="287"/>
      <c r="N158" s="288"/>
      <c r="O158" s="288"/>
      <c r="P158" s="288"/>
      <c r="Q158" s="288"/>
      <c r="R158" s="288"/>
      <c r="S158" s="288"/>
      <c r="T158" s="289"/>
      <c r="U158" s="16"/>
      <c r="V158" s="16"/>
      <c r="W158" s="16"/>
      <c r="X158" s="16"/>
      <c r="Y158" s="16"/>
      <c r="Z158" s="16"/>
      <c r="AA158" s="16"/>
      <c r="AB158" s="16"/>
      <c r="AC158" s="16"/>
      <c r="AD158" s="16"/>
      <c r="AE158" s="16"/>
      <c r="AT158" s="290" t="s">
        <v>133</v>
      </c>
      <c r="AU158" s="290" t="s">
        <v>87</v>
      </c>
      <c r="AV158" s="16" t="s">
        <v>85</v>
      </c>
      <c r="AW158" s="16" t="s">
        <v>34</v>
      </c>
      <c r="AX158" s="16" t="s">
        <v>77</v>
      </c>
      <c r="AY158" s="290" t="s">
        <v>122</v>
      </c>
    </row>
    <row r="159" spans="1:51" s="13" customFormat="1" ht="12">
      <c r="A159" s="13"/>
      <c r="B159" s="237"/>
      <c r="C159" s="238"/>
      <c r="D159" s="232" t="s">
        <v>133</v>
      </c>
      <c r="E159" s="239" t="s">
        <v>1</v>
      </c>
      <c r="F159" s="240" t="s">
        <v>185</v>
      </c>
      <c r="G159" s="238"/>
      <c r="H159" s="241">
        <v>37.18</v>
      </c>
      <c r="I159" s="242"/>
      <c r="J159" s="238"/>
      <c r="K159" s="238"/>
      <c r="L159" s="243"/>
      <c r="M159" s="244"/>
      <c r="N159" s="245"/>
      <c r="O159" s="245"/>
      <c r="P159" s="245"/>
      <c r="Q159" s="245"/>
      <c r="R159" s="245"/>
      <c r="S159" s="245"/>
      <c r="T159" s="246"/>
      <c r="U159" s="13"/>
      <c r="V159" s="13"/>
      <c r="W159" s="13"/>
      <c r="X159" s="13"/>
      <c r="Y159" s="13"/>
      <c r="Z159" s="13"/>
      <c r="AA159" s="13"/>
      <c r="AB159" s="13"/>
      <c r="AC159" s="13"/>
      <c r="AD159" s="13"/>
      <c r="AE159" s="13"/>
      <c r="AT159" s="247" t="s">
        <v>133</v>
      </c>
      <c r="AU159" s="247" t="s">
        <v>87</v>
      </c>
      <c r="AV159" s="13" t="s">
        <v>87</v>
      </c>
      <c r="AW159" s="13" t="s">
        <v>34</v>
      </c>
      <c r="AX159" s="13" t="s">
        <v>77</v>
      </c>
      <c r="AY159" s="247" t="s">
        <v>122</v>
      </c>
    </row>
    <row r="160" spans="1:51" s="14" customFormat="1" ht="12">
      <c r="A160" s="14"/>
      <c r="B160" s="248"/>
      <c r="C160" s="249"/>
      <c r="D160" s="232" t="s">
        <v>133</v>
      </c>
      <c r="E160" s="250" t="s">
        <v>1</v>
      </c>
      <c r="F160" s="251" t="s">
        <v>148</v>
      </c>
      <c r="G160" s="249"/>
      <c r="H160" s="252">
        <v>37.18</v>
      </c>
      <c r="I160" s="253"/>
      <c r="J160" s="249"/>
      <c r="K160" s="249"/>
      <c r="L160" s="254"/>
      <c r="M160" s="255"/>
      <c r="N160" s="256"/>
      <c r="O160" s="256"/>
      <c r="P160" s="256"/>
      <c r="Q160" s="256"/>
      <c r="R160" s="256"/>
      <c r="S160" s="256"/>
      <c r="T160" s="257"/>
      <c r="U160" s="14"/>
      <c r="V160" s="14"/>
      <c r="W160" s="14"/>
      <c r="X160" s="14"/>
      <c r="Y160" s="14"/>
      <c r="Z160" s="14"/>
      <c r="AA160" s="14"/>
      <c r="AB160" s="14"/>
      <c r="AC160" s="14"/>
      <c r="AD160" s="14"/>
      <c r="AE160" s="14"/>
      <c r="AT160" s="258" t="s">
        <v>133</v>
      </c>
      <c r="AU160" s="258" t="s">
        <v>87</v>
      </c>
      <c r="AV160" s="14" t="s">
        <v>140</v>
      </c>
      <c r="AW160" s="14" t="s">
        <v>34</v>
      </c>
      <c r="AX160" s="14" t="s">
        <v>77</v>
      </c>
      <c r="AY160" s="258" t="s">
        <v>122</v>
      </c>
    </row>
    <row r="161" spans="1:51" s="13" customFormat="1" ht="12">
      <c r="A161" s="13"/>
      <c r="B161" s="237"/>
      <c r="C161" s="238"/>
      <c r="D161" s="232" t="s">
        <v>133</v>
      </c>
      <c r="E161" s="239" t="s">
        <v>1</v>
      </c>
      <c r="F161" s="240" t="s">
        <v>146</v>
      </c>
      <c r="G161" s="238"/>
      <c r="H161" s="241">
        <v>143</v>
      </c>
      <c r="I161" s="242"/>
      <c r="J161" s="238"/>
      <c r="K161" s="238"/>
      <c r="L161" s="243"/>
      <c r="M161" s="244"/>
      <c r="N161" s="245"/>
      <c r="O161" s="245"/>
      <c r="P161" s="245"/>
      <c r="Q161" s="245"/>
      <c r="R161" s="245"/>
      <c r="S161" s="245"/>
      <c r="T161" s="246"/>
      <c r="U161" s="13"/>
      <c r="V161" s="13"/>
      <c r="W161" s="13"/>
      <c r="X161" s="13"/>
      <c r="Y161" s="13"/>
      <c r="Z161" s="13"/>
      <c r="AA161" s="13"/>
      <c r="AB161" s="13"/>
      <c r="AC161" s="13"/>
      <c r="AD161" s="13"/>
      <c r="AE161" s="13"/>
      <c r="AT161" s="247" t="s">
        <v>133</v>
      </c>
      <c r="AU161" s="247" t="s">
        <v>87</v>
      </c>
      <c r="AV161" s="13" t="s">
        <v>87</v>
      </c>
      <c r="AW161" s="13" t="s">
        <v>34</v>
      </c>
      <c r="AX161" s="13" t="s">
        <v>77</v>
      </c>
      <c r="AY161" s="247" t="s">
        <v>122</v>
      </c>
    </row>
    <row r="162" spans="1:51" s="13" customFormat="1" ht="12">
      <c r="A162" s="13"/>
      <c r="B162" s="237"/>
      <c r="C162" s="238"/>
      <c r="D162" s="232" t="s">
        <v>133</v>
      </c>
      <c r="E162" s="239" t="s">
        <v>1</v>
      </c>
      <c r="F162" s="240" t="s">
        <v>147</v>
      </c>
      <c r="G162" s="238"/>
      <c r="H162" s="241">
        <v>683</v>
      </c>
      <c r="I162" s="242"/>
      <c r="J162" s="238"/>
      <c r="K162" s="238"/>
      <c r="L162" s="243"/>
      <c r="M162" s="244"/>
      <c r="N162" s="245"/>
      <c r="O162" s="245"/>
      <c r="P162" s="245"/>
      <c r="Q162" s="245"/>
      <c r="R162" s="245"/>
      <c r="S162" s="245"/>
      <c r="T162" s="246"/>
      <c r="U162" s="13"/>
      <c r="V162" s="13"/>
      <c r="W162" s="13"/>
      <c r="X162" s="13"/>
      <c r="Y162" s="13"/>
      <c r="Z162" s="13"/>
      <c r="AA162" s="13"/>
      <c r="AB162" s="13"/>
      <c r="AC162" s="13"/>
      <c r="AD162" s="13"/>
      <c r="AE162" s="13"/>
      <c r="AT162" s="247" t="s">
        <v>133</v>
      </c>
      <c r="AU162" s="247" t="s">
        <v>87</v>
      </c>
      <c r="AV162" s="13" t="s">
        <v>87</v>
      </c>
      <c r="AW162" s="13" t="s">
        <v>34</v>
      </c>
      <c r="AX162" s="13" t="s">
        <v>77</v>
      </c>
      <c r="AY162" s="247" t="s">
        <v>122</v>
      </c>
    </row>
    <row r="163" spans="1:51" s="14" customFormat="1" ht="12">
      <c r="A163" s="14"/>
      <c r="B163" s="248"/>
      <c r="C163" s="249"/>
      <c r="D163" s="232" t="s">
        <v>133</v>
      </c>
      <c r="E163" s="250" t="s">
        <v>1</v>
      </c>
      <c r="F163" s="251" t="s">
        <v>148</v>
      </c>
      <c r="G163" s="249"/>
      <c r="H163" s="252">
        <v>826</v>
      </c>
      <c r="I163" s="253"/>
      <c r="J163" s="249"/>
      <c r="K163" s="249"/>
      <c r="L163" s="254"/>
      <c r="M163" s="255"/>
      <c r="N163" s="256"/>
      <c r="O163" s="256"/>
      <c r="P163" s="256"/>
      <c r="Q163" s="256"/>
      <c r="R163" s="256"/>
      <c r="S163" s="256"/>
      <c r="T163" s="257"/>
      <c r="U163" s="14"/>
      <c r="V163" s="14"/>
      <c r="W163" s="14"/>
      <c r="X163" s="14"/>
      <c r="Y163" s="14"/>
      <c r="Z163" s="14"/>
      <c r="AA163" s="14"/>
      <c r="AB163" s="14"/>
      <c r="AC163" s="14"/>
      <c r="AD163" s="14"/>
      <c r="AE163" s="14"/>
      <c r="AT163" s="258" t="s">
        <v>133</v>
      </c>
      <c r="AU163" s="258" t="s">
        <v>87</v>
      </c>
      <c r="AV163" s="14" t="s">
        <v>140</v>
      </c>
      <c r="AW163" s="14" t="s">
        <v>34</v>
      </c>
      <c r="AX163" s="14" t="s">
        <v>77</v>
      </c>
      <c r="AY163" s="258" t="s">
        <v>122</v>
      </c>
    </row>
    <row r="164" spans="1:51" s="13" customFormat="1" ht="12">
      <c r="A164" s="13"/>
      <c r="B164" s="237"/>
      <c r="C164" s="238"/>
      <c r="D164" s="232" t="s">
        <v>133</v>
      </c>
      <c r="E164" s="239" t="s">
        <v>1</v>
      </c>
      <c r="F164" s="240" t="s">
        <v>149</v>
      </c>
      <c r="G164" s="238"/>
      <c r="H164" s="241">
        <v>1588</v>
      </c>
      <c r="I164" s="242"/>
      <c r="J164" s="238"/>
      <c r="K164" s="238"/>
      <c r="L164" s="243"/>
      <c r="M164" s="244"/>
      <c r="N164" s="245"/>
      <c r="O164" s="245"/>
      <c r="P164" s="245"/>
      <c r="Q164" s="245"/>
      <c r="R164" s="245"/>
      <c r="S164" s="245"/>
      <c r="T164" s="246"/>
      <c r="U164" s="13"/>
      <c r="V164" s="13"/>
      <c r="W164" s="13"/>
      <c r="X164" s="13"/>
      <c r="Y164" s="13"/>
      <c r="Z164" s="13"/>
      <c r="AA164" s="13"/>
      <c r="AB164" s="13"/>
      <c r="AC164" s="13"/>
      <c r="AD164" s="13"/>
      <c r="AE164" s="13"/>
      <c r="AT164" s="247" t="s">
        <v>133</v>
      </c>
      <c r="AU164" s="247" t="s">
        <v>87</v>
      </c>
      <c r="AV164" s="13" t="s">
        <v>87</v>
      </c>
      <c r="AW164" s="13" t="s">
        <v>34</v>
      </c>
      <c r="AX164" s="13" t="s">
        <v>77</v>
      </c>
      <c r="AY164" s="247" t="s">
        <v>122</v>
      </c>
    </row>
    <row r="165" spans="1:51" s="13" customFormat="1" ht="12">
      <c r="A165" s="13"/>
      <c r="B165" s="237"/>
      <c r="C165" s="238"/>
      <c r="D165" s="232" t="s">
        <v>133</v>
      </c>
      <c r="E165" s="239" t="s">
        <v>1</v>
      </c>
      <c r="F165" s="240" t="s">
        <v>150</v>
      </c>
      <c r="G165" s="238"/>
      <c r="H165" s="241">
        <v>136.6</v>
      </c>
      <c r="I165" s="242"/>
      <c r="J165" s="238"/>
      <c r="K165" s="238"/>
      <c r="L165" s="243"/>
      <c r="M165" s="244"/>
      <c r="N165" s="245"/>
      <c r="O165" s="245"/>
      <c r="P165" s="245"/>
      <c r="Q165" s="245"/>
      <c r="R165" s="245"/>
      <c r="S165" s="245"/>
      <c r="T165" s="246"/>
      <c r="U165" s="13"/>
      <c r="V165" s="13"/>
      <c r="W165" s="13"/>
      <c r="X165" s="13"/>
      <c r="Y165" s="13"/>
      <c r="Z165" s="13"/>
      <c r="AA165" s="13"/>
      <c r="AB165" s="13"/>
      <c r="AC165" s="13"/>
      <c r="AD165" s="13"/>
      <c r="AE165" s="13"/>
      <c r="AT165" s="247" t="s">
        <v>133</v>
      </c>
      <c r="AU165" s="247" t="s">
        <v>87</v>
      </c>
      <c r="AV165" s="13" t="s">
        <v>87</v>
      </c>
      <c r="AW165" s="13" t="s">
        <v>34</v>
      </c>
      <c r="AX165" s="13" t="s">
        <v>77</v>
      </c>
      <c r="AY165" s="247" t="s">
        <v>122</v>
      </c>
    </row>
    <row r="166" spans="1:51" s="14" customFormat="1" ht="12">
      <c r="A166" s="14"/>
      <c r="B166" s="248"/>
      <c r="C166" s="249"/>
      <c r="D166" s="232" t="s">
        <v>133</v>
      </c>
      <c r="E166" s="250" t="s">
        <v>1</v>
      </c>
      <c r="F166" s="251" t="s">
        <v>148</v>
      </c>
      <c r="G166" s="249"/>
      <c r="H166" s="252">
        <v>1724.6</v>
      </c>
      <c r="I166" s="253"/>
      <c r="J166" s="249"/>
      <c r="K166" s="249"/>
      <c r="L166" s="254"/>
      <c r="M166" s="255"/>
      <c r="N166" s="256"/>
      <c r="O166" s="256"/>
      <c r="P166" s="256"/>
      <c r="Q166" s="256"/>
      <c r="R166" s="256"/>
      <c r="S166" s="256"/>
      <c r="T166" s="257"/>
      <c r="U166" s="14"/>
      <c r="V166" s="14"/>
      <c r="W166" s="14"/>
      <c r="X166" s="14"/>
      <c r="Y166" s="14"/>
      <c r="Z166" s="14"/>
      <c r="AA166" s="14"/>
      <c r="AB166" s="14"/>
      <c r="AC166" s="14"/>
      <c r="AD166" s="14"/>
      <c r="AE166" s="14"/>
      <c r="AT166" s="258" t="s">
        <v>133</v>
      </c>
      <c r="AU166" s="258" t="s">
        <v>87</v>
      </c>
      <c r="AV166" s="14" t="s">
        <v>140</v>
      </c>
      <c r="AW166" s="14" t="s">
        <v>34</v>
      </c>
      <c r="AX166" s="14" t="s">
        <v>77</v>
      </c>
      <c r="AY166" s="258" t="s">
        <v>122</v>
      </c>
    </row>
    <row r="167" spans="1:51" s="16" customFormat="1" ht="12">
      <c r="A167" s="16"/>
      <c r="B167" s="281"/>
      <c r="C167" s="282"/>
      <c r="D167" s="232" t="s">
        <v>133</v>
      </c>
      <c r="E167" s="283" t="s">
        <v>1</v>
      </c>
      <c r="F167" s="284" t="s">
        <v>186</v>
      </c>
      <c r="G167" s="282"/>
      <c r="H167" s="283" t="s">
        <v>1</v>
      </c>
      <c r="I167" s="285"/>
      <c r="J167" s="282"/>
      <c r="K167" s="282"/>
      <c r="L167" s="286"/>
      <c r="M167" s="287"/>
      <c r="N167" s="288"/>
      <c r="O167" s="288"/>
      <c r="P167" s="288"/>
      <c r="Q167" s="288"/>
      <c r="R167" s="288"/>
      <c r="S167" s="288"/>
      <c r="T167" s="289"/>
      <c r="U167" s="16"/>
      <c r="V167" s="16"/>
      <c r="W167" s="16"/>
      <c r="X167" s="16"/>
      <c r="Y167" s="16"/>
      <c r="Z167" s="16"/>
      <c r="AA167" s="16"/>
      <c r="AB167" s="16"/>
      <c r="AC167" s="16"/>
      <c r="AD167" s="16"/>
      <c r="AE167" s="16"/>
      <c r="AT167" s="290" t="s">
        <v>133</v>
      </c>
      <c r="AU167" s="290" t="s">
        <v>87</v>
      </c>
      <c r="AV167" s="16" t="s">
        <v>85</v>
      </c>
      <c r="AW167" s="16" t="s">
        <v>34</v>
      </c>
      <c r="AX167" s="16" t="s">
        <v>77</v>
      </c>
      <c r="AY167" s="290" t="s">
        <v>122</v>
      </c>
    </row>
    <row r="168" spans="1:51" s="13" customFormat="1" ht="12">
      <c r="A168" s="13"/>
      <c r="B168" s="237"/>
      <c r="C168" s="238"/>
      <c r="D168" s="232" t="s">
        <v>133</v>
      </c>
      <c r="E168" s="239" t="s">
        <v>1</v>
      </c>
      <c r="F168" s="240" t="s">
        <v>146</v>
      </c>
      <c r="G168" s="238"/>
      <c r="H168" s="241">
        <v>143</v>
      </c>
      <c r="I168" s="242"/>
      <c r="J168" s="238"/>
      <c r="K168" s="238"/>
      <c r="L168" s="243"/>
      <c r="M168" s="244"/>
      <c r="N168" s="245"/>
      <c r="O168" s="245"/>
      <c r="P168" s="245"/>
      <c r="Q168" s="245"/>
      <c r="R168" s="245"/>
      <c r="S168" s="245"/>
      <c r="T168" s="246"/>
      <c r="U168" s="13"/>
      <c r="V168" s="13"/>
      <c r="W168" s="13"/>
      <c r="X168" s="13"/>
      <c r="Y168" s="13"/>
      <c r="Z168" s="13"/>
      <c r="AA168" s="13"/>
      <c r="AB168" s="13"/>
      <c r="AC168" s="13"/>
      <c r="AD168" s="13"/>
      <c r="AE168" s="13"/>
      <c r="AT168" s="247" t="s">
        <v>133</v>
      </c>
      <c r="AU168" s="247" t="s">
        <v>87</v>
      </c>
      <c r="AV168" s="13" t="s">
        <v>87</v>
      </c>
      <c r="AW168" s="13" t="s">
        <v>34</v>
      </c>
      <c r="AX168" s="13" t="s">
        <v>77</v>
      </c>
      <c r="AY168" s="247" t="s">
        <v>122</v>
      </c>
    </row>
    <row r="169" spans="1:51" s="13" customFormat="1" ht="12">
      <c r="A169" s="13"/>
      <c r="B169" s="237"/>
      <c r="C169" s="238"/>
      <c r="D169" s="232" t="s">
        <v>133</v>
      </c>
      <c r="E169" s="239" t="s">
        <v>1</v>
      </c>
      <c r="F169" s="240" t="s">
        <v>187</v>
      </c>
      <c r="G169" s="238"/>
      <c r="H169" s="241">
        <v>545</v>
      </c>
      <c r="I169" s="242"/>
      <c r="J169" s="238"/>
      <c r="K169" s="238"/>
      <c r="L169" s="243"/>
      <c r="M169" s="244"/>
      <c r="N169" s="245"/>
      <c r="O169" s="245"/>
      <c r="P169" s="245"/>
      <c r="Q169" s="245"/>
      <c r="R169" s="245"/>
      <c r="S169" s="245"/>
      <c r="T169" s="246"/>
      <c r="U169" s="13"/>
      <c r="V169" s="13"/>
      <c r="W169" s="13"/>
      <c r="X169" s="13"/>
      <c r="Y169" s="13"/>
      <c r="Z169" s="13"/>
      <c r="AA169" s="13"/>
      <c r="AB169" s="13"/>
      <c r="AC169" s="13"/>
      <c r="AD169" s="13"/>
      <c r="AE169" s="13"/>
      <c r="AT169" s="247" t="s">
        <v>133</v>
      </c>
      <c r="AU169" s="247" t="s">
        <v>87</v>
      </c>
      <c r="AV169" s="13" t="s">
        <v>87</v>
      </c>
      <c r="AW169" s="13" t="s">
        <v>34</v>
      </c>
      <c r="AX169" s="13" t="s">
        <v>77</v>
      </c>
      <c r="AY169" s="247" t="s">
        <v>122</v>
      </c>
    </row>
    <row r="170" spans="1:51" s="14" customFormat="1" ht="12">
      <c r="A170" s="14"/>
      <c r="B170" s="248"/>
      <c r="C170" s="249"/>
      <c r="D170" s="232" t="s">
        <v>133</v>
      </c>
      <c r="E170" s="250" t="s">
        <v>1</v>
      </c>
      <c r="F170" s="251" t="s">
        <v>148</v>
      </c>
      <c r="G170" s="249"/>
      <c r="H170" s="252">
        <v>688</v>
      </c>
      <c r="I170" s="253"/>
      <c r="J170" s="249"/>
      <c r="K170" s="249"/>
      <c r="L170" s="254"/>
      <c r="M170" s="255"/>
      <c r="N170" s="256"/>
      <c r="O170" s="256"/>
      <c r="P170" s="256"/>
      <c r="Q170" s="256"/>
      <c r="R170" s="256"/>
      <c r="S170" s="256"/>
      <c r="T170" s="257"/>
      <c r="U170" s="14"/>
      <c r="V170" s="14"/>
      <c r="W170" s="14"/>
      <c r="X170" s="14"/>
      <c r="Y170" s="14"/>
      <c r="Z170" s="14"/>
      <c r="AA170" s="14"/>
      <c r="AB170" s="14"/>
      <c r="AC170" s="14"/>
      <c r="AD170" s="14"/>
      <c r="AE170" s="14"/>
      <c r="AT170" s="258" t="s">
        <v>133</v>
      </c>
      <c r="AU170" s="258" t="s">
        <v>87</v>
      </c>
      <c r="AV170" s="14" t="s">
        <v>140</v>
      </c>
      <c r="AW170" s="14" t="s">
        <v>34</v>
      </c>
      <c r="AX170" s="14" t="s">
        <v>77</v>
      </c>
      <c r="AY170" s="258" t="s">
        <v>122</v>
      </c>
    </row>
    <row r="171" spans="1:51" s="13" customFormat="1" ht="12">
      <c r="A171" s="13"/>
      <c r="B171" s="237"/>
      <c r="C171" s="238"/>
      <c r="D171" s="232" t="s">
        <v>133</v>
      </c>
      <c r="E171" s="239" t="s">
        <v>1</v>
      </c>
      <c r="F171" s="240" t="s">
        <v>185</v>
      </c>
      <c r="G171" s="238"/>
      <c r="H171" s="241">
        <v>37.18</v>
      </c>
      <c r="I171" s="242"/>
      <c r="J171" s="238"/>
      <c r="K171" s="238"/>
      <c r="L171" s="243"/>
      <c r="M171" s="244"/>
      <c r="N171" s="245"/>
      <c r="O171" s="245"/>
      <c r="P171" s="245"/>
      <c r="Q171" s="245"/>
      <c r="R171" s="245"/>
      <c r="S171" s="245"/>
      <c r="T171" s="246"/>
      <c r="U171" s="13"/>
      <c r="V171" s="13"/>
      <c r="W171" s="13"/>
      <c r="X171" s="13"/>
      <c r="Y171" s="13"/>
      <c r="Z171" s="13"/>
      <c r="AA171" s="13"/>
      <c r="AB171" s="13"/>
      <c r="AC171" s="13"/>
      <c r="AD171" s="13"/>
      <c r="AE171" s="13"/>
      <c r="AT171" s="247" t="s">
        <v>133</v>
      </c>
      <c r="AU171" s="247" t="s">
        <v>87</v>
      </c>
      <c r="AV171" s="13" t="s">
        <v>87</v>
      </c>
      <c r="AW171" s="13" t="s">
        <v>34</v>
      </c>
      <c r="AX171" s="13" t="s">
        <v>77</v>
      </c>
      <c r="AY171" s="247" t="s">
        <v>122</v>
      </c>
    </row>
    <row r="172" spans="1:51" s="15" customFormat="1" ht="12">
      <c r="A172" s="15"/>
      <c r="B172" s="259"/>
      <c r="C172" s="260"/>
      <c r="D172" s="232" t="s">
        <v>133</v>
      </c>
      <c r="E172" s="261" t="s">
        <v>1</v>
      </c>
      <c r="F172" s="262" t="s">
        <v>151</v>
      </c>
      <c r="G172" s="260"/>
      <c r="H172" s="263">
        <v>3312.96</v>
      </c>
      <c r="I172" s="264"/>
      <c r="J172" s="260"/>
      <c r="K172" s="260"/>
      <c r="L172" s="265"/>
      <c r="M172" s="266"/>
      <c r="N172" s="267"/>
      <c r="O172" s="267"/>
      <c r="P172" s="267"/>
      <c r="Q172" s="267"/>
      <c r="R172" s="267"/>
      <c r="S172" s="267"/>
      <c r="T172" s="268"/>
      <c r="U172" s="15"/>
      <c r="V172" s="15"/>
      <c r="W172" s="15"/>
      <c r="X172" s="15"/>
      <c r="Y172" s="15"/>
      <c r="Z172" s="15"/>
      <c r="AA172" s="15"/>
      <c r="AB172" s="15"/>
      <c r="AC172" s="15"/>
      <c r="AD172" s="15"/>
      <c r="AE172" s="15"/>
      <c r="AT172" s="269" t="s">
        <v>133</v>
      </c>
      <c r="AU172" s="269" t="s">
        <v>87</v>
      </c>
      <c r="AV172" s="15" t="s">
        <v>129</v>
      </c>
      <c r="AW172" s="15" t="s">
        <v>34</v>
      </c>
      <c r="AX172" s="15" t="s">
        <v>85</v>
      </c>
      <c r="AY172" s="269" t="s">
        <v>122</v>
      </c>
    </row>
    <row r="173" spans="1:65" s="2" customFormat="1" ht="24.15" customHeight="1">
      <c r="A173" s="39"/>
      <c r="B173" s="40"/>
      <c r="C173" s="219" t="s">
        <v>188</v>
      </c>
      <c r="D173" s="219" t="s">
        <v>124</v>
      </c>
      <c r="E173" s="220" t="s">
        <v>189</v>
      </c>
      <c r="F173" s="221" t="s">
        <v>190</v>
      </c>
      <c r="G173" s="222" t="s">
        <v>143</v>
      </c>
      <c r="H173" s="223">
        <v>1724.6</v>
      </c>
      <c r="I173" s="224"/>
      <c r="J173" s="225">
        <f>ROUND(I173*H173,2)</f>
        <v>0</v>
      </c>
      <c r="K173" s="221" t="s">
        <v>128</v>
      </c>
      <c r="L173" s="45"/>
      <c r="M173" s="226" t="s">
        <v>1</v>
      </c>
      <c r="N173" s="227" t="s">
        <v>42</v>
      </c>
      <c r="O173" s="92"/>
      <c r="P173" s="228">
        <f>O173*H173</f>
        <v>0</v>
      </c>
      <c r="Q173" s="228">
        <v>0</v>
      </c>
      <c r="R173" s="228">
        <f>Q173*H173</f>
        <v>0</v>
      </c>
      <c r="S173" s="228">
        <v>0</v>
      </c>
      <c r="T173" s="229">
        <f>S173*H173</f>
        <v>0</v>
      </c>
      <c r="U173" s="39"/>
      <c r="V173" s="39"/>
      <c r="W173" s="39"/>
      <c r="X173" s="39"/>
      <c r="Y173" s="39"/>
      <c r="Z173" s="39"/>
      <c r="AA173" s="39"/>
      <c r="AB173" s="39"/>
      <c r="AC173" s="39"/>
      <c r="AD173" s="39"/>
      <c r="AE173" s="39"/>
      <c r="AR173" s="230" t="s">
        <v>129</v>
      </c>
      <c r="AT173" s="230" t="s">
        <v>124</v>
      </c>
      <c r="AU173" s="230" t="s">
        <v>87</v>
      </c>
      <c r="AY173" s="18" t="s">
        <v>122</v>
      </c>
      <c r="BE173" s="231">
        <f>IF(N173="základní",J173,0)</f>
        <v>0</v>
      </c>
      <c r="BF173" s="231">
        <f>IF(N173="snížená",J173,0)</f>
        <v>0</v>
      </c>
      <c r="BG173" s="231">
        <f>IF(N173="zákl. přenesená",J173,0)</f>
        <v>0</v>
      </c>
      <c r="BH173" s="231">
        <f>IF(N173="sníž. přenesená",J173,0)</f>
        <v>0</v>
      </c>
      <c r="BI173" s="231">
        <f>IF(N173="nulová",J173,0)</f>
        <v>0</v>
      </c>
      <c r="BJ173" s="18" t="s">
        <v>85</v>
      </c>
      <c r="BK173" s="231">
        <f>ROUND(I173*H173,2)</f>
        <v>0</v>
      </c>
      <c r="BL173" s="18" t="s">
        <v>129</v>
      </c>
      <c r="BM173" s="230" t="s">
        <v>191</v>
      </c>
    </row>
    <row r="174" spans="1:47" s="2" customFormat="1" ht="12">
      <c r="A174" s="39"/>
      <c r="B174" s="40"/>
      <c r="C174" s="41"/>
      <c r="D174" s="232" t="s">
        <v>131</v>
      </c>
      <c r="E174" s="41"/>
      <c r="F174" s="233" t="s">
        <v>192</v>
      </c>
      <c r="G174" s="41"/>
      <c r="H174" s="41"/>
      <c r="I174" s="234"/>
      <c r="J174" s="41"/>
      <c r="K174" s="41"/>
      <c r="L174" s="45"/>
      <c r="M174" s="235"/>
      <c r="N174" s="236"/>
      <c r="O174" s="92"/>
      <c r="P174" s="92"/>
      <c r="Q174" s="92"/>
      <c r="R174" s="92"/>
      <c r="S174" s="92"/>
      <c r="T174" s="93"/>
      <c r="U174" s="39"/>
      <c r="V174" s="39"/>
      <c r="W174" s="39"/>
      <c r="X174" s="39"/>
      <c r="Y174" s="39"/>
      <c r="Z174" s="39"/>
      <c r="AA174" s="39"/>
      <c r="AB174" s="39"/>
      <c r="AC174" s="39"/>
      <c r="AD174" s="39"/>
      <c r="AE174" s="39"/>
      <c r="AT174" s="18" t="s">
        <v>131</v>
      </c>
      <c r="AU174" s="18" t="s">
        <v>87</v>
      </c>
    </row>
    <row r="175" spans="1:51" s="16" customFormat="1" ht="12">
      <c r="A175" s="16"/>
      <c r="B175" s="281"/>
      <c r="C175" s="282"/>
      <c r="D175" s="232" t="s">
        <v>133</v>
      </c>
      <c r="E175" s="283" t="s">
        <v>1</v>
      </c>
      <c r="F175" s="284" t="s">
        <v>193</v>
      </c>
      <c r="G175" s="282"/>
      <c r="H175" s="283" t="s">
        <v>1</v>
      </c>
      <c r="I175" s="285"/>
      <c r="J175" s="282"/>
      <c r="K175" s="282"/>
      <c r="L175" s="286"/>
      <c r="M175" s="287"/>
      <c r="N175" s="288"/>
      <c r="O175" s="288"/>
      <c r="P175" s="288"/>
      <c r="Q175" s="288"/>
      <c r="R175" s="288"/>
      <c r="S175" s="288"/>
      <c r="T175" s="289"/>
      <c r="U175" s="16"/>
      <c r="V175" s="16"/>
      <c r="W175" s="16"/>
      <c r="X175" s="16"/>
      <c r="Y175" s="16"/>
      <c r="Z175" s="16"/>
      <c r="AA175" s="16"/>
      <c r="AB175" s="16"/>
      <c r="AC175" s="16"/>
      <c r="AD175" s="16"/>
      <c r="AE175" s="16"/>
      <c r="AT175" s="290" t="s">
        <v>133</v>
      </c>
      <c r="AU175" s="290" t="s">
        <v>87</v>
      </c>
      <c r="AV175" s="16" t="s">
        <v>85</v>
      </c>
      <c r="AW175" s="16" t="s">
        <v>34</v>
      </c>
      <c r="AX175" s="16" t="s">
        <v>77</v>
      </c>
      <c r="AY175" s="290" t="s">
        <v>122</v>
      </c>
    </row>
    <row r="176" spans="1:51" s="13" customFormat="1" ht="12">
      <c r="A176" s="13"/>
      <c r="B176" s="237"/>
      <c r="C176" s="238"/>
      <c r="D176" s="232" t="s">
        <v>133</v>
      </c>
      <c r="E176" s="239" t="s">
        <v>1</v>
      </c>
      <c r="F176" s="240" t="s">
        <v>149</v>
      </c>
      <c r="G176" s="238"/>
      <c r="H176" s="241">
        <v>1588</v>
      </c>
      <c r="I176" s="242"/>
      <c r="J176" s="238"/>
      <c r="K176" s="238"/>
      <c r="L176" s="243"/>
      <c r="M176" s="244"/>
      <c r="N176" s="245"/>
      <c r="O176" s="245"/>
      <c r="P176" s="245"/>
      <c r="Q176" s="245"/>
      <c r="R176" s="245"/>
      <c r="S176" s="245"/>
      <c r="T176" s="246"/>
      <c r="U176" s="13"/>
      <c r="V176" s="13"/>
      <c r="W176" s="13"/>
      <c r="X176" s="13"/>
      <c r="Y176" s="13"/>
      <c r="Z176" s="13"/>
      <c r="AA176" s="13"/>
      <c r="AB176" s="13"/>
      <c r="AC176" s="13"/>
      <c r="AD176" s="13"/>
      <c r="AE176" s="13"/>
      <c r="AT176" s="247" t="s">
        <v>133</v>
      </c>
      <c r="AU176" s="247" t="s">
        <v>87</v>
      </c>
      <c r="AV176" s="13" t="s">
        <v>87</v>
      </c>
      <c r="AW176" s="13" t="s">
        <v>34</v>
      </c>
      <c r="AX176" s="13" t="s">
        <v>77</v>
      </c>
      <c r="AY176" s="247" t="s">
        <v>122</v>
      </c>
    </row>
    <row r="177" spans="1:51" s="13" customFormat="1" ht="12">
      <c r="A177" s="13"/>
      <c r="B177" s="237"/>
      <c r="C177" s="238"/>
      <c r="D177" s="232" t="s">
        <v>133</v>
      </c>
      <c r="E177" s="239" t="s">
        <v>1</v>
      </c>
      <c r="F177" s="240" t="s">
        <v>150</v>
      </c>
      <c r="G177" s="238"/>
      <c r="H177" s="241">
        <v>136.6</v>
      </c>
      <c r="I177" s="242"/>
      <c r="J177" s="238"/>
      <c r="K177" s="238"/>
      <c r="L177" s="243"/>
      <c r="M177" s="244"/>
      <c r="N177" s="245"/>
      <c r="O177" s="245"/>
      <c r="P177" s="245"/>
      <c r="Q177" s="245"/>
      <c r="R177" s="245"/>
      <c r="S177" s="245"/>
      <c r="T177" s="246"/>
      <c r="U177" s="13"/>
      <c r="V177" s="13"/>
      <c r="W177" s="13"/>
      <c r="X177" s="13"/>
      <c r="Y177" s="13"/>
      <c r="Z177" s="13"/>
      <c r="AA177" s="13"/>
      <c r="AB177" s="13"/>
      <c r="AC177" s="13"/>
      <c r="AD177" s="13"/>
      <c r="AE177" s="13"/>
      <c r="AT177" s="247" t="s">
        <v>133</v>
      </c>
      <c r="AU177" s="247" t="s">
        <v>87</v>
      </c>
      <c r="AV177" s="13" t="s">
        <v>87</v>
      </c>
      <c r="AW177" s="13" t="s">
        <v>34</v>
      </c>
      <c r="AX177" s="13" t="s">
        <v>77</v>
      </c>
      <c r="AY177" s="247" t="s">
        <v>122</v>
      </c>
    </row>
    <row r="178" spans="1:51" s="15" customFormat="1" ht="12">
      <c r="A178" s="15"/>
      <c r="B178" s="259"/>
      <c r="C178" s="260"/>
      <c r="D178" s="232" t="s">
        <v>133</v>
      </c>
      <c r="E178" s="261" t="s">
        <v>1</v>
      </c>
      <c r="F178" s="262" t="s">
        <v>151</v>
      </c>
      <c r="G178" s="260"/>
      <c r="H178" s="263">
        <v>1724.6</v>
      </c>
      <c r="I178" s="264"/>
      <c r="J178" s="260"/>
      <c r="K178" s="260"/>
      <c r="L178" s="265"/>
      <c r="M178" s="266"/>
      <c r="N178" s="267"/>
      <c r="O178" s="267"/>
      <c r="P178" s="267"/>
      <c r="Q178" s="267"/>
      <c r="R178" s="267"/>
      <c r="S178" s="267"/>
      <c r="T178" s="268"/>
      <c r="U178" s="15"/>
      <c r="V178" s="15"/>
      <c r="W178" s="15"/>
      <c r="X178" s="15"/>
      <c r="Y178" s="15"/>
      <c r="Z178" s="15"/>
      <c r="AA178" s="15"/>
      <c r="AB178" s="15"/>
      <c r="AC178" s="15"/>
      <c r="AD178" s="15"/>
      <c r="AE178" s="15"/>
      <c r="AT178" s="269" t="s">
        <v>133</v>
      </c>
      <c r="AU178" s="269" t="s">
        <v>87</v>
      </c>
      <c r="AV178" s="15" t="s">
        <v>129</v>
      </c>
      <c r="AW178" s="15" t="s">
        <v>34</v>
      </c>
      <c r="AX178" s="15" t="s">
        <v>85</v>
      </c>
      <c r="AY178" s="269" t="s">
        <v>122</v>
      </c>
    </row>
    <row r="179" spans="1:65" s="2" customFormat="1" ht="24.15" customHeight="1">
      <c r="A179" s="39"/>
      <c r="B179" s="40"/>
      <c r="C179" s="219" t="s">
        <v>194</v>
      </c>
      <c r="D179" s="219" t="s">
        <v>124</v>
      </c>
      <c r="E179" s="220" t="s">
        <v>195</v>
      </c>
      <c r="F179" s="221" t="s">
        <v>196</v>
      </c>
      <c r="G179" s="222" t="s">
        <v>162</v>
      </c>
      <c r="H179" s="223">
        <v>2393.438</v>
      </c>
      <c r="I179" s="224"/>
      <c r="J179" s="225">
        <f>ROUND(I179*H179,2)</f>
        <v>0</v>
      </c>
      <c r="K179" s="221" t="s">
        <v>1</v>
      </c>
      <c r="L179" s="45"/>
      <c r="M179" s="226" t="s">
        <v>1</v>
      </c>
      <c r="N179" s="227" t="s">
        <v>42</v>
      </c>
      <c r="O179" s="92"/>
      <c r="P179" s="228">
        <f>O179*H179</f>
        <v>0</v>
      </c>
      <c r="Q179" s="228">
        <v>0</v>
      </c>
      <c r="R179" s="228">
        <f>Q179*H179</f>
        <v>0</v>
      </c>
      <c r="S179" s="228">
        <v>0</v>
      </c>
      <c r="T179" s="229">
        <f>S179*H179</f>
        <v>0</v>
      </c>
      <c r="U179" s="39"/>
      <c r="V179" s="39"/>
      <c r="W179" s="39"/>
      <c r="X179" s="39"/>
      <c r="Y179" s="39"/>
      <c r="Z179" s="39"/>
      <c r="AA179" s="39"/>
      <c r="AB179" s="39"/>
      <c r="AC179" s="39"/>
      <c r="AD179" s="39"/>
      <c r="AE179" s="39"/>
      <c r="AR179" s="230" t="s">
        <v>129</v>
      </c>
      <c r="AT179" s="230" t="s">
        <v>124</v>
      </c>
      <c r="AU179" s="230" t="s">
        <v>87</v>
      </c>
      <c r="AY179" s="18" t="s">
        <v>122</v>
      </c>
      <c r="BE179" s="231">
        <f>IF(N179="základní",J179,0)</f>
        <v>0</v>
      </c>
      <c r="BF179" s="231">
        <f>IF(N179="snížená",J179,0)</f>
        <v>0</v>
      </c>
      <c r="BG179" s="231">
        <f>IF(N179="zákl. přenesená",J179,0)</f>
        <v>0</v>
      </c>
      <c r="BH179" s="231">
        <f>IF(N179="sníž. přenesená",J179,0)</f>
        <v>0</v>
      </c>
      <c r="BI179" s="231">
        <f>IF(N179="nulová",J179,0)</f>
        <v>0</v>
      </c>
      <c r="BJ179" s="18" t="s">
        <v>85</v>
      </c>
      <c r="BK179" s="231">
        <f>ROUND(I179*H179,2)</f>
        <v>0</v>
      </c>
      <c r="BL179" s="18" t="s">
        <v>129</v>
      </c>
      <c r="BM179" s="230" t="s">
        <v>197</v>
      </c>
    </row>
    <row r="180" spans="1:47" s="2" customFormat="1" ht="12">
      <c r="A180" s="39"/>
      <c r="B180" s="40"/>
      <c r="C180" s="41"/>
      <c r="D180" s="232" t="s">
        <v>131</v>
      </c>
      <c r="E180" s="41"/>
      <c r="F180" s="233" t="s">
        <v>196</v>
      </c>
      <c r="G180" s="41"/>
      <c r="H180" s="41"/>
      <c r="I180" s="234"/>
      <c r="J180" s="41"/>
      <c r="K180" s="41"/>
      <c r="L180" s="45"/>
      <c r="M180" s="235"/>
      <c r="N180" s="236"/>
      <c r="O180" s="92"/>
      <c r="P180" s="92"/>
      <c r="Q180" s="92"/>
      <c r="R180" s="92"/>
      <c r="S180" s="92"/>
      <c r="T180" s="93"/>
      <c r="U180" s="39"/>
      <c r="V180" s="39"/>
      <c r="W180" s="39"/>
      <c r="X180" s="39"/>
      <c r="Y180" s="39"/>
      <c r="Z180" s="39"/>
      <c r="AA180" s="39"/>
      <c r="AB180" s="39"/>
      <c r="AC180" s="39"/>
      <c r="AD180" s="39"/>
      <c r="AE180" s="39"/>
      <c r="AT180" s="18" t="s">
        <v>131</v>
      </c>
      <c r="AU180" s="18" t="s">
        <v>87</v>
      </c>
    </row>
    <row r="181" spans="1:47" s="2" customFormat="1" ht="12">
      <c r="A181" s="39"/>
      <c r="B181" s="40"/>
      <c r="C181" s="41"/>
      <c r="D181" s="232" t="s">
        <v>165</v>
      </c>
      <c r="E181" s="41"/>
      <c r="F181" s="280" t="s">
        <v>198</v>
      </c>
      <c r="G181" s="41"/>
      <c r="H181" s="41"/>
      <c r="I181" s="234"/>
      <c r="J181" s="41"/>
      <c r="K181" s="41"/>
      <c r="L181" s="45"/>
      <c r="M181" s="235"/>
      <c r="N181" s="236"/>
      <c r="O181" s="92"/>
      <c r="P181" s="92"/>
      <c r="Q181" s="92"/>
      <c r="R181" s="92"/>
      <c r="S181" s="92"/>
      <c r="T181" s="93"/>
      <c r="U181" s="39"/>
      <c r="V181" s="39"/>
      <c r="W181" s="39"/>
      <c r="X181" s="39"/>
      <c r="Y181" s="39"/>
      <c r="Z181" s="39"/>
      <c r="AA181" s="39"/>
      <c r="AB181" s="39"/>
      <c r="AC181" s="39"/>
      <c r="AD181" s="39"/>
      <c r="AE181" s="39"/>
      <c r="AT181" s="18" t="s">
        <v>165</v>
      </c>
      <c r="AU181" s="18" t="s">
        <v>87</v>
      </c>
    </row>
    <row r="182" spans="1:51" s="16" customFormat="1" ht="12">
      <c r="A182" s="16"/>
      <c r="B182" s="281"/>
      <c r="C182" s="282"/>
      <c r="D182" s="232" t="s">
        <v>133</v>
      </c>
      <c r="E182" s="283" t="s">
        <v>1</v>
      </c>
      <c r="F182" s="284" t="s">
        <v>199</v>
      </c>
      <c r="G182" s="282"/>
      <c r="H182" s="283" t="s">
        <v>1</v>
      </c>
      <c r="I182" s="285"/>
      <c r="J182" s="282"/>
      <c r="K182" s="282"/>
      <c r="L182" s="286"/>
      <c r="M182" s="287"/>
      <c r="N182" s="288"/>
      <c r="O182" s="288"/>
      <c r="P182" s="288"/>
      <c r="Q182" s="288"/>
      <c r="R182" s="288"/>
      <c r="S182" s="288"/>
      <c r="T182" s="289"/>
      <c r="U182" s="16"/>
      <c r="V182" s="16"/>
      <c r="W182" s="16"/>
      <c r="X182" s="16"/>
      <c r="Y182" s="16"/>
      <c r="Z182" s="16"/>
      <c r="AA182" s="16"/>
      <c r="AB182" s="16"/>
      <c r="AC182" s="16"/>
      <c r="AD182" s="16"/>
      <c r="AE182" s="16"/>
      <c r="AT182" s="290" t="s">
        <v>133</v>
      </c>
      <c r="AU182" s="290" t="s">
        <v>87</v>
      </c>
      <c r="AV182" s="16" t="s">
        <v>85</v>
      </c>
      <c r="AW182" s="16" t="s">
        <v>34</v>
      </c>
      <c r="AX182" s="16" t="s">
        <v>77</v>
      </c>
      <c r="AY182" s="290" t="s">
        <v>122</v>
      </c>
    </row>
    <row r="183" spans="1:51" s="13" customFormat="1" ht="12">
      <c r="A183" s="13"/>
      <c r="B183" s="237"/>
      <c r="C183" s="238"/>
      <c r="D183" s="232" t="s">
        <v>133</v>
      </c>
      <c r="E183" s="239" t="s">
        <v>1</v>
      </c>
      <c r="F183" s="240" t="s">
        <v>200</v>
      </c>
      <c r="G183" s="238"/>
      <c r="H183" s="241">
        <v>2393.438</v>
      </c>
      <c r="I183" s="242"/>
      <c r="J183" s="238"/>
      <c r="K183" s="238"/>
      <c r="L183" s="243"/>
      <c r="M183" s="244"/>
      <c r="N183" s="245"/>
      <c r="O183" s="245"/>
      <c r="P183" s="245"/>
      <c r="Q183" s="245"/>
      <c r="R183" s="245"/>
      <c r="S183" s="245"/>
      <c r="T183" s="246"/>
      <c r="U183" s="13"/>
      <c r="V183" s="13"/>
      <c r="W183" s="13"/>
      <c r="X183" s="13"/>
      <c r="Y183" s="13"/>
      <c r="Z183" s="13"/>
      <c r="AA183" s="13"/>
      <c r="AB183" s="13"/>
      <c r="AC183" s="13"/>
      <c r="AD183" s="13"/>
      <c r="AE183" s="13"/>
      <c r="AT183" s="247" t="s">
        <v>133</v>
      </c>
      <c r="AU183" s="247" t="s">
        <v>87</v>
      </c>
      <c r="AV183" s="13" t="s">
        <v>87</v>
      </c>
      <c r="AW183" s="13" t="s">
        <v>34</v>
      </c>
      <c r="AX183" s="13" t="s">
        <v>85</v>
      </c>
      <c r="AY183" s="247" t="s">
        <v>122</v>
      </c>
    </row>
    <row r="184" spans="1:65" s="2" customFormat="1" ht="33" customHeight="1">
      <c r="A184" s="39"/>
      <c r="B184" s="40"/>
      <c r="C184" s="219" t="s">
        <v>201</v>
      </c>
      <c r="D184" s="219" t="s">
        <v>124</v>
      </c>
      <c r="E184" s="220" t="s">
        <v>202</v>
      </c>
      <c r="F184" s="221" t="s">
        <v>203</v>
      </c>
      <c r="G184" s="222" t="s">
        <v>162</v>
      </c>
      <c r="H184" s="223">
        <v>797.813</v>
      </c>
      <c r="I184" s="224"/>
      <c r="J184" s="225">
        <f>ROUND(I184*H184,2)</f>
        <v>0</v>
      </c>
      <c r="K184" s="221" t="s">
        <v>1</v>
      </c>
      <c r="L184" s="45"/>
      <c r="M184" s="226" t="s">
        <v>1</v>
      </c>
      <c r="N184" s="227" t="s">
        <v>42</v>
      </c>
      <c r="O184" s="92"/>
      <c r="P184" s="228">
        <f>O184*H184</f>
        <v>0</v>
      </c>
      <c r="Q184" s="228">
        <v>0</v>
      </c>
      <c r="R184" s="228">
        <f>Q184*H184</f>
        <v>0</v>
      </c>
      <c r="S184" s="228">
        <v>0</v>
      </c>
      <c r="T184" s="229">
        <f>S184*H184</f>
        <v>0</v>
      </c>
      <c r="U184" s="39"/>
      <c r="V184" s="39"/>
      <c r="W184" s="39"/>
      <c r="X184" s="39"/>
      <c r="Y184" s="39"/>
      <c r="Z184" s="39"/>
      <c r="AA184" s="39"/>
      <c r="AB184" s="39"/>
      <c r="AC184" s="39"/>
      <c r="AD184" s="39"/>
      <c r="AE184" s="39"/>
      <c r="AR184" s="230" t="s">
        <v>129</v>
      </c>
      <c r="AT184" s="230" t="s">
        <v>124</v>
      </c>
      <c r="AU184" s="230" t="s">
        <v>87</v>
      </c>
      <c r="AY184" s="18" t="s">
        <v>122</v>
      </c>
      <c r="BE184" s="231">
        <f>IF(N184="základní",J184,0)</f>
        <v>0</v>
      </c>
      <c r="BF184" s="231">
        <f>IF(N184="snížená",J184,0)</f>
        <v>0</v>
      </c>
      <c r="BG184" s="231">
        <f>IF(N184="zákl. přenesená",J184,0)</f>
        <v>0</v>
      </c>
      <c r="BH184" s="231">
        <f>IF(N184="sníž. přenesená",J184,0)</f>
        <v>0</v>
      </c>
      <c r="BI184" s="231">
        <f>IF(N184="nulová",J184,0)</f>
        <v>0</v>
      </c>
      <c r="BJ184" s="18" t="s">
        <v>85</v>
      </c>
      <c r="BK184" s="231">
        <f>ROUND(I184*H184,2)</f>
        <v>0</v>
      </c>
      <c r="BL184" s="18" t="s">
        <v>129</v>
      </c>
      <c r="BM184" s="230" t="s">
        <v>204</v>
      </c>
    </row>
    <row r="185" spans="1:47" s="2" customFormat="1" ht="12">
      <c r="A185" s="39"/>
      <c r="B185" s="40"/>
      <c r="C185" s="41"/>
      <c r="D185" s="232" t="s">
        <v>131</v>
      </c>
      <c r="E185" s="41"/>
      <c r="F185" s="233" t="s">
        <v>203</v>
      </c>
      <c r="G185" s="41"/>
      <c r="H185" s="41"/>
      <c r="I185" s="234"/>
      <c r="J185" s="41"/>
      <c r="K185" s="41"/>
      <c r="L185" s="45"/>
      <c r="M185" s="235"/>
      <c r="N185" s="236"/>
      <c r="O185" s="92"/>
      <c r="P185" s="92"/>
      <c r="Q185" s="92"/>
      <c r="R185" s="92"/>
      <c r="S185" s="92"/>
      <c r="T185" s="93"/>
      <c r="U185" s="39"/>
      <c r="V185" s="39"/>
      <c r="W185" s="39"/>
      <c r="X185" s="39"/>
      <c r="Y185" s="39"/>
      <c r="Z185" s="39"/>
      <c r="AA185" s="39"/>
      <c r="AB185" s="39"/>
      <c r="AC185" s="39"/>
      <c r="AD185" s="39"/>
      <c r="AE185" s="39"/>
      <c r="AT185" s="18" t="s">
        <v>131</v>
      </c>
      <c r="AU185" s="18" t="s">
        <v>87</v>
      </c>
    </row>
    <row r="186" spans="1:51" s="16" customFormat="1" ht="12">
      <c r="A186" s="16"/>
      <c r="B186" s="281"/>
      <c r="C186" s="282"/>
      <c r="D186" s="232" t="s">
        <v>133</v>
      </c>
      <c r="E186" s="283" t="s">
        <v>1</v>
      </c>
      <c r="F186" s="284" t="s">
        <v>199</v>
      </c>
      <c r="G186" s="282"/>
      <c r="H186" s="283" t="s">
        <v>1</v>
      </c>
      <c r="I186" s="285"/>
      <c r="J186" s="282"/>
      <c r="K186" s="282"/>
      <c r="L186" s="286"/>
      <c r="M186" s="287"/>
      <c r="N186" s="288"/>
      <c r="O186" s="288"/>
      <c r="P186" s="288"/>
      <c r="Q186" s="288"/>
      <c r="R186" s="288"/>
      <c r="S186" s="288"/>
      <c r="T186" s="289"/>
      <c r="U186" s="16"/>
      <c r="V186" s="16"/>
      <c r="W186" s="16"/>
      <c r="X186" s="16"/>
      <c r="Y186" s="16"/>
      <c r="Z186" s="16"/>
      <c r="AA186" s="16"/>
      <c r="AB186" s="16"/>
      <c r="AC186" s="16"/>
      <c r="AD186" s="16"/>
      <c r="AE186" s="16"/>
      <c r="AT186" s="290" t="s">
        <v>133</v>
      </c>
      <c r="AU186" s="290" t="s">
        <v>87</v>
      </c>
      <c r="AV186" s="16" t="s">
        <v>85</v>
      </c>
      <c r="AW186" s="16" t="s">
        <v>34</v>
      </c>
      <c r="AX186" s="16" t="s">
        <v>77</v>
      </c>
      <c r="AY186" s="290" t="s">
        <v>122</v>
      </c>
    </row>
    <row r="187" spans="1:51" s="13" customFormat="1" ht="12">
      <c r="A187" s="13"/>
      <c r="B187" s="237"/>
      <c r="C187" s="238"/>
      <c r="D187" s="232" t="s">
        <v>133</v>
      </c>
      <c r="E187" s="239" t="s">
        <v>1</v>
      </c>
      <c r="F187" s="240" t="s">
        <v>205</v>
      </c>
      <c r="G187" s="238"/>
      <c r="H187" s="241">
        <v>797.813</v>
      </c>
      <c r="I187" s="242"/>
      <c r="J187" s="238"/>
      <c r="K187" s="238"/>
      <c r="L187" s="243"/>
      <c r="M187" s="244"/>
      <c r="N187" s="245"/>
      <c r="O187" s="245"/>
      <c r="P187" s="245"/>
      <c r="Q187" s="245"/>
      <c r="R187" s="245"/>
      <c r="S187" s="245"/>
      <c r="T187" s="246"/>
      <c r="U187" s="13"/>
      <c r="V187" s="13"/>
      <c r="W187" s="13"/>
      <c r="X187" s="13"/>
      <c r="Y187" s="13"/>
      <c r="Z187" s="13"/>
      <c r="AA187" s="13"/>
      <c r="AB187" s="13"/>
      <c r="AC187" s="13"/>
      <c r="AD187" s="13"/>
      <c r="AE187" s="13"/>
      <c r="AT187" s="247" t="s">
        <v>133</v>
      </c>
      <c r="AU187" s="247" t="s">
        <v>87</v>
      </c>
      <c r="AV187" s="13" t="s">
        <v>87</v>
      </c>
      <c r="AW187" s="13" t="s">
        <v>34</v>
      </c>
      <c r="AX187" s="13" t="s">
        <v>85</v>
      </c>
      <c r="AY187" s="247" t="s">
        <v>122</v>
      </c>
    </row>
    <row r="188" spans="1:65" s="2" customFormat="1" ht="16.5" customHeight="1">
      <c r="A188" s="39"/>
      <c r="B188" s="40"/>
      <c r="C188" s="219" t="s">
        <v>8</v>
      </c>
      <c r="D188" s="219" t="s">
        <v>124</v>
      </c>
      <c r="E188" s="220" t="s">
        <v>206</v>
      </c>
      <c r="F188" s="221" t="s">
        <v>207</v>
      </c>
      <c r="G188" s="222" t="s">
        <v>143</v>
      </c>
      <c r="H188" s="223">
        <v>2587.78</v>
      </c>
      <c r="I188" s="224"/>
      <c r="J188" s="225">
        <f>ROUND(I188*H188,2)</f>
        <v>0</v>
      </c>
      <c r="K188" s="221" t="s">
        <v>128</v>
      </c>
      <c r="L188" s="45"/>
      <c r="M188" s="226" t="s">
        <v>1</v>
      </c>
      <c r="N188" s="227" t="s">
        <v>42</v>
      </c>
      <c r="O188" s="92"/>
      <c r="P188" s="228">
        <f>O188*H188</f>
        <v>0</v>
      </c>
      <c r="Q188" s="228">
        <v>0</v>
      </c>
      <c r="R188" s="228">
        <f>Q188*H188</f>
        <v>0</v>
      </c>
      <c r="S188" s="228">
        <v>0</v>
      </c>
      <c r="T188" s="229">
        <f>S188*H188</f>
        <v>0</v>
      </c>
      <c r="U188" s="39"/>
      <c r="V188" s="39"/>
      <c r="W188" s="39"/>
      <c r="X188" s="39"/>
      <c r="Y188" s="39"/>
      <c r="Z188" s="39"/>
      <c r="AA188" s="39"/>
      <c r="AB188" s="39"/>
      <c r="AC188" s="39"/>
      <c r="AD188" s="39"/>
      <c r="AE188" s="39"/>
      <c r="AR188" s="230" t="s">
        <v>129</v>
      </c>
      <c r="AT188" s="230" t="s">
        <v>124</v>
      </c>
      <c r="AU188" s="230" t="s">
        <v>87</v>
      </c>
      <c r="AY188" s="18" t="s">
        <v>122</v>
      </c>
      <c r="BE188" s="231">
        <f>IF(N188="základní",J188,0)</f>
        <v>0</v>
      </c>
      <c r="BF188" s="231">
        <f>IF(N188="snížená",J188,0)</f>
        <v>0</v>
      </c>
      <c r="BG188" s="231">
        <f>IF(N188="zákl. přenesená",J188,0)</f>
        <v>0</v>
      </c>
      <c r="BH188" s="231">
        <f>IF(N188="sníž. přenesená",J188,0)</f>
        <v>0</v>
      </c>
      <c r="BI188" s="231">
        <f>IF(N188="nulová",J188,0)</f>
        <v>0</v>
      </c>
      <c r="BJ188" s="18" t="s">
        <v>85</v>
      </c>
      <c r="BK188" s="231">
        <f>ROUND(I188*H188,2)</f>
        <v>0</v>
      </c>
      <c r="BL188" s="18" t="s">
        <v>129</v>
      </c>
      <c r="BM188" s="230" t="s">
        <v>208</v>
      </c>
    </row>
    <row r="189" spans="1:47" s="2" customFormat="1" ht="12">
      <c r="A189" s="39"/>
      <c r="B189" s="40"/>
      <c r="C189" s="41"/>
      <c r="D189" s="232" t="s">
        <v>131</v>
      </c>
      <c r="E189" s="41"/>
      <c r="F189" s="233" t="s">
        <v>209</v>
      </c>
      <c r="G189" s="41"/>
      <c r="H189" s="41"/>
      <c r="I189" s="234"/>
      <c r="J189" s="41"/>
      <c r="K189" s="41"/>
      <c r="L189" s="45"/>
      <c r="M189" s="235"/>
      <c r="N189" s="236"/>
      <c r="O189" s="92"/>
      <c r="P189" s="92"/>
      <c r="Q189" s="92"/>
      <c r="R189" s="92"/>
      <c r="S189" s="92"/>
      <c r="T189" s="93"/>
      <c r="U189" s="39"/>
      <c r="V189" s="39"/>
      <c r="W189" s="39"/>
      <c r="X189" s="39"/>
      <c r="Y189" s="39"/>
      <c r="Z189" s="39"/>
      <c r="AA189" s="39"/>
      <c r="AB189" s="39"/>
      <c r="AC189" s="39"/>
      <c r="AD189" s="39"/>
      <c r="AE189" s="39"/>
      <c r="AT189" s="18" t="s">
        <v>131</v>
      </c>
      <c r="AU189" s="18" t="s">
        <v>87</v>
      </c>
    </row>
    <row r="190" spans="1:51" s="13" customFormat="1" ht="12">
      <c r="A190" s="13"/>
      <c r="B190" s="237"/>
      <c r="C190" s="238"/>
      <c r="D190" s="232" t="s">
        <v>133</v>
      </c>
      <c r="E190" s="239" t="s">
        <v>1</v>
      </c>
      <c r="F190" s="240" t="s">
        <v>185</v>
      </c>
      <c r="G190" s="238"/>
      <c r="H190" s="241">
        <v>37.18</v>
      </c>
      <c r="I190" s="242"/>
      <c r="J190" s="238"/>
      <c r="K190" s="238"/>
      <c r="L190" s="243"/>
      <c r="M190" s="244"/>
      <c r="N190" s="245"/>
      <c r="O190" s="245"/>
      <c r="P190" s="245"/>
      <c r="Q190" s="245"/>
      <c r="R190" s="245"/>
      <c r="S190" s="245"/>
      <c r="T190" s="246"/>
      <c r="U190" s="13"/>
      <c r="V190" s="13"/>
      <c r="W190" s="13"/>
      <c r="X190" s="13"/>
      <c r="Y190" s="13"/>
      <c r="Z190" s="13"/>
      <c r="AA190" s="13"/>
      <c r="AB190" s="13"/>
      <c r="AC190" s="13"/>
      <c r="AD190" s="13"/>
      <c r="AE190" s="13"/>
      <c r="AT190" s="247" t="s">
        <v>133</v>
      </c>
      <c r="AU190" s="247" t="s">
        <v>87</v>
      </c>
      <c r="AV190" s="13" t="s">
        <v>87</v>
      </c>
      <c r="AW190" s="13" t="s">
        <v>34</v>
      </c>
      <c r="AX190" s="13" t="s">
        <v>77</v>
      </c>
      <c r="AY190" s="247" t="s">
        <v>122</v>
      </c>
    </row>
    <row r="191" spans="1:51" s="14" customFormat="1" ht="12">
      <c r="A191" s="14"/>
      <c r="B191" s="248"/>
      <c r="C191" s="249"/>
      <c r="D191" s="232" t="s">
        <v>133</v>
      </c>
      <c r="E191" s="250" t="s">
        <v>1</v>
      </c>
      <c r="F191" s="251" t="s">
        <v>148</v>
      </c>
      <c r="G191" s="249"/>
      <c r="H191" s="252">
        <v>37.18</v>
      </c>
      <c r="I191" s="253"/>
      <c r="J191" s="249"/>
      <c r="K191" s="249"/>
      <c r="L191" s="254"/>
      <c r="M191" s="255"/>
      <c r="N191" s="256"/>
      <c r="O191" s="256"/>
      <c r="P191" s="256"/>
      <c r="Q191" s="256"/>
      <c r="R191" s="256"/>
      <c r="S191" s="256"/>
      <c r="T191" s="257"/>
      <c r="U191" s="14"/>
      <c r="V191" s="14"/>
      <c r="W191" s="14"/>
      <c r="X191" s="14"/>
      <c r="Y191" s="14"/>
      <c r="Z191" s="14"/>
      <c r="AA191" s="14"/>
      <c r="AB191" s="14"/>
      <c r="AC191" s="14"/>
      <c r="AD191" s="14"/>
      <c r="AE191" s="14"/>
      <c r="AT191" s="258" t="s">
        <v>133</v>
      </c>
      <c r="AU191" s="258" t="s">
        <v>87</v>
      </c>
      <c r="AV191" s="14" t="s">
        <v>140</v>
      </c>
      <c r="AW191" s="14" t="s">
        <v>34</v>
      </c>
      <c r="AX191" s="14" t="s">
        <v>77</v>
      </c>
      <c r="AY191" s="258" t="s">
        <v>122</v>
      </c>
    </row>
    <row r="192" spans="1:51" s="13" customFormat="1" ht="12">
      <c r="A192" s="13"/>
      <c r="B192" s="237"/>
      <c r="C192" s="238"/>
      <c r="D192" s="232" t="s">
        <v>133</v>
      </c>
      <c r="E192" s="239" t="s">
        <v>1</v>
      </c>
      <c r="F192" s="240" t="s">
        <v>146</v>
      </c>
      <c r="G192" s="238"/>
      <c r="H192" s="241">
        <v>143</v>
      </c>
      <c r="I192" s="242"/>
      <c r="J192" s="238"/>
      <c r="K192" s="238"/>
      <c r="L192" s="243"/>
      <c r="M192" s="244"/>
      <c r="N192" s="245"/>
      <c r="O192" s="245"/>
      <c r="P192" s="245"/>
      <c r="Q192" s="245"/>
      <c r="R192" s="245"/>
      <c r="S192" s="245"/>
      <c r="T192" s="246"/>
      <c r="U192" s="13"/>
      <c r="V192" s="13"/>
      <c r="W192" s="13"/>
      <c r="X192" s="13"/>
      <c r="Y192" s="13"/>
      <c r="Z192" s="13"/>
      <c r="AA192" s="13"/>
      <c r="AB192" s="13"/>
      <c r="AC192" s="13"/>
      <c r="AD192" s="13"/>
      <c r="AE192" s="13"/>
      <c r="AT192" s="247" t="s">
        <v>133</v>
      </c>
      <c r="AU192" s="247" t="s">
        <v>87</v>
      </c>
      <c r="AV192" s="13" t="s">
        <v>87</v>
      </c>
      <c r="AW192" s="13" t="s">
        <v>34</v>
      </c>
      <c r="AX192" s="13" t="s">
        <v>77</v>
      </c>
      <c r="AY192" s="247" t="s">
        <v>122</v>
      </c>
    </row>
    <row r="193" spans="1:51" s="13" customFormat="1" ht="12">
      <c r="A193" s="13"/>
      <c r="B193" s="237"/>
      <c r="C193" s="238"/>
      <c r="D193" s="232" t="s">
        <v>133</v>
      </c>
      <c r="E193" s="239" t="s">
        <v>1</v>
      </c>
      <c r="F193" s="240" t="s">
        <v>147</v>
      </c>
      <c r="G193" s="238"/>
      <c r="H193" s="241">
        <v>683</v>
      </c>
      <c r="I193" s="242"/>
      <c r="J193" s="238"/>
      <c r="K193" s="238"/>
      <c r="L193" s="243"/>
      <c r="M193" s="244"/>
      <c r="N193" s="245"/>
      <c r="O193" s="245"/>
      <c r="P193" s="245"/>
      <c r="Q193" s="245"/>
      <c r="R193" s="245"/>
      <c r="S193" s="245"/>
      <c r="T193" s="246"/>
      <c r="U193" s="13"/>
      <c r="V193" s="13"/>
      <c r="W193" s="13"/>
      <c r="X193" s="13"/>
      <c r="Y193" s="13"/>
      <c r="Z193" s="13"/>
      <c r="AA193" s="13"/>
      <c r="AB193" s="13"/>
      <c r="AC193" s="13"/>
      <c r="AD193" s="13"/>
      <c r="AE193" s="13"/>
      <c r="AT193" s="247" t="s">
        <v>133</v>
      </c>
      <c r="AU193" s="247" t="s">
        <v>87</v>
      </c>
      <c r="AV193" s="13" t="s">
        <v>87</v>
      </c>
      <c r="AW193" s="13" t="s">
        <v>34</v>
      </c>
      <c r="AX193" s="13" t="s">
        <v>77</v>
      </c>
      <c r="AY193" s="247" t="s">
        <v>122</v>
      </c>
    </row>
    <row r="194" spans="1:51" s="14" customFormat="1" ht="12">
      <c r="A194" s="14"/>
      <c r="B194" s="248"/>
      <c r="C194" s="249"/>
      <c r="D194" s="232" t="s">
        <v>133</v>
      </c>
      <c r="E194" s="250" t="s">
        <v>1</v>
      </c>
      <c r="F194" s="251" t="s">
        <v>148</v>
      </c>
      <c r="G194" s="249"/>
      <c r="H194" s="252">
        <v>826</v>
      </c>
      <c r="I194" s="253"/>
      <c r="J194" s="249"/>
      <c r="K194" s="249"/>
      <c r="L194" s="254"/>
      <c r="M194" s="255"/>
      <c r="N194" s="256"/>
      <c r="O194" s="256"/>
      <c r="P194" s="256"/>
      <c r="Q194" s="256"/>
      <c r="R194" s="256"/>
      <c r="S194" s="256"/>
      <c r="T194" s="257"/>
      <c r="U194" s="14"/>
      <c r="V194" s="14"/>
      <c r="W194" s="14"/>
      <c r="X194" s="14"/>
      <c r="Y194" s="14"/>
      <c r="Z194" s="14"/>
      <c r="AA194" s="14"/>
      <c r="AB194" s="14"/>
      <c r="AC194" s="14"/>
      <c r="AD194" s="14"/>
      <c r="AE194" s="14"/>
      <c r="AT194" s="258" t="s">
        <v>133</v>
      </c>
      <c r="AU194" s="258" t="s">
        <v>87</v>
      </c>
      <c r="AV194" s="14" t="s">
        <v>140</v>
      </c>
      <c r="AW194" s="14" t="s">
        <v>34</v>
      </c>
      <c r="AX194" s="14" t="s">
        <v>77</v>
      </c>
      <c r="AY194" s="258" t="s">
        <v>122</v>
      </c>
    </row>
    <row r="195" spans="1:51" s="13" customFormat="1" ht="12">
      <c r="A195" s="13"/>
      <c r="B195" s="237"/>
      <c r="C195" s="238"/>
      <c r="D195" s="232" t="s">
        <v>133</v>
      </c>
      <c r="E195" s="239" t="s">
        <v>1</v>
      </c>
      <c r="F195" s="240" t="s">
        <v>149</v>
      </c>
      <c r="G195" s="238"/>
      <c r="H195" s="241">
        <v>1588</v>
      </c>
      <c r="I195" s="242"/>
      <c r="J195" s="238"/>
      <c r="K195" s="238"/>
      <c r="L195" s="243"/>
      <c r="M195" s="244"/>
      <c r="N195" s="245"/>
      <c r="O195" s="245"/>
      <c r="P195" s="245"/>
      <c r="Q195" s="245"/>
      <c r="R195" s="245"/>
      <c r="S195" s="245"/>
      <c r="T195" s="246"/>
      <c r="U195" s="13"/>
      <c r="V195" s="13"/>
      <c r="W195" s="13"/>
      <c r="X195" s="13"/>
      <c r="Y195" s="13"/>
      <c r="Z195" s="13"/>
      <c r="AA195" s="13"/>
      <c r="AB195" s="13"/>
      <c r="AC195" s="13"/>
      <c r="AD195" s="13"/>
      <c r="AE195" s="13"/>
      <c r="AT195" s="247" t="s">
        <v>133</v>
      </c>
      <c r="AU195" s="247" t="s">
        <v>87</v>
      </c>
      <c r="AV195" s="13" t="s">
        <v>87</v>
      </c>
      <c r="AW195" s="13" t="s">
        <v>34</v>
      </c>
      <c r="AX195" s="13" t="s">
        <v>77</v>
      </c>
      <c r="AY195" s="247" t="s">
        <v>122</v>
      </c>
    </row>
    <row r="196" spans="1:51" s="13" customFormat="1" ht="12">
      <c r="A196" s="13"/>
      <c r="B196" s="237"/>
      <c r="C196" s="238"/>
      <c r="D196" s="232" t="s">
        <v>133</v>
      </c>
      <c r="E196" s="239" t="s">
        <v>1</v>
      </c>
      <c r="F196" s="240" t="s">
        <v>150</v>
      </c>
      <c r="G196" s="238"/>
      <c r="H196" s="241">
        <v>136.6</v>
      </c>
      <c r="I196" s="242"/>
      <c r="J196" s="238"/>
      <c r="K196" s="238"/>
      <c r="L196" s="243"/>
      <c r="M196" s="244"/>
      <c r="N196" s="245"/>
      <c r="O196" s="245"/>
      <c r="P196" s="245"/>
      <c r="Q196" s="245"/>
      <c r="R196" s="245"/>
      <c r="S196" s="245"/>
      <c r="T196" s="246"/>
      <c r="U196" s="13"/>
      <c r="V196" s="13"/>
      <c r="W196" s="13"/>
      <c r="X196" s="13"/>
      <c r="Y196" s="13"/>
      <c r="Z196" s="13"/>
      <c r="AA196" s="13"/>
      <c r="AB196" s="13"/>
      <c r="AC196" s="13"/>
      <c r="AD196" s="13"/>
      <c r="AE196" s="13"/>
      <c r="AT196" s="247" t="s">
        <v>133</v>
      </c>
      <c r="AU196" s="247" t="s">
        <v>87</v>
      </c>
      <c r="AV196" s="13" t="s">
        <v>87</v>
      </c>
      <c r="AW196" s="13" t="s">
        <v>34</v>
      </c>
      <c r="AX196" s="13" t="s">
        <v>77</v>
      </c>
      <c r="AY196" s="247" t="s">
        <v>122</v>
      </c>
    </row>
    <row r="197" spans="1:51" s="14" customFormat="1" ht="12">
      <c r="A197" s="14"/>
      <c r="B197" s="248"/>
      <c r="C197" s="249"/>
      <c r="D197" s="232" t="s">
        <v>133</v>
      </c>
      <c r="E197" s="250" t="s">
        <v>1</v>
      </c>
      <c r="F197" s="251" t="s">
        <v>148</v>
      </c>
      <c r="G197" s="249"/>
      <c r="H197" s="252">
        <v>1724.6</v>
      </c>
      <c r="I197" s="253"/>
      <c r="J197" s="249"/>
      <c r="K197" s="249"/>
      <c r="L197" s="254"/>
      <c r="M197" s="255"/>
      <c r="N197" s="256"/>
      <c r="O197" s="256"/>
      <c r="P197" s="256"/>
      <c r="Q197" s="256"/>
      <c r="R197" s="256"/>
      <c r="S197" s="256"/>
      <c r="T197" s="257"/>
      <c r="U197" s="14"/>
      <c r="V197" s="14"/>
      <c r="W197" s="14"/>
      <c r="X197" s="14"/>
      <c r="Y197" s="14"/>
      <c r="Z197" s="14"/>
      <c r="AA197" s="14"/>
      <c r="AB197" s="14"/>
      <c r="AC197" s="14"/>
      <c r="AD197" s="14"/>
      <c r="AE197" s="14"/>
      <c r="AT197" s="258" t="s">
        <v>133</v>
      </c>
      <c r="AU197" s="258" t="s">
        <v>87</v>
      </c>
      <c r="AV197" s="14" t="s">
        <v>140</v>
      </c>
      <c r="AW197" s="14" t="s">
        <v>34</v>
      </c>
      <c r="AX197" s="14" t="s">
        <v>77</v>
      </c>
      <c r="AY197" s="258" t="s">
        <v>122</v>
      </c>
    </row>
    <row r="198" spans="1:51" s="15" customFormat="1" ht="12">
      <c r="A198" s="15"/>
      <c r="B198" s="259"/>
      <c r="C198" s="260"/>
      <c r="D198" s="232" t="s">
        <v>133</v>
      </c>
      <c r="E198" s="261" t="s">
        <v>1</v>
      </c>
      <c r="F198" s="262" t="s">
        <v>151</v>
      </c>
      <c r="G198" s="260"/>
      <c r="H198" s="263">
        <v>2587.78</v>
      </c>
      <c r="I198" s="264"/>
      <c r="J198" s="260"/>
      <c r="K198" s="260"/>
      <c r="L198" s="265"/>
      <c r="M198" s="266"/>
      <c r="N198" s="267"/>
      <c r="O198" s="267"/>
      <c r="P198" s="267"/>
      <c r="Q198" s="267"/>
      <c r="R198" s="267"/>
      <c r="S198" s="267"/>
      <c r="T198" s="268"/>
      <c r="U198" s="15"/>
      <c r="V198" s="15"/>
      <c r="W198" s="15"/>
      <c r="X198" s="15"/>
      <c r="Y198" s="15"/>
      <c r="Z198" s="15"/>
      <c r="AA198" s="15"/>
      <c r="AB198" s="15"/>
      <c r="AC198" s="15"/>
      <c r="AD198" s="15"/>
      <c r="AE198" s="15"/>
      <c r="AT198" s="269" t="s">
        <v>133</v>
      </c>
      <c r="AU198" s="269" t="s">
        <v>87</v>
      </c>
      <c r="AV198" s="15" t="s">
        <v>129</v>
      </c>
      <c r="AW198" s="15" t="s">
        <v>34</v>
      </c>
      <c r="AX198" s="15" t="s">
        <v>85</v>
      </c>
      <c r="AY198" s="269" t="s">
        <v>122</v>
      </c>
    </row>
    <row r="199" spans="1:65" s="2" customFormat="1" ht="24.15" customHeight="1">
      <c r="A199" s="39"/>
      <c r="B199" s="40"/>
      <c r="C199" s="219" t="s">
        <v>210</v>
      </c>
      <c r="D199" s="219" t="s">
        <v>124</v>
      </c>
      <c r="E199" s="220" t="s">
        <v>211</v>
      </c>
      <c r="F199" s="221" t="s">
        <v>212</v>
      </c>
      <c r="G199" s="222" t="s">
        <v>143</v>
      </c>
      <c r="H199" s="223">
        <v>2655.4</v>
      </c>
      <c r="I199" s="224"/>
      <c r="J199" s="225">
        <f>ROUND(I199*H199,2)</f>
        <v>0</v>
      </c>
      <c r="K199" s="221" t="s">
        <v>128</v>
      </c>
      <c r="L199" s="45"/>
      <c r="M199" s="226" t="s">
        <v>1</v>
      </c>
      <c r="N199" s="227" t="s">
        <v>42</v>
      </c>
      <c r="O199" s="92"/>
      <c r="P199" s="228">
        <f>O199*H199</f>
        <v>0</v>
      </c>
      <c r="Q199" s="228">
        <v>0</v>
      </c>
      <c r="R199" s="228">
        <f>Q199*H199</f>
        <v>0</v>
      </c>
      <c r="S199" s="228">
        <v>0</v>
      </c>
      <c r="T199" s="229">
        <f>S199*H199</f>
        <v>0</v>
      </c>
      <c r="U199" s="39"/>
      <c r="V199" s="39"/>
      <c r="W199" s="39"/>
      <c r="X199" s="39"/>
      <c r="Y199" s="39"/>
      <c r="Z199" s="39"/>
      <c r="AA199" s="39"/>
      <c r="AB199" s="39"/>
      <c r="AC199" s="39"/>
      <c r="AD199" s="39"/>
      <c r="AE199" s="39"/>
      <c r="AR199" s="230" t="s">
        <v>129</v>
      </c>
      <c r="AT199" s="230" t="s">
        <v>124</v>
      </c>
      <c r="AU199" s="230" t="s">
        <v>87</v>
      </c>
      <c r="AY199" s="18" t="s">
        <v>122</v>
      </c>
      <c r="BE199" s="231">
        <f>IF(N199="základní",J199,0)</f>
        <v>0</v>
      </c>
      <c r="BF199" s="231">
        <f>IF(N199="snížená",J199,0)</f>
        <v>0</v>
      </c>
      <c r="BG199" s="231">
        <f>IF(N199="zákl. přenesená",J199,0)</f>
        <v>0</v>
      </c>
      <c r="BH199" s="231">
        <f>IF(N199="sníž. přenesená",J199,0)</f>
        <v>0</v>
      </c>
      <c r="BI199" s="231">
        <f>IF(N199="nulová",J199,0)</f>
        <v>0</v>
      </c>
      <c r="BJ199" s="18" t="s">
        <v>85</v>
      </c>
      <c r="BK199" s="231">
        <f>ROUND(I199*H199,2)</f>
        <v>0</v>
      </c>
      <c r="BL199" s="18" t="s">
        <v>129</v>
      </c>
      <c r="BM199" s="230" t="s">
        <v>213</v>
      </c>
    </row>
    <row r="200" spans="1:47" s="2" customFormat="1" ht="12">
      <c r="A200" s="39"/>
      <c r="B200" s="40"/>
      <c r="C200" s="41"/>
      <c r="D200" s="232" t="s">
        <v>131</v>
      </c>
      <c r="E200" s="41"/>
      <c r="F200" s="233" t="s">
        <v>214</v>
      </c>
      <c r="G200" s="41"/>
      <c r="H200" s="41"/>
      <c r="I200" s="234"/>
      <c r="J200" s="41"/>
      <c r="K200" s="41"/>
      <c r="L200" s="45"/>
      <c r="M200" s="235"/>
      <c r="N200" s="236"/>
      <c r="O200" s="92"/>
      <c r="P200" s="92"/>
      <c r="Q200" s="92"/>
      <c r="R200" s="92"/>
      <c r="S200" s="92"/>
      <c r="T200" s="93"/>
      <c r="U200" s="39"/>
      <c r="V200" s="39"/>
      <c r="W200" s="39"/>
      <c r="X200" s="39"/>
      <c r="Y200" s="39"/>
      <c r="Z200" s="39"/>
      <c r="AA200" s="39"/>
      <c r="AB200" s="39"/>
      <c r="AC200" s="39"/>
      <c r="AD200" s="39"/>
      <c r="AE200" s="39"/>
      <c r="AT200" s="18" t="s">
        <v>131</v>
      </c>
      <c r="AU200" s="18" t="s">
        <v>87</v>
      </c>
    </row>
    <row r="201" spans="1:51" s="13" customFormat="1" ht="12">
      <c r="A201" s="13"/>
      <c r="B201" s="237"/>
      <c r="C201" s="238"/>
      <c r="D201" s="232" t="s">
        <v>133</v>
      </c>
      <c r="E201" s="239" t="s">
        <v>1</v>
      </c>
      <c r="F201" s="240" t="s">
        <v>146</v>
      </c>
      <c r="G201" s="238"/>
      <c r="H201" s="241">
        <v>143</v>
      </c>
      <c r="I201" s="242"/>
      <c r="J201" s="238"/>
      <c r="K201" s="238"/>
      <c r="L201" s="243"/>
      <c r="M201" s="244"/>
      <c r="N201" s="245"/>
      <c r="O201" s="245"/>
      <c r="P201" s="245"/>
      <c r="Q201" s="245"/>
      <c r="R201" s="245"/>
      <c r="S201" s="245"/>
      <c r="T201" s="246"/>
      <c r="U201" s="13"/>
      <c r="V201" s="13"/>
      <c r="W201" s="13"/>
      <c r="X201" s="13"/>
      <c r="Y201" s="13"/>
      <c r="Z201" s="13"/>
      <c r="AA201" s="13"/>
      <c r="AB201" s="13"/>
      <c r="AC201" s="13"/>
      <c r="AD201" s="13"/>
      <c r="AE201" s="13"/>
      <c r="AT201" s="247" t="s">
        <v>133</v>
      </c>
      <c r="AU201" s="247" t="s">
        <v>87</v>
      </c>
      <c r="AV201" s="13" t="s">
        <v>87</v>
      </c>
      <c r="AW201" s="13" t="s">
        <v>34</v>
      </c>
      <c r="AX201" s="13" t="s">
        <v>77</v>
      </c>
      <c r="AY201" s="247" t="s">
        <v>122</v>
      </c>
    </row>
    <row r="202" spans="1:51" s="13" customFormat="1" ht="12">
      <c r="A202" s="13"/>
      <c r="B202" s="237"/>
      <c r="C202" s="238"/>
      <c r="D202" s="232" t="s">
        <v>133</v>
      </c>
      <c r="E202" s="239" t="s">
        <v>1</v>
      </c>
      <c r="F202" s="240" t="s">
        <v>147</v>
      </c>
      <c r="G202" s="238"/>
      <c r="H202" s="241">
        <v>683</v>
      </c>
      <c r="I202" s="242"/>
      <c r="J202" s="238"/>
      <c r="K202" s="238"/>
      <c r="L202" s="243"/>
      <c r="M202" s="244"/>
      <c r="N202" s="245"/>
      <c r="O202" s="245"/>
      <c r="P202" s="245"/>
      <c r="Q202" s="245"/>
      <c r="R202" s="245"/>
      <c r="S202" s="245"/>
      <c r="T202" s="246"/>
      <c r="U202" s="13"/>
      <c r="V202" s="13"/>
      <c r="W202" s="13"/>
      <c r="X202" s="13"/>
      <c r="Y202" s="13"/>
      <c r="Z202" s="13"/>
      <c r="AA202" s="13"/>
      <c r="AB202" s="13"/>
      <c r="AC202" s="13"/>
      <c r="AD202" s="13"/>
      <c r="AE202" s="13"/>
      <c r="AT202" s="247" t="s">
        <v>133</v>
      </c>
      <c r="AU202" s="247" t="s">
        <v>87</v>
      </c>
      <c r="AV202" s="13" t="s">
        <v>87</v>
      </c>
      <c r="AW202" s="13" t="s">
        <v>34</v>
      </c>
      <c r="AX202" s="13" t="s">
        <v>77</v>
      </c>
      <c r="AY202" s="247" t="s">
        <v>122</v>
      </c>
    </row>
    <row r="203" spans="1:51" s="13" customFormat="1" ht="12">
      <c r="A203" s="13"/>
      <c r="B203" s="237"/>
      <c r="C203" s="238"/>
      <c r="D203" s="232" t="s">
        <v>133</v>
      </c>
      <c r="E203" s="239" t="s">
        <v>1</v>
      </c>
      <c r="F203" s="240" t="s">
        <v>149</v>
      </c>
      <c r="G203" s="238"/>
      <c r="H203" s="241">
        <v>1588</v>
      </c>
      <c r="I203" s="242"/>
      <c r="J203" s="238"/>
      <c r="K203" s="238"/>
      <c r="L203" s="243"/>
      <c r="M203" s="244"/>
      <c r="N203" s="245"/>
      <c r="O203" s="245"/>
      <c r="P203" s="245"/>
      <c r="Q203" s="245"/>
      <c r="R203" s="245"/>
      <c r="S203" s="245"/>
      <c r="T203" s="246"/>
      <c r="U203" s="13"/>
      <c r="V203" s="13"/>
      <c r="W203" s="13"/>
      <c r="X203" s="13"/>
      <c r="Y203" s="13"/>
      <c r="Z203" s="13"/>
      <c r="AA203" s="13"/>
      <c r="AB203" s="13"/>
      <c r="AC203" s="13"/>
      <c r="AD203" s="13"/>
      <c r="AE203" s="13"/>
      <c r="AT203" s="247" t="s">
        <v>133</v>
      </c>
      <c r="AU203" s="247" t="s">
        <v>87</v>
      </c>
      <c r="AV203" s="13" t="s">
        <v>87</v>
      </c>
      <c r="AW203" s="13" t="s">
        <v>34</v>
      </c>
      <c r="AX203" s="13" t="s">
        <v>77</v>
      </c>
      <c r="AY203" s="247" t="s">
        <v>122</v>
      </c>
    </row>
    <row r="204" spans="1:51" s="14" customFormat="1" ht="12">
      <c r="A204" s="14"/>
      <c r="B204" s="248"/>
      <c r="C204" s="249"/>
      <c r="D204" s="232" t="s">
        <v>133</v>
      </c>
      <c r="E204" s="250" t="s">
        <v>1</v>
      </c>
      <c r="F204" s="251" t="s">
        <v>148</v>
      </c>
      <c r="G204" s="249"/>
      <c r="H204" s="252">
        <v>2414</v>
      </c>
      <c r="I204" s="253"/>
      <c r="J204" s="249"/>
      <c r="K204" s="249"/>
      <c r="L204" s="254"/>
      <c r="M204" s="255"/>
      <c r="N204" s="256"/>
      <c r="O204" s="256"/>
      <c r="P204" s="256"/>
      <c r="Q204" s="256"/>
      <c r="R204" s="256"/>
      <c r="S204" s="256"/>
      <c r="T204" s="257"/>
      <c r="U204" s="14"/>
      <c r="V204" s="14"/>
      <c r="W204" s="14"/>
      <c r="X204" s="14"/>
      <c r="Y204" s="14"/>
      <c r="Z204" s="14"/>
      <c r="AA204" s="14"/>
      <c r="AB204" s="14"/>
      <c r="AC204" s="14"/>
      <c r="AD204" s="14"/>
      <c r="AE204" s="14"/>
      <c r="AT204" s="258" t="s">
        <v>133</v>
      </c>
      <c r="AU204" s="258" t="s">
        <v>87</v>
      </c>
      <c r="AV204" s="14" t="s">
        <v>140</v>
      </c>
      <c r="AW204" s="14" t="s">
        <v>34</v>
      </c>
      <c r="AX204" s="14" t="s">
        <v>77</v>
      </c>
      <c r="AY204" s="258" t="s">
        <v>122</v>
      </c>
    </row>
    <row r="205" spans="1:51" s="13" customFormat="1" ht="12">
      <c r="A205" s="13"/>
      <c r="B205" s="237"/>
      <c r="C205" s="238"/>
      <c r="D205" s="232" t="s">
        <v>133</v>
      </c>
      <c r="E205" s="239" t="s">
        <v>1</v>
      </c>
      <c r="F205" s="240" t="s">
        <v>215</v>
      </c>
      <c r="G205" s="238"/>
      <c r="H205" s="241">
        <v>2655.4</v>
      </c>
      <c r="I205" s="242"/>
      <c r="J205" s="238"/>
      <c r="K205" s="238"/>
      <c r="L205" s="243"/>
      <c r="M205" s="244"/>
      <c r="N205" s="245"/>
      <c r="O205" s="245"/>
      <c r="P205" s="245"/>
      <c r="Q205" s="245"/>
      <c r="R205" s="245"/>
      <c r="S205" s="245"/>
      <c r="T205" s="246"/>
      <c r="U205" s="13"/>
      <c r="V205" s="13"/>
      <c r="W205" s="13"/>
      <c r="X205" s="13"/>
      <c r="Y205" s="13"/>
      <c r="Z205" s="13"/>
      <c r="AA205" s="13"/>
      <c r="AB205" s="13"/>
      <c r="AC205" s="13"/>
      <c r="AD205" s="13"/>
      <c r="AE205" s="13"/>
      <c r="AT205" s="247" t="s">
        <v>133</v>
      </c>
      <c r="AU205" s="247" t="s">
        <v>87</v>
      </c>
      <c r="AV205" s="13" t="s">
        <v>87</v>
      </c>
      <c r="AW205" s="13" t="s">
        <v>34</v>
      </c>
      <c r="AX205" s="13" t="s">
        <v>85</v>
      </c>
      <c r="AY205" s="247" t="s">
        <v>122</v>
      </c>
    </row>
    <row r="206" spans="1:65" s="2" customFormat="1" ht="37.8" customHeight="1">
      <c r="A206" s="39"/>
      <c r="B206" s="40"/>
      <c r="C206" s="219" t="s">
        <v>216</v>
      </c>
      <c r="D206" s="219" t="s">
        <v>124</v>
      </c>
      <c r="E206" s="220" t="s">
        <v>217</v>
      </c>
      <c r="F206" s="221" t="s">
        <v>218</v>
      </c>
      <c r="G206" s="222" t="s">
        <v>127</v>
      </c>
      <c r="H206" s="223">
        <v>1200</v>
      </c>
      <c r="I206" s="224"/>
      <c r="J206" s="225">
        <f>ROUND(I206*H206,2)</f>
        <v>0</v>
      </c>
      <c r="K206" s="221" t="s">
        <v>128</v>
      </c>
      <c r="L206" s="45"/>
      <c r="M206" s="226" t="s">
        <v>1</v>
      </c>
      <c r="N206" s="227" t="s">
        <v>42</v>
      </c>
      <c r="O206" s="92"/>
      <c r="P206" s="228">
        <f>O206*H206</f>
        <v>0</v>
      </c>
      <c r="Q206" s="228">
        <v>0</v>
      </c>
      <c r="R206" s="228">
        <f>Q206*H206</f>
        <v>0</v>
      </c>
      <c r="S206" s="228">
        <v>0</v>
      </c>
      <c r="T206" s="229">
        <f>S206*H206</f>
        <v>0</v>
      </c>
      <c r="U206" s="39"/>
      <c r="V206" s="39"/>
      <c r="W206" s="39"/>
      <c r="X206" s="39"/>
      <c r="Y206" s="39"/>
      <c r="Z206" s="39"/>
      <c r="AA206" s="39"/>
      <c r="AB206" s="39"/>
      <c r="AC206" s="39"/>
      <c r="AD206" s="39"/>
      <c r="AE206" s="39"/>
      <c r="AR206" s="230" t="s">
        <v>129</v>
      </c>
      <c r="AT206" s="230" t="s">
        <v>124</v>
      </c>
      <c r="AU206" s="230" t="s">
        <v>87</v>
      </c>
      <c r="AY206" s="18" t="s">
        <v>122</v>
      </c>
      <c r="BE206" s="231">
        <f>IF(N206="základní",J206,0)</f>
        <v>0</v>
      </c>
      <c r="BF206" s="231">
        <f>IF(N206="snížená",J206,0)</f>
        <v>0</v>
      </c>
      <c r="BG206" s="231">
        <f>IF(N206="zákl. přenesená",J206,0)</f>
        <v>0</v>
      </c>
      <c r="BH206" s="231">
        <f>IF(N206="sníž. přenesená",J206,0)</f>
        <v>0</v>
      </c>
      <c r="BI206" s="231">
        <f>IF(N206="nulová",J206,0)</f>
        <v>0</v>
      </c>
      <c r="BJ206" s="18" t="s">
        <v>85</v>
      </c>
      <c r="BK206" s="231">
        <f>ROUND(I206*H206,2)</f>
        <v>0</v>
      </c>
      <c r="BL206" s="18" t="s">
        <v>129</v>
      </c>
      <c r="BM206" s="230" t="s">
        <v>219</v>
      </c>
    </row>
    <row r="207" spans="1:47" s="2" customFormat="1" ht="12">
      <c r="A207" s="39"/>
      <c r="B207" s="40"/>
      <c r="C207" s="41"/>
      <c r="D207" s="232" t="s">
        <v>131</v>
      </c>
      <c r="E207" s="41"/>
      <c r="F207" s="233" t="s">
        <v>220</v>
      </c>
      <c r="G207" s="41"/>
      <c r="H207" s="41"/>
      <c r="I207" s="234"/>
      <c r="J207" s="41"/>
      <c r="K207" s="41"/>
      <c r="L207" s="45"/>
      <c r="M207" s="235"/>
      <c r="N207" s="236"/>
      <c r="O207" s="92"/>
      <c r="P207" s="92"/>
      <c r="Q207" s="92"/>
      <c r="R207" s="92"/>
      <c r="S207" s="92"/>
      <c r="T207" s="93"/>
      <c r="U207" s="39"/>
      <c r="V207" s="39"/>
      <c r="W207" s="39"/>
      <c r="X207" s="39"/>
      <c r="Y207" s="39"/>
      <c r="Z207" s="39"/>
      <c r="AA207" s="39"/>
      <c r="AB207" s="39"/>
      <c r="AC207" s="39"/>
      <c r="AD207" s="39"/>
      <c r="AE207" s="39"/>
      <c r="AT207" s="18" t="s">
        <v>131</v>
      </c>
      <c r="AU207" s="18" t="s">
        <v>87</v>
      </c>
    </row>
    <row r="208" spans="1:51" s="16" customFormat="1" ht="12">
      <c r="A208" s="16"/>
      <c r="B208" s="281"/>
      <c r="C208" s="282"/>
      <c r="D208" s="232" t="s">
        <v>133</v>
      </c>
      <c r="E208" s="283" t="s">
        <v>1</v>
      </c>
      <c r="F208" s="284" t="s">
        <v>221</v>
      </c>
      <c r="G208" s="282"/>
      <c r="H208" s="283" t="s">
        <v>1</v>
      </c>
      <c r="I208" s="285"/>
      <c r="J208" s="282"/>
      <c r="K208" s="282"/>
      <c r="L208" s="286"/>
      <c r="M208" s="287"/>
      <c r="N208" s="288"/>
      <c r="O208" s="288"/>
      <c r="P208" s="288"/>
      <c r="Q208" s="288"/>
      <c r="R208" s="288"/>
      <c r="S208" s="288"/>
      <c r="T208" s="289"/>
      <c r="U208" s="16"/>
      <c r="V208" s="16"/>
      <c r="W208" s="16"/>
      <c r="X208" s="16"/>
      <c r="Y208" s="16"/>
      <c r="Z208" s="16"/>
      <c r="AA208" s="16"/>
      <c r="AB208" s="16"/>
      <c r="AC208" s="16"/>
      <c r="AD208" s="16"/>
      <c r="AE208" s="16"/>
      <c r="AT208" s="290" t="s">
        <v>133</v>
      </c>
      <c r="AU208" s="290" t="s">
        <v>87</v>
      </c>
      <c r="AV208" s="16" t="s">
        <v>85</v>
      </c>
      <c r="AW208" s="16" t="s">
        <v>34</v>
      </c>
      <c r="AX208" s="16" t="s">
        <v>77</v>
      </c>
      <c r="AY208" s="290" t="s">
        <v>122</v>
      </c>
    </row>
    <row r="209" spans="1:51" s="13" customFormat="1" ht="12">
      <c r="A209" s="13"/>
      <c r="B209" s="237"/>
      <c r="C209" s="238"/>
      <c r="D209" s="232" t="s">
        <v>133</v>
      </c>
      <c r="E209" s="239" t="s">
        <v>1</v>
      </c>
      <c r="F209" s="240" t="s">
        <v>222</v>
      </c>
      <c r="G209" s="238"/>
      <c r="H209" s="241">
        <v>1200</v>
      </c>
      <c r="I209" s="242"/>
      <c r="J209" s="238"/>
      <c r="K209" s="238"/>
      <c r="L209" s="243"/>
      <c r="M209" s="244"/>
      <c r="N209" s="245"/>
      <c r="O209" s="245"/>
      <c r="P209" s="245"/>
      <c r="Q209" s="245"/>
      <c r="R209" s="245"/>
      <c r="S209" s="245"/>
      <c r="T209" s="246"/>
      <c r="U209" s="13"/>
      <c r="V209" s="13"/>
      <c r="W209" s="13"/>
      <c r="X209" s="13"/>
      <c r="Y209" s="13"/>
      <c r="Z209" s="13"/>
      <c r="AA209" s="13"/>
      <c r="AB209" s="13"/>
      <c r="AC209" s="13"/>
      <c r="AD209" s="13"/>
      <c r="AE209" s="13"/>
      <c r="AT209" s="247" t="s">
        <v>133</v>
      </c>
      <c r="AU209" s="247" t="s">
        <v>87</v>
      </c>
      <c r="AV209" s="13" t="s">
        <v>87</v>
      </c>
      <c r="AW209" s="13" t="s">
        <v>34</v>
      </c>
      <c r="AX209" s="13" t="s">
        <v>85</v>
      </c>
      <c r="AY209" s="247" t="s">
        <v>122</v>
      </c>
    </row>
    <row r="210" spans="1:65" s="2" customFormat="1" ht="24.15" customHeight="1">
      <c r="A210" s="39"/>
      <c r="B210" s="40"/>
      <c r="C210" s="219" t="s">
        <v>223</v>
      </c>
      <c r="D210" s="219" t="s">
        <v>124</v>
      </c>
      <c r="E210" s="220" t="s">
        <v>224</v>
      </c>
      <c r="F210" s="221" t="s">
        <v>225</v>
      </c>
      <c r="G210" s="222" t="s">
        <v>127</v>
      </c>
      <c r="H210" s="223">
        <v>270</v>
      </c>
      <c r="I210" s="224"/>
      <c r="J210" s="225">
        <f>ROUND(I210*H210,2)</f>
        <v>0</v>
      </c>
      <c r="K210" s="221" t="s">
        <v>128</v>
      </c>
      <c r="L210" s="45"/>
      <c r="M210" s="226" t="s">
        <v>1</v>
      </c>
      <c r="N210" s="227" t="s">
        <v>42</v>
      </c>
      <c r="O210" s="92"/>
      <c r="P210" s="228">
        <f>O210*H210</f>
        <v>0</v>
      </c>
      <c r="Q210" s="228">
        <v>0</v>
      </c>
      <c r="R210" s="228">
        <f>Q210*H210</f>
        <v>0</v>
      </c>
      <c r="S210" s="228">
        <v>0</v>
      </c>
      <c r="T210" s="229">
        <f>S210*H210</f>
        <v>0</v>
      </c>
      <c r="U210" s="39"/>
      <c r="V210" s="39"/>
      <c r="W210" s="39"/>
      <c r="X210" s="39"/>
      <c r="Y210" s="39"/>
      <c r="Z210" s="39"/>
      <c r="AA210" s="39"/>
      <c r="AB210" s="39"/>
      <c r="AC210" s="39"/>
      <c r="AD210" s="39"/>
      <c r="AE210" s="39"/>
      <c r="AR210" s="230" t="s">
        <v>129</v>
      </c>
      <c r="AT210" s="230" t="s">
        <v>124</v>
      </c>
      <c r="AU210" s="230" t="s">
        <v>87</v>
      </c>
      <c r="AY210" s="18" t="s">
        <v>122</v>
      </c>
      <c r="BE210" s="231">
        <f>IF(N210="základní",J210,0)</f>
        <v>0</v>
      </c>
      <c r="BF210" s="231">
        <f>IF(N210="snížená",J210,0)</f>
        <v>0</v>
      </c>
      <c r="BG210" s="231">
        <f>IF(N210="zákl. přenesená",J210,0)</f>
        <v>0</v>
      </c>
      <c r="BH210" s="231">
        <f>IF(N210="sníž. přenesená",J210,0)</f>
        <v>0</v>
      </c>
      <c r="BI210" s="231">
        <f>IF(N210="nulová",J210,0)</f>
        <v>0</v>
      </c>
      <c r="BJ210" s="18" t="s">
        <v>85</v>
      </c>
      <c r="BK210" s="231">
        <f>ROUND(I210*H210,2)</f>
        <v>0</v>
      </c>
      <c r="BL210" s="18" t="s">
        <v>129</v>
      </c>
      <c r="BM210" s="230" t="s">
        <v>226</v>
      </c>
    </row>
    <row r="211" spans="1:47" s="2" customFormat="1" ht="12">
      <c r="A211" s="39"/>
      <c r="B211" s="40"/>
      <c r="C211" s="41"/>
      <c r="D211" s="232" t="s">
        <v>131</v>
      </c>
      <c r="E211" s="41"/>
      <c r="F211" s="233" t="s">
        <v>227</v>
      </c>
      <c r="G211" s="41"/>
      <c r="H211" s="41"/>
      <c r="I211" s="234"/>
      <c r="J211" s="41"/>
      <c r="K211" s="41"/>
      <c r="L211" s="45"/>
      <c r="M211" s="235"/>
      <c r="N211" s="236"/>
      <c r="O211" s="92"/>
      <c r="P211" s="92"/>
      <c r="Q211" s="92"/>
      <c r="R211" s="92"/>
      <c r="S211" s="92"/>
      <c r="T211" s="93"/>
      <c r="U211" s="39"/>
      <c r="V211" s="39"/>
      <c r="W211" s="39"/>
      <c r="X211" s="39"/>
      <c r="Y211" s="39"/>
      <c r="Z211" s="39"/>
      <c r="AA211" s="39"/>
      <c r="AB211" s="39"/>
      <c r="AC211" s="39"/>
      <c r="AD211" s="39"/>
      <c r="AE211" s="39"/>
      <c r="AT211" s="18" t="s">
        <v>131</v>
      </c>
      <c r="AU211" s="18" t="s">
        <v>87</v>
      </c>
    </row>
    <row r="212" spans="1:51" s="13" customFormat="1" ht="12">
      <c r="A212" s="13"/>
      <c r="B212" s="237"/>
      <c r="C212" s="238"/>
      <c r="D212" s="232" t="s">
        <v>133</v>
      </c>
      <c r="E212" s="239" t="s">
        <v>1</v>
      </c>
      <c r="F212" s="240" t="s">
        <v>134</v>
      </c>
      <c r="G212" s="238"/>
      <c r="H212" s="241">
        <v>270</v>
      </c>
      <c r="I212" s="242"/>
      <c r="J212" s="238"/>
      <c r="K212" s="238"/>
      <c r="L212" s="243"/>
      <c r="M212" s="244"/>
      <c r="N212" s="245"/>
      <c r="O212" s="245"/>
      <c r="P212" s="245"/>
      <c r="Q212" s="245"/>
      <c r="R212" s="245"/>
      <c r="S212" s="245"/>
      <c r="T212" s="246"/>
      <c r="U212" s="13"/>
      <c r="V212" s="13"/>
      <c r="W212" s="13"/>
      <c r="X212" s="13"/>
      <c r="Y212" s="13"/>
      <c r="Z212" s="13"/>
      <c r="AA212" s="13"/>
      <c r="AB212" s="13"/>
      <c r="AC212" s="13"/>
      <c r="AD212" s="13"/>
      <c r="AE212" s="13"/>
      <c r="AT212" s="247" t="s">
        <v>133</v>
      </c>
      <c r="AU212" s="247" t="s">
        <v>87</v>
      </c>
      <c r="AV212" s="13" t="s">
        <v>87</v>
      </c>
      <c r="AW212" s="13" t="s">
        <v>34</v>
      </c>
      <c r="AX212" s="13" t="s">
        <v>85</v>
      </c>
      <c r="AY212" s="247" t="s">
        <v>122</v>
      </c>
    </row>
    <row r="213" spans="1:65" s="2" customFormat="1" ht="33" customHeight="1">
      <c r="A213" s="39"/>
      <c r="B213" s="40"/>
      <c r="C213" s="219" t="s">
        <v>228</v>
      </c>
      <c r="D213" s="219" t="s">
        <v>124</v>
      </c>
      <c r="E213" s="220" t="s">
        <v>229</v>
      </c>
      <c r="F213" s="221" t="s">
        <v>230</v>
      </c>
      <c r="G213" s="222" t="s">
        <v>127</v>
      </c>
      <c r="H213" s="223">
        <v>1200</v>
      </c>
      <c r="I213" s="224"/>
      <c r="J213" s="225">
        <f>ROUND(I213*H213,2)</f>
        <v>0</v>
      </c>
      <c r="K213" s="221" t="s">
        <v>128</v>
      </c>
      <c r="L213" s="45"/>
      <c r="M213" s="226" t="s">
        <v>1</v>
      </c>
      <c r="N213" s="227" t="s">
        <v>42</v>
      </c>
      <c r="O213" s="92"/>
      <c r="P213" s="228">
        <f>O213*H213</f>
        <v>0</v>
      </c>
      <c r="Q213" s="228">
        <v>0</v>
      </c>
      <c r="R213" s="228">
        <f>Q213*H213</f>
        <v>0</v>
      </c>
      <c r="S213" s="228">
        <v>0</v>
      </c>
      <c r="T213" s="229">
        <f>S213*H213</f>
        <v>0</v>
      </c>
      <c r="U213" s="39"/>
      <c r="V213" s="39"/>
      <c r="W213" s="39"/>
      <c r="X213" s="39"/>
      <c r="Y213" s="39"/>
      <c r="Z213" s="39"/>
      <c r="AA213" s="39"/>
      <c r="AB213" s="39"/>
      <c r="AC213" s="39"/>
      <c r="AD213" s="39"/>
      <c r="AE213" s="39"/>
      <c r="AR213" s="230" t="s">
        <v>129</v>
      </c>
      <c r="AT213" s="230" t="s">
        <v>124</v>
      </c>
      <c r="AU213" s="230" t="s">
        <v>87</v>
      </c>
      <c r="AY213" s="18" t="s">
        <v>122</v>
      </c>
      <c r="BE213" s="231">
        <f>IF(N213="základní",J213,0)</f>
        <v>0</v>
      </c>
      <c r="BF213" s="231">
        <f>IF(N213="snížená",J213,0)</f>
        <v>0</v>
      </c>
      <c r="BG213" s="231">
        <f>IF(N213="zákl. přenesená",J213,0)</f>
        <v>0</v>
      </c>
      <c r="BH213" s="231">
        <f>IF(N213="sníž. přenesená",J213,0)</f>
        <v>0</v>
      </c>
      <c r="BI213" s="231">
        <f>IF(N213="nulová",J213,0)</f>
        <v>0</v>
      </c>
      <c r="BJ213" s="18" t="s">
        <v>85</v>
      </c>
      <c r="BK213" s="231">
        <f>ROUND(I213*H213,2)</f>
        <v>0</v>
      </c>
      <c r="BL213" s="18" t="s">
        <v>129</v>
      </c>
      <c r="BM213" s="230" t="s">
        <v>231</v>
      </c>
    </row>
    <row r="214" spans="1:47" s="2" customFormat="1" ht="12">
      <c r="A214" s="39"/>
      <c r="B214" s="40"/>
      <c r="C214" s="41"/>
      <c r="D214" s="232" t="s">
        <v>131</v>
      </c>
      <c r="E214" s="41"/>
      <c r="F214" s="233" t="s">
        <v>232</v>
      </c>
      <c r="G214" s="41"/>
      <c r="H214" s="41"/>
      <c r="I214" s="234"/>
      <c r="J214" s="41"/>
      <c r="K214" s="41"/>
      <c r="L214" s="45"/>
      <c r="M214" s="235"/>
      <c r="N214" s="236"/>
      <c r="O214" s="92"/>
      <c r="P214" s="92"/>
      <c r="Q214" s="92"/>
      <c r="R214" s="92"/>
      <c r="S214" s="92"/>
      <c r="T214" s="93"/>
      <c r="U214" s="39"/>
      <c r="V214" s="39"/>
      <c r="W214" s="39"/>
      <c r="X214" s="39"/>
      <c r="Y214" s="39"/>
      <c r="Z214" s="39"/>
      <c r="AA214" s="39"/>
      <c r="AB214" s="39"/>
      <c r="AC214" s="39"/>
      <c r="AD214" s="39"/>
      <c r="AE214" s="39"/>
      <c r="AT214" s="18" t="s">
        <v>131</v>
      </c>
      <c r="AU214" s="18" t="s">
        <v>87</v>
      </c>
    </row>
    <row r="215" spans="1:51" s="13" customFormat="1" ht="12">
      <c r="A215" s="13"/>
      <c r="B215" s="237"/>
      <c r="C215" s="238"/>
      <c r="D215" s="232" t="s">
        <v>133</v>
      </c>
      <c r="E215" s="239" t="s">
        <v>1</v>
      </c>
      <c r="F215" s="240" t="s">
        <v>222</v>
      </c>
      <c r="G215" s="238"/>
      <c r="H215" s="241">
        <v>1200</v>
      </c>
      <c r="I215" s="242"/>
      <c r="J215" s="238"/>
      <c r="K215" s="238"/>
      <c r="L215" s="243"/>
      <c r="M215" s="244"/>
      <c r="N215" s="245"/>
      <c r="O215" s="245"/>
      <c r="P215" s="245"/>
      <c r="Q215" s="245"/>
      <c r="R215" s="245"/>
      <c r="S215" s="245"/>
      <c r="T215" s="246"/>
      <c r="U215" s="13"/>
      <c r="V215" s="13"/>
      <c r="W215" s="13"/>
      <c r="X215" s="13"/>
      <c r="Y215" s="13"/>
      <c r="Z215" s="13"/>
      <c r="AA215" s="13"/>
      <c r="AB215" s="13"/>
      <c r="AC215" s="13"/>
      <c r="AD215" s="13"/>
      <c r="AE215" s="13"/>
      <c r="AT215" s="247" t="s">
        <v>133</v>
      </c>
      <c r="AU215" s="247" t="s">
        <v>87</v>
      </c>
      <c r="AV215" s="13" t="s">
        <v>87</v>
      </c>
      <c r="AW215" s="13" t="s">
        <v>34</v>
      </c>
      <c r="AX215" s="13" t="s">
        <v>85</v>
      </c>
      <c r="AY215" s="247" t="s">
        <v>122</v>
      </c>
    </row>
    <row r="216" spans="1:65" s="2" customFormat="1" ht="24.15" customHeight="1">
      <c r="A216" s="39"/>
      <c r="B216" s="40"/>
      <c r="C216" s="219" t="s">
        <v>233</v>
      </c>
      <c r="D216" s="219" t="s">
        <v>124</v>
      </c>
      <c r="E216" s="220" t="s">
        <v>234</v>
      </c>
      <c r="F216" s="221" t="s">
        <v>235</v>
      </c>
      <c r="G216" s="222" t="s">
        <v>127</v>
      </c>
      <c r="H216" s="223">
        <v>1200</v>
      </c>
      <c r="I216" s="224"/>
      <c r="J216" s="225">
        <f>ROUND(I216*H216,2)</f>
        <v>0</v>
      </c>
      <c r="K216" s="221" t="s">
        <v>128</v>
      </c>
      <c r="L216" s="45"/>
      <c r="M216" s="226" t="s">
        <v>1</v>
      </c>
      <c r="N216" s="227" t="s">
        <v>42</v>
      </c>
      <c r="O216" s="92"/>
      <c r="P216" s="228">
        <f>O216*H216</f>
        <v>0</v>
      </c>
      <c r="Q216" s="228">
        <v>0</v>
      </c>
      <c r="R216" s="228">
        <f>Q216*H216</f>
        <v>0</v>
      </c>
      <c r="S216" s="228">
        <v>0</v>
      </c>
      <c r="T216" s="229">
        <f>S216*H216</f>
        <v>0</v>
      </c>
      <c r="U216" s="39"/>
      <c r="V216" s="39"/>
      <c r="W216" s="39"/>
      <c r="X216" s="39"/>
      <c r="Y216" s="39"/>
      <c r="Z216" s="39"/>
      <c r="AA216" s="39"/>
      <c r="AB216" s="39"/>
      <c r="AC216" s="39"/>
      <c r="AD216" s="39"/>
      <c r="AE216" s="39"/>
      <c r="AR216" s="230" t="s">
        <v>129</v>
      </c>
      <c r="AT216" s="230" t="s">
        <v>124</v>
      </c>
      <c r="AU216" s="230" t="s">
        <v>87</v>
      </c>
      <c r="AY216" s="18" t="s">
        <v>122</v>
      </c>
      <c r="BE216" s="231">
        <f>IF(N216="základní",J216,0)</f>
        <v>0</v>
      </c>
      <c r="BF216" s="231">
        <f>IF(N216="snížená",J216,0)</f>
        <v>0</v>
      </c>
      <c r="BG216" s="231">
        <f>IF(N216="zákl. přenesená",J216,0)</f>
        <v>0</v>
      </c>
      <c r="BH216" s="231">
        <f>IF(N216="sníž. přenesená",J216,0)</f>
        <v>0</v>
      </c>
      <c r="BI216" s="231">
        <f>IF(N216="nulová",J216,0)</f>
        <v>0</v>
      </c>
      <c r="BJ216" s="18" t="s">
        <v>85</v>
      </c>
      <c r="BK216" s="231">
        <f>ROUND(I216*H216,2)</f>
        <v>0</v>
      </c>
      <c r="BL216" s="18" t="s">
        <v>129</v>
      </c>
      <c r="BM216" s="230" t="s">
        <v>236</v>
      </c>
    </row>
    <row r="217" spans="1:47" s="2" customFormat="1" ht="12">
      <c r="A217" s="39"/>
      <c r="B217" s="40"/>
      <c r="C217" s="41"/>
      <c r="D217" s="232" t="s">
        <v>131</v>
      </c>
      <c r="E217" s="41"/>
      <c r="F217" s="233" t="s">
        <v>237</v>
      </c>
      <c r="G217" s="41"/>
      <c r="H217" s="41"/>
      <c r="I217" s="234"/>
      <c r="J217" s="41"/>
      <c r="K217" s="41"/>
      <c r="L217" s="45"/>
      <c r="M217" s="235"/>
      <c r="N217" s="236"/>
      <c r="O217" s="92"/>
      <c r="P217" s="92"/>
      <c r="Q217" s="92"/>
      <c r="R217" s="92"/>
      <c r="S217" s="92"/>
      <c r="T217" s="93"/>
      <c r="U217" s="39"/>
      <c r="V217" s="39"/>
      <c r="W217" s="39"/>
      <c r="X217" s="39"/>
      <c r="Y217" s="39"/>
      <c r="Z217" s="39"/>
      <c r="AA217" s="39"/>
      <c r="AB217" s="39"/>
      <c r="AC217" s="39"/>
      <c r="AD217" s="39"/>
      <c r="AE217" s="39"/>
      <c r="AT217" s="18" t="s">
        <v>131</v>
      </c>
      <c r="AU217" s="18" t="s">
        <v>87</v>
      </c>
    </row>
    <row r="218" spans="1:51" s="13" customFormat="1" ht="12">
      <c r="A218" s="13"/>
      <c r="B218" s="237"/>
      <c r="C218" s="238"/>
      <c r="D218" s="232" t="s">
        <v>133</v>
      </c>
      <c r="E218" s="239" t="s">
        <v>1</v>
      </c>
      <c r="F218" s="240" t="s">
        <v>222</v>
      </c>
      <c r="G218" s="238"/>
      <c r="H218" s="241">
        <v>1200</v>
      </c>
      <c r="I218" s="242"/>
      <c r="J218" s="238"/>
      <c r="K218" s="238"/>
      <c r="L218" s="243"/>
      <c r="M218" s="244"/>
      <c r="N218" s="245"/>
      <c r="O218" s="245"/>
      <c r="P218" s="245"/>
      <c r="Q218" s="245"/>
      <c r="R218" s="245"/>
      <c r="S218" s="245"/>
      <c r="T218" s="246"/>
      <c r="U218" s="13"/>
      <c r="V218" s="13"/>
      <c r="W218" s="13"/>
      <c r="X218" s="13"/>
      <c r="Y218" s="13"/>
      <c r="Z218" s="13"/>
      <c r="AA218" s="13"/>
      <c r="AB218" s="13"/>
      <c r="AC218" s="13"/>
      <c r="AD218" s="13"/>
      <c r="AE218" s="13"/>
      <c r="AT218" s="247" t="s">
        <v>133</v>
      </c>
      <c r="AU218" s="247" t="s">
        <v>87</v>
      </c>
      <c r="AV218" s="13" t="s">
        <v>87</v>
      </c>
      <c r="AW218" s="13" t="s">
        <v>34</v>
      </c>
      <c r="AX218" s="13" t="s">
        <v>85</v>
      </c>
      <c r="AY218" s="247" t="s">
        <v>122</v>
      </c>
    </row>
    <row r="219" spans="1:65" s="2" customFormat="1" ht="16.5" customHeight="1">
      <c r="A219" s="39"/>
      <c r="B219" s="40"/>
      <c r="C219" s="270" t="s">
        <v>238</v>
      </c>
      <c r="D219" s="270" t="s">
        <v>159</v>
      </c>
      <c r="E219" s="271" t="s">
        <v>239</v>
      </c>
      <c r="F219" s="272" t="s">
        <v>240</v>
      </c>
      <c r="G219" s="273" t="s">
        <v>241</v>
      </c>
      <c r="H219" s="274">
        <v>6.6</v>
      </c>
      <c r="I219" s="275"/>
      <c r="J219" s="276">
        <f>ROUND(I219*H219,2)</f>
        <v>0</v>
      </c>
      <c r="K219" s="272" t="s">
        <v>128</v>
      </c>
      <c r="L219" s="277"/>
      <c r="M219" s="278" t="s">
        <v>1</v>
      </c>
      <c r="N219" s="279" t="s">
        <v>42</v>
      </c>
      <c r="O219" s="92"/>
      <c r="P219" s="228">
        <f>O219*H219</f>
        <v>0</v>
      </c>
      <c r="Q219" s="228">
        <v>0.001</v>
      </c>
      <c r="R219" s="228">
        <f>Q219*H219</f>
        <v>0.0066</v>
      </c>
      <c r="S219" s="228">
        <v>0</v>
      </c>
      <c r="T219" s="229">
        <f>S219*H219</f>
        <v>0</v>
      </c>
      <c r="U219" s="39"/>
      <c r="V219" s="39"/>
      <c r="W219" s="39"/>
      <c r="X219" s="39"/>
      <c r="Y219" s="39"/>
      <c r="Z219" s="39"/>
      <c r="AA219" s="39"/>
      <c r="AB219" s="39"/>
      <c r="AC219" s="39"/>
      <c r="AD219" s="39"/>
      <c r="AE219" s="39"/>
      <c r="AR219" s="230" t="s">
        <v>163</v>
      </c>
      <c r="AT219" s="230" t="s">
        <v>159</v>
      </c>
      <c r="AU219" s="230" t="s">
        <v>87</v>
      </c>
      <c r="AY219" s="18" t="s">
        <v>122</v>
      </c>
      <c r="BE219" s="231">
        <f>IF(N219="základní",J219,0)</f>
        <v>0</v>
      </c>
      <c r="BF219" s="231">
        <f>IF(N219="snížená",J219,0)</f>
        <v>0</v>
      </c>
      <c r="BG219" s="231">
        <f>IF(N219="zákl. přenesená",J219,0)</f>
        <v>0</v>
      </c>
      <c r="BH219" s="231">
        <f>IF(N219="sníž. přenesená",J219,0)</f>
        <v>0</v>
      </c>
      <c r="BI219" s="231">
        <f>IF(N219="nulová",J219,0)</f>
        <v>0</v>
      </c>
      <c r="BJ219" s="18" t="s">
        <v>85</v>
      </c>
      <c r="BK219" s="231">
        <f>ROUND(I219*H219,2)</f>
        <v>0</v>
      </c>
      <c r="BL219" s="18" t="s">
        <v>129</v>
      </c>
      <c r="BM219" s="230" t="s">
        <v>242</v>
      </c>
    </row>
    <row r="220" spans="1:47" s="2" customFormat="1" ht="12">
      <c r="A220" s="39"/>
      <c r="B220" s="40"/>
      <c r="C220" s="41"/>
      <c r="D220" s="232" t="s">
        <v>131</v>
      </c>
      <c r="E220" s="41"/>
      <c r="F220" s="233" t="s">
        <v>240</v>
      </c>
      <c r="G220" s="41"/>
      <c r="H220" s="41"/>
      <c r="I220" s="234"/>
      <c r="J220" s="41"/>
      <c r="K220" s="41"/>
      <c r="L220" s="45"/>
      <c r="M220" s="235"/>
      <c r="N220" s="236"/>
      <c r="O220" s="92"/>
      <c r="P220" s="92"/>
      <c r="Q220" s="92"/>
      <c r="R220" s="92"/>
      <c r="S220" s="92"/>
      <c r="T220" s="93"/>
      <c r="U220" s="39"/>
      <c r="V220" s="39"/>
      <c r="W220" s="39"/>
      <c r="X220" s="39"/>
      <c r="Y220" s="39"/>
      <c r="Z220" s="39"/>
      <c r="AA220" s="39"/>
      <c r="AB220" s="39"/>
      <c r="AC220" s="39"/>
      <c r="AD220" s="39"/>
      <c r="AE220" s="39"/>
      <c r="AT220" s="18" t="s">
        <v>131</v>
      </c>
      <c r="AU220" s="18" t="s">
        <v>87</v>
      </c>
    </row>
    <row r="221" spans="1:51" s="13" customFormat="1" ht="12">
      <c r="A221" s="13"/>
      <c r="B221" s="237"/>
      <c r="C221" s="238"/>
      <c r="D221" s="232" t="s">
        <v>133</v>
      </c>
      <c r="E221" s="238"/>
      <c r="F221" s="240" t="s">
        <v>243</v>
      </c>
      <c r="G221" s="238"/>
      <c r="H221" s="241">
        <v>6.6</v>
      </c>
      <c r="I221" s="242"/>
      <c r="J221" s="238"/>
      <c r="K221" s="238"/>
      <c r="L221" s="243"/>
      <c r="M221" s="244"/>
      <c r="N221" s="245"/>
      <c r="O221" s="245"/>
      <c r="P221" s="245"/>
      <c r="Q221" s="245"/>
      <c r="R221" s="245"/>
      <c r="S221" s="245"/>
      <c r="T221" s="246"/>
      <c r="U221" s="13"/>
      <c r="V221" s="13"/>
      <c r="W221" s="13"/>
      <c r="X221" s="13"/>
      <c r="Y221" s="13"/>
      <c r="Z221" s="13"/>
      <c r="AA221" s="13"/>
      <c r="AB221" s="13"/>
      <c r="AC221" s="13"/>
      <c r="AD221" s="13"/>
      <c r="AE221" s="13"/>
      <c r="AT221" s="247" t="s">
        <v>133</v>
      </c>
      <c r="AU221" s="247" t="s">
        <v>87</v>
      </c>
      <c r="AV221" s="13" t="s">
        <v>87</v>
      </c>
      <c r="AW221" s="13" t="s">
        <v>4</v>
      </c>
      <c r="AX221" s="13" t="s">
        <v>85</v>
      </c>
      <c r="AY221" s="247" t="s">
        <v>122</v>
      </c>
    </row>
    <row r="222" spans="1:65" s="2" customFormat="1" ht="24.15" customHeight="1">
      <c r="A222" s="39"/>
      <c r="B222" s="40"/>
      <c r="C222" s="219" t="s">
        <v>244</v>
      </c>
      <c r="D222" s="219" t="s">
        <v>124</v>
      </c>
      <c r="E222" s="220" t="s">
        <v>245</v>
      </c>
      <c r="F222" s="221" t="s">
        <v>246</v>
      </c>
      <c r="G222" s="222" t="s">
        <v>127</v>
      </c>
      <c r="H222" s="223">
        <v>345</v>
      </c>
      <c r="I222" s="224"/>
      <c r="J222" s="225">
        <f>ROUND(I222*H222,2)</f>
        <v>0</v>
      </c>
      <c r="K222" s="221" t="s">
        <v>128</v>
      </c>
      <c r="L222" s="45"/>
      <c r="M222" s="226" t="s">
        <v>1</v>
      </c>
      <c r="N222" s="227" t="s">
        <v>42</v>
      </c>
      <c r="O222" s="92"/>
      <c r="P222" s="228">
        <f>O222*H222</f>
        <v>0</v>
      </c>
      <c r="Q222" s="228">
        <v>0</v>
      </c>
      <c r="R222" s="228">
        <f>Q222*H222</f>
        <v>0</v>
      </c>
      <c r="S222" s="228">
        <v>0</v>
      </c>
      <c r="T222" s="229">
        <f>S222*H222</f>
        <v>0</v>
      </c>
      <c r="U222" s="39"/>
      <c r="V222" s="39"/>
      <c r="W222" s="39"/>
      <c r="X222" s="39"/>
      <c r="Y222" s="39"/>
      <c r="Z222" s="39"/>
      <c r="AA222" s="39"/>
      <c r="AB222" s="39"/>
      <c r="AC222" s="39"/>
      <c r="AD222" s="39"/>
      <c r="AE222" s="39"/>
      <c r="AR222" s="230" t="s">
        <v>129</v>
      </c>
      <c r="AT222" s="230" t="s">
        <v>124</v>
      </c>
      <c r="AU222" s="230" t="s">
        <v>87</v>
      </c>
      <c r="AY222" s="18" t="s">
        <v>122</v>
      </c>
      <c r="BE222" s="231">
        <f>IF(N222="základní",J222,0)</f>
        <v>0</v>
      </c>
      <c r="BF222" s="231">
        <f>IF(N222="snížená",J222,0)</f>
        <v>0</v>
      </c>
      <c r="BG222" s="231">
        <f>IF(N222="zákl. přenesená",J222,0)</f>
        <v>0</v>
      </c>
      <c r="BH222" s="231">
        <f>IF(N222="sníž. přenesená",J222,0)</f>
        <v>0</v>
      </c>
      <c r="BI222" s="231">
        <f>IF(N222="nulová",J222,0)</f>
        <v>0</v>
      </c>
      <c r="BJ222" s="18" t="s">
        <v>85</v>
      </c>
      <c r="BK222" s="231">
        <f>ROUND(I222*H222,2)</f>
        <v>0</v>
      </c>
      <c r="BL222" s="18" t="s">
        <v>129</v>
      </c>
      <c r="BM222" s="230" t="s">
        <v>247</v>
      </c>
    </row>
    <row r="223" spans="1:47" s="2" customFormat="1" ht="12">
      <c r="A223" s="39"/>
      <c r="B223" s="40"/>
      <c r="C223" s="41"/>
      <c r="D223" s="232" t="s">
        <v>131</v>
      </c>
      <c r="E223" s="41"/>
      <c r="F223" s="233" t="s">
        <v>248</v>
      </c>
      <c r="G223" s="41"/>
      <c r="H223" s="41"/>
      <c r="I223" s="234"/>
      <c r="J223" s="41"/>
      <c r="K223" s="41"/>
      <c r="L223" s="45"/>
      <c r="M223" s="235"/>
      <c r="N223" s="236"/>
      <c r="O223" s="92"/>
      <c r="P223" s="92"/>
      <c r="Q223" s="92"/>
      <c r="R223" s="92"/>
      <c r="S223" s="92"/>
      <c r="T223" s="93"/>
      <c r="U223" s="39"/>
      <c r="V223" s="39"/>
      <c r="W223" s="39"/>
      <c r="X223" s="39"/>
      <c r="Y223" s="39"/>
      <c r="Z223" s="39"/>
      <c r="AA223" s="39"/>
      <c r="AB223" s="39"/>
      <c r="AC223" s="39"/>
      <c r="AD223" s="39"/>
      <c r="AE223" s="39"/>
      <c r="AT223" s="18" t="s">
        <v>131</v>
      </c>
      <c r="AU223" s="18" t="s">
        <v>87</v>
      </c>
    </row>
    <row r="224" spans="1:51" s="13" customFormat="1" ht="12">
      <c r="A224" s="13"/>
      <c r="B224" s="237"/>
      <c r="C224" s="238"/>
      <c r="D224" s="232" t="s">
        <v>133</v>
      </c>
      <c r="E224" s="239" t="s">
        <v>1</v>
      </c>
      <c r="F224" s="240" t="s">
        <v>249</v>
      </c>
      <c r="G224" s="238"/>
      <c r="H224" s="241">
        <v>345</v>
      </c>
      <c r="I224" s="242"/>
      <c r="J224" s="238"/>
      <c r="K224" s="238"/>
      <c r="L224" s="243"/>
      <c r="M224" s="244"/>
      <c r="N224" s="245"/>
      <c r="O224" s="245"/>
      <c r="P224" s="245"/>
      <c r="Q224" s="245"/>
      <c r="R224" s="245"/>
      <c r="S224" s="245"/>
      <c r="T224" s="246"/>
      <c r="U224" s="13"/>
      <c r="V224" s="13"/>
      <c r="W224" s="13"/>
      <c r="X224" s="13"/>
      <c r="Y224" s="13"/>
      <c r="Z224" s="13"/>
      <c r="AA224" s="13"/>
      <c r="AB224" s="13"/>
      <c r="AC224" s="13"/>
      <c r="AD224" s="13"/>
      <c r="AE224" s="13"/>
      <c r="AT224" s="247" t="s">
        <v>133</v>
      </c>
      <c r="AU224" s="247" t="s">
        <v>87</v>
      </c>
      <c r="AV224" s="13" t="s">
        <v>87</v>
      </c>
      <c r="AW224" s="13" t="s">
        <v>34</v>
      </c>
      <c r="AX224" s="13" t="s">
        <v>85</v>
      </c>
      <c r="AY224" s="247" t="s">
        <v>122</v>
      </c>
    </row>
    <row r="225" spans="1:63" s="12" customFormat="1" ht="22.8" customHeight="1">
      <c r="A225" s="12"/>
      <c r="B225" s="203"/>
      <c r="C225" s="204"/>
      <c r="D225" s="205" t="s">
        <v>76</v>
      </c>
      <c r="E225" s="217" t="s">
        <v>87</v>
      </c>
      <c r="F225" s="217" t="s">
        <v>250</v>
      </c>
      <c r="G225" s="204"/>
      <c r="H225" s="204"/>
      <c r="I225" s="207"/>
      <c r="J225" s="218">
        <f>BK225</f>
        <v>0</v>
      </c>
      <c r="K225" s="204"/>
      <c r="L225" s="209"/>
      <c r="M225" s="210"/>
      <c r="N225" s="211"/>
      <c r="O225" s="211"/>
      <c r="P225" s="212">
        <f>SUM(P226:P250)</f>
        <v>0</v>
      </c>
      <c r="Q225" s="211"/>
      <c r="R225" s="212">
        <f>SUM(R226:R250)</f>
        <v>242.26518833</v>
      </c>
      <c r="S225" s="211"/>
      <c r="T225" s="213">
        <f>SUM(T226:T250)</f>
        <v>0</v>
      </c>
      <c r="U225" s="12"/>
      <c r="V225" s="12"/>
      <c r="W225" s="12"/>
      <c r="X225" s="12"/>
      <c r="Y225" s="12"/>
      <c r="Z225" s="12"/>
      <c r="AA225" s="12"/>
      <c r="AB225" s="12"/>
      <c r="AC225" s="12"/>
      <c r="AD225" s="12"/>
      <c r="AE225" s="12"/>
      <c r="AR225" s="214" t="s">
        <v>85</v>
      </c>
      <c r="AT225" s="215" t="s">
        <v>76</v>
      </c>
      <c r="AU225" s="215" t="s">
        <v>85</v>
      </c>
      <c r="AY225" s="214" t="s">
        <v>122</v>
      </c>
      <c r="BK225" s="216">
        <f>SUM(BK226:BK250)</f>
        <v>0</v>
      </c>
    </row>
    <row r="226" spans="1:65" s="2" customFormat="1" ht="24.15" customHeight="1">
      <c r="A226" s="39"/>
      <c r="B226" s="40"/>
      <c r="C226" s="219" t="s">
        <v>251</v>
      </c>
      <c r="D226" s="219" t="s">
        <v>124</v>
      </c>
      <c r="E226" s="220" t="s">
        <v>252</v>
      </c>
      <c r="F226" s="221" t="s">
        <v>253</v>
      </c>
      <c r="G226" s="222" t="s">
        <v>154</v>
      </c>
      <c r="H226" s="223">
        <v>130</v>
      </c>
      <c r="I226" s="224"/>
      <c r="J226" s="225">
        <f>ROUND(I226*H226,2)</f>
        <v>0</v>
      </c>
      <c r="K226" s="221" t="s">
        <v>128</v>
      </c>
      <c r="L226" s="45"/>
      <c r="M226" s="226" t="s">
        <v>1</v>
      </c>
      <c r="N226" s="227" t="s">
        <v>42</v>
      </c>
      <c r="O226" s="92"/>
      <c r="P226" s="228">
        <f>O226*H226</f>
        <v>0</v>
      </c>
      <c r="Q226" s="228">
        <v>0.00014</v>
      </c>
      <c r="R226" s="228">
        <f>Q226*H226</f>
        <v>0.018199999999999997</v>
      </c>
      <c r="S226" s="228">
        <v>0</v>
      </c>
      <c r="T226" s="229">
        <f>S226*H226</f>
        <v>0</v>
      </c>
      <c r="U226" s="39"/>
      <c r="V226" s="39"/>
      <c r="W226" s="39"/>
      <c r="X226" s="39"/>
      <c r="Y226" s="39"/>
      <c r="Z226" s="39"/>
      <c r="AA226" s="39"/>
      <c r="AB226" s="39"/>
      <c r="AC226" s="39"/>
      <c r="AD226" s="39"/>
      <c r="AE226" s="39"/>
      <c r="AR226" s="230" t="s">
        <v>129</v>
      </c>
      <c r="AT226" s="230" t="s">
        <v>124</v>
      </c>
      <c r="AU226" s="230" t="s">
        <v>87</v>
      </c>
      <c r="AY226" s="18" t="s">
        <v>122</v>
      </c>
      <c r="BE226" s="231">
        <f>IF(N226="základní",J226,0)</f>
        <v>0</v>
      </c>
      <c r="BF226" s="231">
        <f>IF(N226="snížená",J226,0)</f>
        <v>0</v>
      </c>
      <c r="BG226" s="231">
        <f>IF(N226="zákl. přenesená",J226,0)</f>
        <v>0</v>
      </c>
      <c r="BH226" s="231">
        <f>IF(N226="sníž. přenesená",J226,0)</f>
        <v>0</v>
      </c>
      <c r="BI226" s="231">
        <f>IF(N226="nulová",J226,0)</f>
        <v>0</v>
      </c>
      <c r="BJ226" s="18" t="s">
        <v>85</v>
      </c>
      <c r="BK226" s="231">
        <f>ROUND(I226*H226,2)</f>
        <v>0</v>
      </c>
      <c r="BL226" s="18" t="s">
        <v>129</v>
      </c>
      <c r="BM226" s="230" t="s">
        <v>254</v>
      </c>
    </row>
    <row r="227" spans="1:47" s="2" customFormat="1" ht="12">
      <c r="A227" s="39"/>
      <c r="B227" s="40"/>
      <c r="C227" s="41"/>
      <c r="D227" s="232" t="s">
        <v>131</v>
      </c>
      <c r="E227" s="41"/>
      <c r="F227" s="233" t="s">
        <v>255</v>
      </c>
      <c r="G227" s="41"/>
      <c r="H227" s="41"/>
      <c r="I227" s="234"/>
      <c r="J227" s="41"/>
      <c r="K227" s="41"/>
      <c r="L227" s="45"/>
      <c r="M227" s="235"/>
      <c r="N227" s="236"/>
      <c r="O227" s="92"/>
      <c r="P227" s="92"/>
      <c r="Q227" s="92"/>
      <c r="R227" s="92"/>
      <c r="S227" s="92"/>
      <c r="T227" s="93"/>
      <c r="U227" s="39"/>
      <c r="V227" s="39"/>
      <c r="W227" s="39"/>
      <c r="X227" s="39"/>
      <c r="Y227" s="39"/>
      <c r="Z227" s="39"/>
      <c r="AA227" s="39"/>
      <c r="AB227" s="39"/>
      <c r="AC227" s="39"/>
      <c r="AD227" s="39"/>
      <c r="AE227" s="39"/>
      <c r="AT227" s="18" t="s">
        <v>131</v>
      </c>
      <c r="AU227" s="18" t="s">
        <v>87</v>
      </c>
    </row>
    <row r="228" spans="1:51" s="13" customFormat="1" ht="12">
      <c r="A228" s="13"/>
      <c r="B228" s="237"/>
      <c r="C228" s="238"/>
      <c r="D228" s="232" t="s">
        <v>133</v>
      </c>
      <c r="E228" s="239" t="s">
        <v>1</v>
      </c>
      <c r="F228" s="240" t="s">
        <v>256</v>
      </c>
      <c r="G228" s="238"/>
      <c r="H228" s="241">
        <v>130</v>
      </c>
      <c r="I228" s="242"/>
      <c r="J228" s="238"/>
      <c r="K228" s="238"/>
      <c r="L228" s="243"/>
      <c r="M228" s="244"/>
      <c r="N228" s="245"/>
      <c r="O228" s="245"/>
      <c r="P228" s="245"/>
      <c r="Q228" s="245"/>
      <c r="R228" s="245"/>
      <c r="S228" s="245"/>
      <c r="T228" s="246"/>
      <c r="U228" s="13"/>
      <c r="V228" s="13"/>
      <c r="W228" s="13"/>
      <c r="X228" s="13"/>
      <c r="Y228" s="13"/>
      <c r="Z228" s="13"/>
      <c r="AA228" s="13"/>
      <c r="AB228" s="13"/>
      <c r="AC228" s="13"/>
      <c r="AD228" s="13"/>
      <c r="AE228" s="13"/>
      <c r="AT228" s="247" t="s">
        <v>133</v>
      </c>
      <c r="AU228" s="247" t="s">
        <v>87</v>
      </c>
      <c r="AV228" s="13" t="s">
        <v>87</v>
      </c>
      <c r="AW228" s="13" t="s">
        <v>34</v>
      </c>
      <c r="AX228" s="13" t="s">
        <v>85</v>
      </c>
      <c r="AY228" s="247" t="s">
        <v>122</v>
      </c>
    </row>
    <row r="229" spans="1:65" s="2" customFormat="1" ht="24.15" customHeight="1">
      <c r="A229" s="39"/>
      <c r="B229" s="40"/>
      <c r="C229" s="219" t="s">
        <v>7</v>
      </c>
      <c r="D229" s="219" t="s">
        <v>124</v>
      </c>
      <c r="E229" s="220" t="s">
        <v>257</v>
      </c>
      <c r="F229" s="221" t="s">
        <v>258</v>
      </c>
      <c r="G229" s="222" t="s">
        <v>154</v>
      </c>
      <c r="H229" s="223">
        <v>130</v>
      </c>
      <c r="I229" s="224"/>
      <c r="J229" s="225">
        <f>ROUND(I229*H229,2)</f>
        <v>0</v>
      </c>
      <c r="K229" s="221" t="s">
        <v>128</v>
      </c>
      <c r="L229" s="45"/>
      <c r="M229" s="226" t="s">
        <v>1</v>
      </c>
      <c r="N229" s="227" t="s">
        <v>42</v>
      </c>
      <c r="O229" s="92"/>
      <c r="P229" s="228">
        <f>O229*H229</f>
        <v>0</v>
      </c>
      <c r="Q229" s="228">
        <v>0</v>
      </c>
      <c r="R229" s="228">
        <f>Q229*H229</f>
        <v>0</v>
      </c>
      <c r="S229" s="228">
        <v>0</v>
      </c>
      <c r="T229" s="229">
        <f>S229*H229</f>
        <v>0</v>
      </c>
      <c r="U229" s="39"/>
      <c r="V229" s="39"/>
      <c r="W229" s="39"/>
      <c r="X229" s="39"/>
      <c r="Y229" s="39"/>
      <c r="Z229" s="39"/>
      <c r="AA229" s="39"/>
      <c r="AB229" s="39"/>
      <c r="AC229" s="39"/>
      <c r="AD229" s="39"/>
      <c r="AE229" s="39"/>
      <c r="AR229" s="230" t="s">
        <v>129</v>
      </c>
      <c r="AT229" s="230" t="s">
        <v>124</v>
      </c>
      <c r="AU229" s="230" t="s">
        <v>87</v>
      </c>
      <c r="AY229" s="18" t="s">
        <v>122</v>
      </c>
      <c r="BE229" s="231">
        <f>IF(N229="základní",J229,0)</f>
        <v>0</v>
      </c>
      <c r="BF229" s="231">
        <f>IF(N229="snížená",J229,0)</f>
        <v>0</v>
      </c>
      <c r="BG229" s="231">
        <f>IF(N229="zákl. přenesená",J229,0)</f>
        <v>0</v>
      </c>
      <c r="BH229" s="231">
        <f>IF(N229="sníž. přenesená",J229,0)</f>
        <v>0</v>
      </c>
      <c r="BI229" s="231">
        <f>IF(N229="nulová",J229,0)</f>
        <v>0</v>
      </c>
      <c r="BJ229" s="18" t="s">
        <v>85</v>
      </c>
      <c r="BK229" s="231">
        <f>ROUND(I229*H229,2)</f>
        <v>0</v>
      </c>
      <c r="BL229" s="18" t="s">
        <v>129</v>
      </c>
      <c r="BM229" s="230" t="s">
        <v>259</v>
      </c>
    </row>
    <row r="230" spans="1:47" s="2" customFormat="1" ht="12">
      <c r="A230" s="39"/>
      <c r="B230" s="40"/>
      <c r="C230" s="41"/>
      <c r="D230" s="232" t="s">
        <v>131</v>
      </c>
      <c r="E230" s="41"/>
      <c r="F230" s="233" t="s">
        <v>260</v>
      </c>
      <c r="G230" s="41"/>
      <c r="H230" s="41"/>
      <c r="I230" s="234"/>
      <c r="J230" s="41"/>
      <c r="K230" s="41"/>
      <c r="L230" s="45"/>
      <c r="M230" s="235"/>
      <c r="N230" s="236"/>
      <c r="O230" s="92"/>
      <c r="P230" s="92"/>
      <c r="Q230" s="92"/>
      <c r="R230" s="92"/>
      <c r="S230" s="92"/>
      <c r="T230" s="93"/>
      <c r="U230" s="39"/>
      <c r="V230" s="39"/>
      <c r="W230" s="39"/>
      <c r="X230" s="39"/>
      <c r="Y230" s="39"/>
      <c r="Z230" s="39"/>
      <c r="AA230" s="39"/>
      <c r="AB230" s="39"/>
      <c r="AC230" s="39"/>
      <c r="AD230" s="39"/>
      <c r="AE230" s="39"/>
      <c r="AT230" s="18" t="s">
        <v>131</v>
      </c>
      <c r="AU230" s="18" t="s">
        <v>87</v>
      </c>
    </row>
    <row r="231" spans="1:51" s="13" customFormat="1" ht="12">
      <c r="A231" s="13"/>
      <c r="B231" s="237"/>
      <c r="C231" s="238"/>
      <c r="D231" s="232" t="s">
        <v>133</v>
      </c>
      <c r="E231" s="239" t="s">
        <v>1</v>
      </c>
      <c r="F231" s="240" t="s">
        <v>256</v>
      </c>
      <c r="G231" s="238"/>
      <c r="H231" s="241">
        <v>130</v>
      </c>
      <c r="I231" s="242"/>
      <c r="J231" s="238"/>
      <c r="K231" s="238"/>
      <c r="L231" s="243"/>
      <c r="M231" s="244"/>
      <c r="N231" s="245"/>
      <c r="O231" s="245"/>
      <c r="P231" s="245"/>
      <c r="Q231" s="245"/>
      <c r="R231" s="245"/>
      <c r="S231" s="245"/>
      <c r="T231" s="246"/>
      <c r="U231" s="13"/>
      <c r="V231" s="13"/>
      <c r="W231" s="13"/>
      <c r="X231" s="13"/>
      <c r="Y231" s="13"/>
      <c r="Z231" s="13"/>
      <c r="AA231" s="13"/>
      <c r="AB231" s="13"/>
      <c r="AC231" s="13"/>
      <c r="AD231" s="13"/>
      <c r="AE231" s="13"/>
      <c r="AT231" s="247" t="s">
        <v>133</v>
      </c>
      <c r="AU231" s="247" t="s">
        <v>87</v>
      </c>
      <c r="AV231" s="13" t="s">
        <v>87</v>
      </c>
      <c r="AW231" s="13" t="s">
        <v>34</v>
      </c>
      <c r="AX231" s="13" t="s">
        <v>85</v>
      </c>
      <c r="AY231" s="247" t="s">
        <v>122</v>
      </c>
    </row>
    <row r="232" spans="1:65" s="2" customFormat="1" ht="16.5" customHeight="1">
      <c r="A232" s="39"/>
      <c r="B232" s="40"/>
      <c r="C232" s="270" t="s">
        <v>261</v>
      </c>
      <c r="D232" s="270" t="s">
        <v>159</v>
      </c>
      <c r="E232" s="271" t="s">
        <v>262</v>
      </c>
      <c r="F232" s="272" t="s">
        <v>263</v>
      </c>
      <c r="G232" s="273" t="s">
        <v>143</v>
      </c>
      <c r="H232" s="274">
        <v>42.324</v>
      </c>
      <c r="I232" s="275"/>
      <c r="J232" s="276">
        <f>ROUND(I232*H232,2)</f>
        <v>0</v>
      </c>
      <c r="K232" s="272" t="s">
        <v>128</v>
      </c>
      <c r="L232" s="277"/>
      <c r="M232" s="278" t="s">
        <v>1</v>
      </c>
      <c r="N232" s="279" t="s">
        <v>42</v>
      </c>
      <c r="O232" s="92"/>
      <c r="P232" s="228">
        <f>O232*H232</f>
        <v>0</v>
      </c>
      <c r="Q232" s="228">
        <v>2.234</v>
      </c>
      <c r="R232" s="228">
        <f>Q232*H232</f>
        <v>94.55181599999999</v>
      </c>
      <c r="S232" s="228">
        <v>0</v>
      </c>
      <c r="T232" s="229">
        <f>S232*H232</f>
        <v>0</v>
      </c>
      <c r="U232" s="39"/>
      <c r="V232" s="39"/>
      <c r="W232" s="39"/>
      <c r="X232" s="39"/>
      <c r="Y232" s="39"/>
      <c r="Z232" s="39"/>
      <c r="AA232" s="39"/>
      <c r="AB232" s="39"/>
      <c r="AC232" s="39"/>
      <c r="AD232" s="39"/>
      <c r="AE232" s="39"/>
      <c r="AR232" s="230" t="s">
        <v>163</v>
      </c>
      <c r="AT232" s="230" t="s">
        <v>159</v>
      </c>
      <c r="AU232" s="230" t="s">
        <v>87</v>
      </c>
      <c r="AY232" s="18" t="s">
        <v>122</v>
      </c>
      <c r="BE232" s="231">
        <f>IF(N232="základní",J232,0)</f>
        <v>0</v>
      </c>
      <c r="BF232" s="231">
        <f>IF(N232="snížená",J232,0)</f>
        <v>0</v>
      </c>
      <c r="BG232" s="231">
        <f>IF(N232="zákl. přenesená",J232,0)</f>
        <v>0</v>
      </c>
      <c r="BH232" s="231">
        <f>IF(N232="sníž. přenesená",J232,0)</f>
        <v>0</v>
      </c>
      <c r="BI232" s="231">
        <f>IF(N232="nulová",J232,0)</f>
        <v>0</v>
      </c>
      <c r="BJ232" s="18" t="s">
        <v>85</v>
      </c>
      <c r="BK232" s="231">
        <f>ROUND(I232*H232,2)</f>
        <v>0</v>
      </c>
      <c r="BL232" s="18" t="s">
        <v>129</v>
      </c>
      <c r="BM232" s="230" t="s">
        <v>264</v>
      </c>
    </row>
    <row r="233" spans="1:47" s="2" customFormat="1" ht="12">
      <c r="A233" s="39"/>
      <c r="B233" s="40"/>
      <c r="C233" s="41"/>
      <c r="D233" s="232" t="s">
        <v>131</v>
      </c>
      <c r="E233" s="41"/>
      <c r="F233" s="233" t="s">
        <v>263</v>
      </c>
      <c r="G233" s="41"/>
      <c r="H233" s="41"/>
      <c r="I233" s="234"/>
      <c r="J233" s="41"/>
      <c r="K233" s="41"/>
      <c r="L233" s="45"/>
      <c r="M233" s="235"/>
      <c r="N233" s="236"/>
      <c r="O233" s="92"/>
      <c r="P233" s="92"/>
      <c r="Q233" s="92"/>
      <c r="R233" s="92"/>
      <c r="S233" s="92"/>
      <c r="T233" s="93"/>
      <c r="U233" s="39"/>
      <c r="V233" s="39"/>
      <c r="W233" s="39"/>
      <c r="X233" s="39"/>
      <c r="Y233" s="39"/>
      <c r="Z233" s="39"/>
      <c r="AA233" s="39"/>
      <c r="AB233" s="39"/>
      <c r="AC233" s="39"/>
      <c r="AD233" s="39"/>
      <c r="AE233" s="39"/>
      <c r="AT233" s="18" t="s">
        <v>131</v>
      </c>
      <c r="AU233" s="18" t="s">
        <v>87</v>
      </c>
    </row>
    <row r="234" spans="1:51" s="13" customFormat="1" ht="12">
      <c r="A234" s="13"/>
      <c r="B234" s="237"/>
      <c r="C234" s="238"/>
      <c r="D234" s="232" t="s">
        <v>133</v>
      </c>
      <c r="E234" s="239" t="s">
        <v>1</v>
      </c>
      <c r="F234" s="240" t="s">
        <v>265</v>
      </c>
      <c r="G234" s="238"/>
      <c r="H234" s="241">
        <v>43.138</v>
      </c>
      <c r="I234" s="242"/>
      <c r="J234" s="238"/>
      <c r="K234" s="238"/>
      <c r="L234" s="243"/>
      <c r="M234" s="244"/>
      <c r="N234" s="245"/>
      <c r="O234" s="245"/>
      <c r="P234" s="245"/>
      <c r="Q234" s="245"/>
      <c r="R234" s="245"/>
      <c r="S234" s="245"/>
      <c r="T234" s="246"/>
      <c r="U234" s="13"/>
      <c r="V234" s="13"/>
      <c r="W234" s="13"/>
      <c r="X234" s="13"/>
      <c r="Y234" s="13"/>
      <c r="Z234" s="13"/>
      <c r="AA234" s="13"/>
      <c r="AB234" s="13"/>
      <c r="AC234" s="13"/>
      <c r="AD234" s="13"/>
      <c r="AE234" s="13"/>
      <c r="AT234" s="247" t="s">
        <v>133</v>
      </c>
      <c r="AU234" s="247" t="s">
        <v>87</v>
      </c>
      <c r="AV234" s="13" t="s">
        <v>87</v>
      </c>
      <c r="AW234" s="13" t="s">
        <v>34</v>
      </c>
      <c r="AX234" s="13" t="s">
        <v>77</v>
      </c>
      <c r="AY234" s="247" t="s">
        <v>122</v>
      </c>
    </row>
    <row r="235" spans="1:51" s="13" customFormat="1" ht="12">
      <c r="A235" s="13"/>
      <c r="B235" s="237"/>
      <c r="C235" s="238"/>
      <c r="D235" s="232" t="s">
        <v>133</v>
      </c>
      <c r="E235" s="239" t="s">
        <v>1</v>
      </c>
      <c r="F235" s="240" t="s">
        <v>266</v>
      </c>
      <c r="G235" s="238"/>
      <c r="H235" s="241">
        <v>-0.814</v>
      </c>
      <c r="I235" s="242"/>
      <c r="J235" s="238"/>
      <c r="K235" s="238"/>
      <c r="L235" s="243"/>
      <c r="M235" s="244"/>
      <c r="N235" s="245"/>
      <c r="O235" s="245"/>
      <c r="P235" s="245"/>
      <c r="Q235" s="245"/>
      <c r="R235" s="245"/>
      <c r="S235" s="245"/>
      <c r="T235" s="246"/>
      <c r="U235" s="13"/>
      <c r="V235" s="13"/>
      <c r="W235" s="13"/>
      <c r="X235" s="13"/>
      <c r="Y235" s="13"/>
      <c r="Z235" s="13"/>
      <c r="AA235" s="13"/>
      <c r="AB235" s="13"/>
      <c r="AC235" s="13"/>
      <c r="AD235" s="13"/>
      <c r="AE235" s="13"/>
      <c r="AT235" s="247" t="s">
        <v>133</v>
      </c>
      <c r="AU235" s="247" t="s">
        <v>87</v>
      </c>
      <c r="AV235" s="13" t="s">
        <v>87</v>
      </c>
      <c r="AW235" s="13" t="s">
        <v>34</v>
      </c>
      <c r="AX235" s="13" t="s">
        <v>77</v>
      </c>
      <c r="AY235" s="247" t="s">
        <v>122</v>
      </c>
    </row>
    <row r="236" spans="1:51" s="15" customFormat="1" ht="12">
      <c r="A236" s="15"/>
      <c r="B236" s="259"/>
      <c r="C236" s="260"/>
      <c r="D236" s="232" t="s">
        <v>133</v>
      </c>
      <c r="E236" s="261" t="s">
        <v>1</v>
      </c>
      <c r="F236" s="262" t="s">
        <v>151</v>
      </c>
      <c r="G236" s="260"/>
      <c r="H236" s="263">
        <v>42.324</v>
      </c>
      <c r="I236" s="264"/>
      <c r="J236" s="260"/>
      <c r="K236" s="260"/>
      <c r="L236" s="265"/>
      <c r="M236" s="266"/>
      <c r="N236" s="267"/>
      <c r="O236" s="267"/>
      <c r="P236" s="267"/>
      <c r="Q236" s="267"/>
      <c r="R236" s="267"/>
      <c r="S236" s="267"/>
      <c r="T236" s="268"/>
      <c r="U236" s="15"/>
      <c r="V236" s="15"/>
      <c r="W236" s="15"/>
      <c r="X236" s="15"/>
      <c r="Y236" s="15"/>
      <c r="Z236" s="15"/>
      <c r="AA236" s="15"/>
      <c r="AB236" s="15"/>
      <c r="AC236" s="15"/>
      <c r="AD236" s="15"/>
      <c r="AE236" s="15"/>
      <c r="AT236" s="269" t="s">
        <v>133</v>
      </c>
      <c r="AU236" s="269" t="s">
        <v>87</v>
      </c>
      <c r="AV236" s="15" t="s">
        <v>129</v>
      </c>
      <c r="AW236" s="15" t="s">
        <v>34</v>
      </c>
      <c r="AX236" s="15" t="s">
        <v>85</v>
      </c>
      <c r="AY236" s="269" t="s">
        <v>122</v>
      </c>
    </row>
    <row r="237" spans="1:65" s="2" customFormat="1" ht="24.15" customHeight="1">
      <c r="A237" s="39"/>
      <c r="B237" s="40"/>
      <c r="C237" s="219" t="s">
        <v>267</v>
      </c>
      <c r="D237" s="219" t="s">
        <v>124</v>
      </c>
      <c r="E237" s="220" t="s">
        <v>268</v>
      </c>
      <c r="F237" s="221" t="s">
        <v>269</v>
      </c>
      <c r="G237" s="222" t="s">
        <v>127</v>
      </c>
      <c r="H237" s="223">
        <v>270</v>
      </c>
      <c r="I237" s="224"/>
      <c r="J237" s="225">
        <f>ROUND(I237*H237,2)</f>
        <v>0</v>
      </c>
      <c r="K237" s="221" t="s">
        <v>128</v>
      </c>
      <c r="L237" s="45"/>
      <c r="M237" s="226" t="s">
        <v>1</v>
      </c>
      <c r="N237" s="227" t="s">
        <v>42</v>
      </c>
      <c r="O237" s="92"/>
      <c r="P237" s="228">
        <f>O237*H237</f>
        <v>0</v>
      </c>
      <c r="Q237" s="228">
        <v>0.108</v>
      </c>
      <c r="R237" s="228">
        <f>Q237*H237</f>
        <v>29.16</v>
      </c>
      <c r="S237" s="228">
        <v>0</v>
      </c>
      <c r="T237" s="229">
        <f>S237*H237</f>
        <v>0</v>
      </c>
      <c r="U237" s="39"/>
      <c r="V237" s="39"/>
      <c r="W237" s="39"/>
      <c r="X237" s="39"/>
      <c r="Y237" s="39"/>
      <c r="Z237" s="39"/>
      <c r="AA237" s="39"/>
      <c r="AB237" s="39"/>
      <c r="AC237" s="39"/>
      <c r="AD237" s="39"/>
      <c r="AE237" s="39"/>
      <c r="AR237" s="230" t="s">
        <v>129</v>
      </c>
      <c r="AT237" s="230" t="s">
        <v>124</v>
      </c>
      <c r="AU237" s="230" t="s">
        <v>87</v>
      </c>
      <c r="AY237" s="18" t="s">
        <v>122</v>
      </c>
      <c r="BE237" s="231">
        <f>IF(N237="základní",J237,0)</f>
        <v>0</v>
      </c>
      <c r="BF237" s="231">
        <f>IF(N237="snížená",J237,0)</f>
        <v>0</v>
      </c>
      <c r="BG237" s="231">
        <f>IF(N237="zákl. přenesená",J237,0)</f>
        <v>0</v>
      </c>
      <c r="BH237" s="231">
        <f>IF(N237="sníž. přenesená",J237,0)</f>
        <v>0</v>
      </c>
      <c r="BI237" s="231">
        <f>IF(N237="nulová",J237,0)</f>
        <v>0</v>
      </c>
      <c r="BJ237" s="18" t="s">
        <v>85</v>
      </c>
      <c r="BK237" s="231">
        <f>ROUND(I237*H237,2)</f>
        <v>0</v>
      </c>
      <c r="BL237" s="18" t="s">
        <v>129</v>
      </c>
      <c r="BM237" s="230" t="s">
        <v>270</v>
      </c>
    </row>
    <row r="238" spans="1:47" s="2" customFormat="1" ht="12">
      <c r="A238" s="39"/>
      <c r="B238" s="40"/>
      <c r="C238" s="41"/>
      <c r="D238" s="232" t="s">
        <v>131</v>
      </c>
      <c r="E238" s="41"/>
      <c r="F238" s="233" t="s">
        <v>271</v>
      </c>
      <c r="G238" s="41"/>
      <c r="H238" s="41"/>
      <c r="I238" s="234"/>
      <c r="J238" s="41"/>
      <c r="K238" s="41"/>
      <c r="L238" s="45"/>
      <c r="M238" s="235"/>
      <c r="N238" s="236"/>
      <c r="O238" s="92"/>
      <c r="P238" s="92"/>
      <c r="Q238" s="92"/>
      <c r="R238" s="92"/>
      <c r="S238" s="92"/>
      <c r="T238" s="93"/>
      <c r="U238" s="39"/>
      <c r="V238" s="39"/>
      <c r="W238" s="39"/>
      <c r="X238" s="39"/>
      <c r="Y238" s="39"/>
      <c r="Z238" s="39"/>
      <c r="AA238" s="39"/>
      <c r="AB238" s="39"/>
      <c r="AC238" s="39"/>
      <c r="AD238" s="39"/>
      <c r="AE238" s="39"/>
      <c r="AT238" s="18" t="s">
        <v>131</v>
      </c>
      <c r="AU238" s="18" t="s">
        <v>87</v>
      </c>
    </row>
    <row r="239" spans="1:51" s="13" customFormat="1" ht="12">
      <c r="A239" s="13"/>
      <c r="B239" s="237"/>
      <c r="C239" s="238"/>
      <c r="D239" s="232" t="s">
        <v>133</v>
      </c>
      <c r="E239" s="239" t="s">
        <v>1</v>
      </c>
      <c r="F239" s="240" t="s">
        <v>272</v>
      </c>
      <c r="G239" s="238"/>
      <c r="H239" s="241">
        <v>270</v>
      </c>
      <c r="I239" s="242"/>
      <c r="J239" s="238"/>
      <c r="K239" s="238"/>
      <c r="L239" s="243"/>
      <c r="M239" s="244"/>
      <c r="N239" s="245"/>
      <c r="O239" s="245"/>
      <c r="P239" s="245"/>
      <c r="Q239" s="245"/>
      <c r="R239" s="245"/>
      <c r="S239" s="245"/>
      <c r="T239" s="246"/>
      <c r="U239" s="13"/>
      <c r="V239" s="13"/>
      <c r="W239" s="13"/>
      <c r="X239" s="13"/>
      <c r="Y239" s="13"/>
      <c r="Z239" s="13"/>
      <c r="AA239" s="13"/>
      <c r="AB239" s="13"/>
      <c r="AC239" s="13"/>
      <c r="AD239" s="13"/>
      <c r="AE239" s="13"/>
      <c r="AT239" s="247" t="s">
        <v>133</v>
      </c>
      <c r="AU239" s="247" t="s">
        <v>87</v>
      </c>
      <c r="AV239" s="13" t="s">
        <v>87</v>
      </c>
      <c r="AW239" s="13" t="s">
        <v>34</v>
      </c>
      <c r="AX239" s="13" t="s">
        <v>85</v>
      </c>
      <c r="AY239" s="247" t="s">
        <v>122</v>
      </c>
    </row>
    <row r="240" spans="1:65" s="2" customFormat="1" ht="21.75" customHeight="1">
      <c r="A240" s="39"/>
      <c r="B240" s="40"/>
      <c r="C240" s="270" t="s">
        <v>273</v>
      </c>
      <c r="D240" s="270" t="s">
        <v>159</v>
      </c>
      <c r="E240" s="271" t="s">
        <v>274</v>
      </c>
      <c r="F240" s="272" t="s">
        <v>275</v>
      </c>
      <c r="G240" s="273" t="s">
        <v>276</v>
      </c>
      <c r="H240" s="274">
        <v>90</v>
      </c>
      <c r="I240" s="275"/>
      <c r="J240" s="276">
        <f>ROUND(I240*H240,2)</f>
        <v>0</v>
      </c>
      <c r="K240" s="272" t="s">
        <v>1</v>
      </c>
      <c r="L240" s="277"/>
      <c r="M240" s="278" t="s">
        <v>1</v>
      </c>
      <c r="N240" s="279" t="s">
        <v>42</v>
      </c>
      <c r="O240" s="92"/>
      <c r="P240" s="228">
        <f>O240*H240</f>
        <v>0</v>
      </c>
      <c r="Q240" s="228">
        <v>1.31</v>
      </c>
      <c r="R240" s="228">
        <f>Q240*H240</f>
        <v>117.9</v>
      </c>
      <c r="S240" s="228">
        <v>0</v>
      </c>
      <c r="T240" s="229">
        <f>S240*H240</f>
        <v>0</v>
      </c>
      <c r="U240" s="39"/>
      <c r="V240" s="39"/>
      <c r="W240" s="39"/>
      <c r="X240" s="39"/>
      <c r="Y240" s="39"/>
      <c r="Z240" s="39"/>
      <c r="AA240" s="39"/>
      <c r="AB240" s="39"/>
      <c r="AC240" s="39"/>
      <c r="AD240" s="39"/>
      <c r="AE240" s="39"/>
      <c r="AR240" s="230" t="s">
        <v>163</v>
      </c>
      <c r="AT240" s="230" t="s">
        <v>159</v>
      </c>
      <c r="AU240" s="230" t="s">
        <v>87</v>
      </c>
      <c r="AY240" s="18" t="s">
        <v>122</v>
      </c>
      <c r="BE240" s="231">
        <f>IF(N240="základní",J240,0)</f>
        <v>0</v>
      </c>
      <c r="BF240" s="231">
        <f>IF(N240="snížená",J240,0)</f>
        <v>0</v>
      </c>
      <c r="BG240" s="231">
        <f>IF(N240="zákl. přenesená",J240,0)</f>
        <v>0</v>
      </c>
      <c r="BH240" s="231">
        <f>IF(N240="sníž. přenesená",J240,0)</f>
        <v>0</v>
      </c>
      <c r="BI240" s="231">
        <f>IF(N240="nulová",J240,0)</f>
        <v>0</v>
      </c>
      <c r="BJ240" s="18" t="s">
        <v>85</v>
      </c>
      <c r="BK240" s="231">
        <f>ROUND(I240*H240,2)</f>
        <v>0</v>
      </c>
      <c r="BL240" s="18" t="s">
        <v>129</v>
      </c>
      <c r="BM240" s="230" t="s">
        <v>277</v>
      </c>
    </row>
    <row r="241" spans="1:47" s="2" customFormat="1" ht="12">
      <c r="A241" s="39"/>
      <c r="B241" s="40"/>
      <c r="C241" s="41"/>
      <c r="D241" s="232" t="s">
        <v>131</v>
      </c>
      <c r="E241" s="41"/>
      <c r="F241" s="233" t="s">
        <v>275</v>
      </c>
      <c r="G241" s="41"/>
      <c r="H241" s="41"/>
      <c r="I241" s="234"/>
      <c r="J241" s="41"/>
      <c r="K241" s="41"/>
      <c r="L241" s="45"/>
      <c r="M241" s="235"/>
      <c r="N241" s="236"/>
      <c r="O241" s="92"/>
      <c r="P241" s="92"/>
      <c r="Q241" s="92"/>
      <c r="R241" s="92"/>
      <c r="S241" s="92"/>
      <c r="T241" s="93"/>
      <c r="U241" s="39"/>
      <c r="V241" s="39"/>
      <c r="W241" s="39"/>
      <c r="X241" s="39"/>
      <c r="Y241" s="39"/>
      <c r="Z241" s="39"/>
      <c r="AA241" s="39"/>
      <c r="AB241" s="39"/>
      <c r="AC241" s="39"/>
      <c r="AD241" s="39"/>
      <c r="AE241" s="39"/>
      <c r="AT241" s="18" t="s">
        <v>131</v>
      </c>
      <c r="AU241" s="18" t="s">
        <v>87</v>
      </c>
    </row>
    <row r="242" spans="1:47" s="2" customFormat="1" ht="12">
      <c r="A242" s="39"/>
      <c r="B242" s="40"/>
      <c r="C242" s="41"/>
      <c r="D242" s="232" t="s">
        <v>165</v>
      </c>
      <c r="E242" s="41"/>
      <c r="F242" s="280" t="s">
        <v>278</v>
      </c>
      <c r="G242" s="41"/>
      <c r="H242" s="41"/>
      <c r="I242" s="234"/>
      <c r="J242" s="41"/>
      <c r="K242" s="41"/>
      <c r="L242" s="45"/>
      <c r="M242" s="235"/>
      <c r="N242" s="236"/>
      <c r="O242" s="92"/>
      <c r="P242" s="92"/>
      <c r="Q242" s="92"/>
      <c r="R242" s="92"/>
      <c r="S242" s="92"/>
      <c r="T242" s="93"/>
      <c r="U242" s="39"/>
      <c r="V242" s="39"/>
      <c r="W242" s="39"/>
      <c r="X242" s="39"/>
      <c r="Y242" s="39"/>
      <c r="Z242" s="39"/>
      <c r="AA242" s="39"/>
      <c r="AB242" s="39"/>
      <c r="AC242" s="39"/>
      <c r="AD242" s="39"/>
      <c r="AE242" s="39"/>
      <c r="AT242" s="18" t="s">
        <v>165</v>
      </c>
      <c r="AU242" s="18" t="s">
        <v>87</v>
      </c>
    </row>
    <row r="243" spans="1:51" s="13" customFormat="1" ht="12">
      <c r="A243" s="13"/>
      <c r="B243" s="237"/>
      <c r="C243" s="238"/>
      <c r="D243" s="232" t="s">
        <v>133</v>
      </c>
      <c r="E243" s="238"/>
      <c r="F243" s="240" t="s">
        <v>279</v>
      </c>
      <c r="G243" s="238"/>
      <c r="H243" s="241">
        <v>90</v>
      </c>
      <c r="I243" s="242"/>
      <c r="J243" s="238"/>
      <c r="K243" s="238"/>
      <c r="L243" s="243"/>
      <c r="M243" s="244"/>
      <c r="N243" s="245"/>
      <c r="O243" s="245"/>
      <c r="P243" s="245"/>
      <c r="Q243" s="245"/>
      <c r="R243" s="245"/>
      <c r="S243" s="245"/>
      <c r="T243" s="246"/>
      <c r="U243" s="13"/>
      <c r="V243" s="13"/>
      <c r="W243" s="13"/>
      <c r="X243" s="13"/>
      <c r="Y243" s="13"/>
      <c r="Z243" s="13"/>
      <c r="AA243" s="13"/>
      <c r="AB243" s="13"/>
      <c r="AC243" s="13"/>
      <c r="AD243" s="13"/>
      <c r="AE243" s="13"/>
      <c r="AT243" s="247" t="s">
        <v>133</v>
      </c>
      <c r="AU243" s="247" t="s">
        <v>87</v>
      </c>
      <c r="AV243" s="13" t="s">
        <v>87</v>
      </c>
      <c r="AW243" s="13" t="s">
        <v>4</v>
      </c>
      <c r="AX243" s="13" t="s">
        <v>85</v>
      </c>
      <c r="AY243" s="247" t="s">
        <v>122</v>
      </c>
    </row>
    <row r="244" spans="1:65" s="2" customFormat="1" ht="24.15" customHeight="1">
      <c r="A244" s="39"/>
      <c r="B244" s="40"/>
      <c r="C244" s="219" t="s">
        <v>280</v>
      </c>
      <c r="D244" s="219" t="s">
        <v>124</v>
      </c>
      <c r="E244" s="220" t="s">
        <v>281</v>
      </c>
      <c r="F244" s="221" t="s">
        <v>282</v>
      </c>
      <c r="G244" s="222" t="s">
        <v>162</v>
      </c>
      <c r="H244" s="223">
        <v>6.383</v>
      </c>
      <c r="I244" s="224"/>
      <c r="J244" s="225">
        <f>ROUND(I244*H244,2)</f>
        <v>0</v>
      </c>
      <c r="K244" s="221" t="s">
        <v>128</v>
      </c>
      <c r="L244" s="45"/>
      <c r="M244" s="226" t="s">
        <v>1</v>
      </c>
      <c r="N244" s="227" t="s">
        <v>42</v>
      </c>
      <c r="O244" s="92"/>
      <c r="P244" s="228">
        <f>O244*H244</f>
        <v>0</v>
      </c>
      <c r="Q244" s="228">
        <v>0.09951</v>
      </c>
      <c r="R244" s="228">
        <f>Q244*H244</f>
        <v>0.6351723300000001</v>
      </c>
      <c r="S244" s="228">
        <v>0</v>
      </c>
      <c r="T244" s="229">
        <f>S244*H244</f>
        <v>0</v>
      </c>
      <c r="U244" s="39"/>
      <c r="V244" s="39"/>
      <c r="W244" s="39"/>
      <c r="X244" s="39"/>
      <c r="Y244" s="39"/>
      <c r="Z244" s="39"/>
      <c r="AA244" s="39"/>
      <c r="AB244" s="39"/>
      <c r="AC244" s="39"/>
      <c r="AD244" s="39"/>
      <c r="AE244" s="39"/>
      <c r="AR244" s="230" t="s">
        <v>129</v>
      </c>
      <c r="AT244" s="230" t="s">
        <v>124</v>
      </c>
      <c r="AU244" s="230" t="s">
        <v>87</v>
      </c>
      <c r="AY244" s="18" t="s">
        <v>122</v>
      </c>
      <c r="BE244" s="231">
        <f>IF(N244="základní",J244,0)</f>
        <v>0</v>
      </c>
      <c r="BF244" s="231">
        <f>IF(N244="snížená",J244,0)</f>
        <v>0</v>
      </c>
      <c r="BG244" s="231">
        <f>IF(N244="zákl. přenesená",J244,0)</f>
        <v>0</v>
      </c>
      <c r="BH244" s="231">
        <f>IF(N244="sníž. přenesená",J244,0)</f>
        <v>0</v>
      </c>
      <c r="BI244" s="231">
        <f>IF(N244="nulová",J244,0)</f>
        <v>0</v>
      </c>
      <c r="BJ244" s="18" t="s">
        <v>85</v>
      </c>
      <c r="BK244" s="231">
        <f>ROUND(I244*H244,2)</f>
        <v>0</v>
      </c>
      <c r="BL244" s="18" t="s">
        <v>129</v>
      </c>
      <c r="BM244" s="230" t="s">
        <v>283</v>
      </c>
    </row>
    <row r="245" spans="1:47" s="2" customFormat="1" ht="12">
      <c r="A245" s="39"/>
      <c r="B245" s="40"/>
      <c r="C245" s="41"/>
      <c r="D245" s="232" t="s">
        <v>131</v>
      </c>
      <c r="E245" s="41"/>
      <c r="F245" s="233" t="s">
        <v>284</v>
      </c>
      <c r="G245" s="41"/>
      <c r="H245" s="41"/>
      <c r="I245" s="234"/>
      <c r="J245" s="41"/>
      <c r="K245" s="41"/>
      <c r="L245" s="45"/>
      <c r="M245" s="235"/>
      <c r="N245" s="236"/>
      <c r="O245" s="92"/>
      <c r="P245" s="92"/>
      <c r="Q245" s="92"/>
      <c r="R245" s="92"/>
      <c r="S245" s="92"/>
      <c r="T245" s="93"/>
      <c r="U245" s="39"/>
      <c r="V245" s="39"/>
      <c r="W245" s="39"/>
      <c r="X245" s="39"/>
      <c r="Y245" s="39"/>
      <c r="Z245" s="39"/>
      <c r="AA245" s="39"/>
      <c r="AB245" s="39"/>
      <c r="AC245" s="39"/>
      <c r="AD245" s="39"/>
      <c r="AE245" s="39"/>
      <c r="AT245" s="18" t="s">
        <v>131</v>
      </c>
      <c r="AU245" s="18" t="s">
        <v>87</v>
      </c>
    </row>
    <row r="246" spans="1:47" s="2" customFormat="1" ht="12">
      <c r="A246" s="39"/>
      <c r="B246" s="40"/>
      <c r="C246" s="41"/>
      <c r="D246" s="232" t="s">
        <v>165</v>
      </c>
      <c r="E246" s="41"/>
      <c r="F246" s="280" t="s">
        <v>285</v>
      </c>
      <c r="G246" s="41"/>
      <c r="H246" s="41"/>
      <c r="I246" s="234"/>
      <c r="J246" s="41"/>
      <c r="K246" s="41"/>
      <c r="L246" s="45"/>
      <c r="M246" s="235"/>
      <c r="N246" s="236"/>
      <c r="O246" s="92"/>
      <c r="P246" s="92"/>
      <c r="Q246" s="92"/>
      <c r="R246" s="92"/>
      <c r="S246" s="92"/>
      <c r="T246" s="93"/>
      <c r="U246" s="39"/>
      <c r="V246" s="39"/>
      <c r="W246" s="39"/>
      <c r="X246" s="39"/>
      <c r="Y246" s="39"/>
      <c r="Z246" s="39"/>
      <c r="AA246" s="39"/>
      <c r="AB246" s="39"/>
      <c r="AC246" s="39"/>
      <c r="AD246" s="39"/>
      <c r="AE246" s="39"/>
      <c r="AT246" s="18" t="s">
        <v>165</v>
      </c>
      <c r="AU246" s="18" t="s">
        <v>87</v>
      </c>
    </row>
    <row r="247" spans="1:51" s="13" customFormat="1" ht="12">
      <c r="A247" s="13"/>
      <c r="B247" s="237"/>
      <c r="C247" s="238"/>
      <c r="D247" s="232" t="s">
        <v>133</v>
      </c>
      <c r="E247" s="239" t="s">
        <v>1</v>
      </c>
      <c r="F247" s="240" t="s">
        <v>286</v>
      </c>
      <c r="G247" s="238"/>
      <c r="H247" s="241">
        <v>6.383</v>
      </c>
      <c r="I247" s="242"/>
      <c r="J247" s="238"/>
      <c r="K247" s="238"/>
      <c r="L247" s="243"/>
      <c r="M247" s="244"/>
      <c r="N247" s="245"/>
      <c r="O247" s="245"/>
      <c r="P247" s="245"/>
      <c r="Q247" s="245"/>
      <c r="R247" s="245"/>
      <c r="S247" s="245"/>
      <c r="T247" s="246"/>
      <c r="U247" s="13"/>
      <c r="V247" s="13"/>
      <c r="W247" s="13"/>
      <c r="X247" s="13"/>
      <c r="Y247" s="13"/>
      <c r="Z247" s="13"/>
      <c r="AA247" s="13"/>
      <c r="AB247" s="13"/>
      <c r="AC247" s="13"/>
      <c r="AD247" s="13"/>
      <c r="AE247" s="13"/>
      <c r="AT247" s="247" t="s">
        <v>133</v>
      </c>
      <c r="AU247" s="247" t="s">
        <v>87</v>
      </c>
      <c r="AV247" s="13" t="s">
        <v>87</v>
      </c>
      <c r="AW247" s="13" t="s">
        <v>34</v>
      </c>
      <c r="AX247" s="13" t="s">
        <v>85</v>
      </c>
      <c r="AY247" s="247" t="s">
        <v>122</v>
      </c>
    </row>
    <row r="248" spans="1:65" s="2" customFormat="1" ht="24.15" customHeight="1">
      <c r="A248" s="39"/>
      <c r="B248" s="40"/>
      <c r="C248" s="219" t="s">
        <v>287</v>
      </c>
      <c r="D248" s="219" t="s">
        <v>124</v>
      </c>
      <c r="E248" s="220" t="s">
        <v>288</v>
      </c>
      <c r="F248" s="221" t="s">
        <v>289</v>
      </c>
      <c r="G248" s="222" t="s">
        <v>162</v>
      </c>
      <c r="H248" s="223">
        <v>6.383</v>
      </c>
      <c r="I248" s="224"/>
      <c r="J248" s="225">
        <f>ROUND(I248*H248,2)</f>
        <v>0</v>
      </c>
      <c r="K248" s="221" t="s">
        <v>128</v>
      </c>
      <c r="L248" s="45"/>
      <c r="M248" s="226" t="s">
        <v>1</v>
      </c>
      <c r="N248" s="227" t="s">
        <v>42</v>
      </c>
      <c r="O248" s="92"/>
      <c r="P248" s="228">
        <f>O248*H248</f>
        <v>0</v>
      </c>
      <c r="Q248" s="228">
        <v>0</v>
      </c>
      <c r="R248" s="228">
        <f>Q248*H248</f>
        <v>0</v>
      </c>
      <c r="S248" s="228">
        <v>0</v>
      </c>
      <c r="T248" s="229">
        <f>S248*H248</f>
        <v>0</v>
      </c>
      <c r="U248" s="39"/>
      <c r="V248" s="39"/>
      <c r="W248" s="39"/>
      <c r="X248" s="39"/>
      <c r="Y248" s="39"/>
      <c r="Z248" s="39"/>
      <c r="AA248" s="39"/>
      <c r="AB248" s="39"/>
      <c r="AC248" s="39"/>
      <c r="AD248" s="39"/>
      <c r="AE248" s="39"/>
      <c r="AR248" s="230" t="s">
        <v>129</v>
      </c>
      <c r="AT248" s="230" t="s">
        <v>124</v>
      </c>
      <c r="AU248" s="230" t="s">
        <v>87</v>
      </c>
      <c r="AY248" s="18" t="s">
        <v>122</v>
      </c>
      <c r="BE248" s="231">
        <f>IF(N248="základní",J248,0)</f>
        <v>0</v>
      </c>
      <c r="BF248" s="231">
        <f>IF(N248="snížená",J248,0)</f>
        <v>0</v>
      </c>
      <c r="BG248" s="231">
        <f>IF(N248="zákl. přenesená",J248,0)</f>
        <v>0</v>
      </c>
      <c r="BH248" s="231">
        <f>IF(N248="sníž. přenesená",J248,0)</f>
        <v>0</v>
      </c>
      <c r="BI248" s="231">
        <f>IF(N248="nulová",J248,0)</f>
        <v>0</v>
      </c>
      <c r="BJ248" s="18" t="s">
        <v>85</v>
      </c>
      <c r="BK248" s="231">
        <f>ROUND(I248*H248,2)</f>
        <v>0</v>
      </c>
      <c r="BL248" s="18" t="s">
        <v>129</v>
      </c>
      <c r="BM248" s="230" t="s">
        <v>290</v>
      </c>
    </row>
    <row r="249" spans="1:47" s="2" customFormat="1" ht="12">
      <c r="A249" s="39"/>
      <c r="B249" s="40"/>
      <c r="C249" s="41"/>
      <c r="D249" s="232" t="s">
        <v>131</v>
      </c>
      <c r="E249" s="41"/>
      <c r="F249" s="233" t="s">
        <v>291</v>
      </c>
      <c r="G249" s="41"/>
      <c r="H249" s="41"/>
      <c r="I249" s="234"/>
      <c r="J249" s="41"/>
      <c r="K249" s="41"/>
      <c r="L249" s="45"/>
      <c r="M249" s="235"/>
      <c r="N249" s="236"/>
      <c r="O249" s="92"/>
      <c r="P249" s="92"/>
      <c r="Q249" s="92"/>
      <c r="R249" s="92"/>
      <c r="S249" s="92"/>
      <c r="T249" s="93"/>
      <c r="U249" s="39"/>
      <c r="V249" s="39"/>
      <c r="W249" s="39"/>
      <c r="X249" s="39"/>
      <c r="Y249" s="39"/>
      <c r="Z249" s="39"/>
      <c r="AA249" s="39"/>
      <c r="AB249" s="39"/>
      <c r="AC249" s="39"/>
      <c r="AD249" s="39"/>
      <c r="AE249" s="39"/>
      <c r="AT249" s="18" t="s">
        <v>131</v>
      </c>
      <c r="AU249" s="18" t="s">
        <v>87</v>
      </c>
    </row>
    <row r="250" spans="1:51" s="13" customFormat="1" ht="12">
      <c r="A250" s="13"/>
      <c r="B250" s="237"/>
      <c r="C250" s="238"/>
      <c r="D250" s="232" t="s">
        <v>133</v>
      </c>
      <c r="E250" s="239" t="s">
        <v>1</v>
      </c>
      <c r="F250" s="240" t="s">
        <v>286</v>
      </c>
      <c r="G250" s="238"/>
      <c r="H250" s="241">
        <v>6.383</v>
      </c>
      <c r="I250" s="242"/>
      <c r="J250" s="238"/>
      <c r="K250" s="238"/>
      <c r="L250" s="243"/>
      <c r="M250" s="244"/>
      <c r="N250" s="245"/>
      <c r="O250" s="245"/>
      <c r="P250" s="245"/>
      <c r="Q250" s="245"/>
      <c r="R250" s="245"/>
      <c r="S250" s="245"/>
      <c r="T250" s="246"/>
      <c r="U250" s="13"/>
      <c r="V250" s="13"/>
      <c r="W250" s="13"/>
      <c r="X250" s="13"/>
      <c r="Y250" s="13"/>
      <c r="Z250" s="13"/>
      <c r="AA250" s="13"/>
      <c r="AB250" s="13"/>
      <c r="AC250" s="13"/>
      <c r="AD250" s="13"/>
      <c r="AE250" s="13"/>
      <c r="AT250" s="247" t="s">
        <v>133</v>
      </c>
      <c r="AU250" s="247" t="s">
        <v>87</v>
      </c>
      <c r="AV250" s="13" t="s">
        <v>87</v>
      </c>
      <c r="AW250" s="13" t="s">
        <v>34</v>
      </c>
      <c r="AX250" s="13" t="s">
        <v>85</v>
      </c>
      <c r="AY250" s="247" t="s">
        <v>122</v>
      </c>
    </row>
    <row r="251" spans="1:63" s="12" customFormat="1" ht="22.8" customHeight="1">
      <c r="A251" s="12"/>
      <c r="B251" s="203"/>
      <c r="C251" s="204"/>
      <c r="D251" s="205" t="s">
        <v>76</v>
      </c>
      <c r="E251" s="217" t="s">
        <v>129</v>
      </c>
      <c r="F251" s="217" t="s">
        <v>292</v>
      </c>
      <c r="G251" s="204"/>
      <c r="H251" s="204"/>
      <c r="I251" s="207"/>
      <c r="J251" s="218">
        <f>BK251</f>
        <v>0</v>
      </c>
      <c r="K251" s="204"/>
      <c r="L251" s="209"/>
      <c r="M251" s="210"/>
      <c r="N251" s="211"/>
      <c r="O251" s="211"/>
      <c r="P251" s="212">
        <f>SUM(P252:P255)</f>
        <v>0</v>
      </c>
      <c r="Q251" s="211"/>
      <c r="R251" s="212">
        <f>SUM(R252:R255)</f>
        <v>0</v>
      </c>
      <c r="S251" s="211"/>
      <c r="T251" s="213">
        <f>SUM(T252:T255)</f>
        <v>0</v>
      </c>
      <c r="U251" s="12"/>
      <c r="V251" s="12"/>
      <c r="W251" s="12"/>
      <c r="X251" s="12"/>
      <c r="Y251" s="12"/>
      <c r="Z251" s="12"/>
      <c r="AA251" s="12"/>
      <c r="AB251" s="12"/>
      <c r="AC251" s="12"/>
      <c r="AD251" s="12"/>
      <c r="AE251" s="12"/>
      <c r="AR251" s="214" t="s">
        <v>85</v>
      </c>
      <c r="AT251" s="215" t="s">
        <v>76</v>
      </c>
      <c r="AU251" s="215" t="s">
        <v>85</v>
      </c>
      <c r="AY251" s="214" t="s">
        <v>122</v>
      </c>
      <c r="BK251" s="216">
        <f>SUM(BK252:BK255)</f>
        <v>0</v>
      </c>
    </row>
    <row r="252" spans="1:65" s="2" customFormat="1" ht="16.5" customHeight="1">
      <c r="A252" s="39"/>
      <c r="B252" s="40"/>
      <c r="C252" s="219" t="s">
        <v>293</v>
      </c>
      <c r="D252" s="219" t="s">
        <v>124</v>
      </c>
      <c r="E252" s="220" t="s">
        <v>294</v>
      </c>
      <c r="F252" s="221" t="s">
        <v>295</v>
      </c>
      <c r="G252" s="222" t="s">
        <v>143</v>
      </c>
      <c r="H252" s="223">
        <v>1897.94</v>
      </c>
      <c r="I252" s="224"/>
      <c r="J252" s="225">
        <f>ROUND(I252*H252,2)</f>
        <v>0</v>
      </c>
      <c r="K252" s="221" t="s">
        <v>1</v>
      </c>
      <c r="L252" s="45"/>
      <c r="M252" s="226" t="s">
        <v>1</v>
      </c>
      <c r="N252" s="227" t="s">
        <v>42</v>
      </c>
      <c r="O252" s="92"/>
      <c r="P252" s="228">
        <f>O252*H252</f>
        <v>0</v>
      </c>
      <c r="Q252" s="228">
        <v>0</v>
      </c>
      <c r="R252" s="228">
        <f>Q252*H252</f>
        <v>0</v>
      </c>
      <c r="S252" s="228">
        <v>0</v>
      </c>
      <c r="T252" s="229">
        <f>S252*H252</f>
        <v>0</v>
      </c>
      <c r="U252" s="39"/>
      <c r="V252" s="39"/>
      <c r="W252" s="39"/>
      <c r="X252" s="39"/>
      <c r="Y252" s="39"/>
      <c r="Z252" s="39"/>
      <c r="AA252" s="39"/>
      <c r="AB252" s="39"/>
      <c r="AC252" s="39"/>
      <c r="AD252" s="39"/>
      <c r="AE252" s="39"/>
      <c r="AR252" s="230" t="s">
        <v>129</v>
      </c>
      <c r="AT252" s="230" t="s">
        <v>124</v>
      </c>
      <c r="AU252" s="230" t="s">
        <v>87</v>
      </c>
      <c r="AY252" s="18" t="s">
        <v>122</v>
      </c>
      <c r="BE252" s="231">
        <f>IF(N252="základní",J252,0)</f>
        <v>0</v>
      </c>
      <c r="BF252" s="231">
        <f>IF(N252="snížená",J252,0)</f>
        <v>0</v>
      </c>
      <c r="BG252" s="231">
        <f>IF(N252="zákl. přenesená",J252,0)</f>
        <v>0</v>
      </c>
      <c r="BH252" s="231">
        <f>IF(N252="sníž. přenesená",J252,0)</f>
        <v>0</v>
      </c>
      <c r="BI252" s="231">
        <f>IF(N252="nulová",J252,0)</f>
        <v>0</v>
      </c>
      <c r="BJ252" s="18" t="s">
        <v>85</v>
      </c>
      <c r="BK252" s="231">
        <f>ROUND(I252*H252,2)</f>
        <v>0</v>
      </c>
      <c r="BL252" s="18" t="s">
        <v>129</v>
      </c>
      <c r="BM252" s="230" t="s">
        <v>296</v>
      </c>
    </row>
    <row r="253" spans="1:47" s="2" customFormat="1" ht="12">
      <c r="A253" s="39"/>
      <c r="B253" s="40"/>
      <c r="C253" s="41"/>
      <c r="D253" s="232" t="s">
        <v>131</v>
      </c>
      <c r="E253" s="41"/>
      <c r="F253" s="233" t="s">
        <v>295</v>
      </c>
      <c r="G253" s="41"/>
      <c r="H253" s="41"/>
      <c r="I253" s="234"/>
      <c r="J253" s="41"/>
      <c r="K253" s="41"/>
      <c r="L253" s="45"/>
      <c r="M253" s="235"/>
      <c r="N253" s="236"/>
      <c r="O253" s="92"/>
      <c r="P253" s="92"/>
      <c r="Q253" s="92"/>
      <c r="R253" s="92"/>
      <c r="S253" s="92"/>
      <c r="T253" s="93"/>
      <c r="U253" s="39"/>
      <c r="V253" s="39"/>
      <c r="W253" s="39"/>
      <c r="X253" s="39"/>
      <c r="Y253" s="39"/>
      <c r="Z253" s="39"/>
      <c r="AA253" s="39"/>
      <c r="AB253" s="39"/>
      <c r="AC253" s="39"/>
      <c r="AD253" s="39"/>
      <c r="AE253" s="39"/>
      <c r="AT253" s="18" t="s">
        <v>131</v>
      </c>
      <c r="AU253" s="18" t="s">
        <v>87</v>
      </c>
    </row>
    <row r="254" spans="1:47" s="2" customFormat="1" ht="12">
      <c r="A254" s="39"/>
      <c r="B254" s="40"/>
      <c r="C254" s="41"/>
      <c r="D254" s="232" t="s">
        <v>165</v>
      </c>
      <c r="E254" s="41"/>
      <c r="F254" s="280" t="s">
        <v>297</v>
      </c>
      <c r="G254" s="41"/>
      <c r="H254" s="41"/>
      <c r="I254" s="234"/>
      <c r="J254" s="41"/>
      <c r="K254" s="41"/>
      <c r="L254" s="45"/>
      <c r="M254" s="235"/>
      <c r="N254" s="236"/>
      <c r="O254" s="92"/>
      <c r="P254" s="92"/>
      <c r="Q254" s="92"/>
      <c r="R254" s="92"/>
      <c r="S254" s="92"/>
      <c r="T254" s="93"/>
      <c r="U254" s="39"/>
      <c r="V254" s="39"/>
      <c r="W254" s="39"/>
      <c r="X254" s="39"/>
      <c r="Y254" s="39"/>
      <c r="Z254" s="39"/>
      <c r="AA254" s="39"/>
      <c r="AB254" s="39"/>
      <c r="AC254" s="39"/>
      <c r="AD254" s="39"/>
      <c r="AE254" s="39"/>
      <c r="AT254" s="18" t="s">
        <v>165</v>
      </c>
      <c r="AU254" s="18" t="s">
        <v>87</v>
      </c>
    </row>
    <row r="255" spans="1:51" s="13" customFormat="1" ht="12">
      <c r="A255" s="13"/>
      <c r="B255" s="237"/>
      <c r="C255" s="238"/>
      <c r="D255" s="232" t="s">
        <v>133</v>
      </c>
      <c r="E255" s="239" t="s">
        <v>1</v>
      </c>
      <c r="F255" s="240" t="s">
        <v>298</v>
      </c>
      <c r="G255" s="238"/>
      <c r="H255" s="241">
        <v>1897.94</v>
      </c>
      <c r="I255" s="242"/>
      <c r="J255" s="238"/>
      <c r="K255" s="238"/>
      <c r="L255" s="243"/>
      <c r="M255" s="244"/>
      <c r="N255" s="245"/>
      <c r="O255" s="245"/>
      <c r="P255" s="245"/>
      <c r="Q255" s="245"/>
      <c r="R255" s="245"/>
      <c r="S255" s="245"/>
      <c r="T255" s="246"/>
      <c r="U255" s="13"/>
      <c r="V255" s="13"/>
      <c r="W255" s="13"/>
      <c r="X255" s="13"/>
      <c r="Y255" s="13"/>
      <c r="Z255" s="13"/>
      <c r="AA255" s="13"/>
      <c r="AB255" s="13"/>
      <c r="AC255" s="13"/>
      <c r="AD255" s="13"/>
      <c r="AE255" s="13"/>
      <c r="AT255" s="247" t="s">
        <v>133</v>
      </c>
      <c r="AU255" s="247" t="s">
        <v>87</v>
      </c>
      <c r="AV255" s="13" t="s">
        <v>87</v>
      </c>
      <c r="AW255" s="13" t="s">
        <v>34</v>
      </c>
      <c r="AX255" s="13" t="s">
        <v>85</v>
      </c>
      <c r="AY255" s="247" t="s">
        <v>122</v>
      </c>
    </row>
    <row r="256" spans="1:63" s="12" customFormat="1" ht="22.8" customHeight="1">
      <c r="A256" s="12"/>
      <c r="B256" s="203"/>
      <c r="C256" s="204"/>
      <c r="D256" s="205" t="s">
        <v>76</v>
      </c>
      <c r="E256" s="217" t="s">
        <v>158</v>
      </c>
      <c r="F256" s="217" t="s">
        <v>299</v>
      </c>
      <c r="G256" s="204"/>
      <c r="H256" s="204"/>
      <c r="I256" s="207"/>
      <c r="J256" s="218">
        <f>BK256</f>
        <v>0</v>
      </c>
      <c r="K256" s="204"/>
      <c r="L256" s="209"/>
      <c r="M256" s="210"/>
      <c r="N256" s="211"/>
      <c r="O256" s="211"/>
      <c r="P256" s="212">
        <f>SUM(P257:P259)</f>
        <v>0</v>
      </c>
      <c r="Q256" s="211"/>
      <c r="R256" s="212">
        <f>SUM(R257:R259)</f>
        <v>0.3198</v>
      </c>
      <c r="S256" s="211"/>
      <c r="T256" s="213">
        <f>SUM(T257:T259)</f>
        <v>0</v>
      </c>
      <c r="U256" s="12"/>
      <c r="V256" s="12"/>
      <c r="W256" s="12"/>
      <c r="X256" s="12"/>
      <c r="Y256" s="12"/>
      <c r="Z256" s="12"/>
      <c r="AA256" s="12"/>
      <c r="AB256" s="12"/>
      <c r="AC256" s="12"/>
      <c r="AD256" s="12"/>
      <c r="AE256" s="12"/>
      <c r="AR256" s="214" t="s">
        <v>85</v>
      </c>
      <c r="AT256" s="215" t="s">
        <v>76</v>
      </c>
      <c r="AU256" s="215" t="s">
        <v>85</v>
      </c>
      <c r="AY256" s="214" t="s">
        <v>122</v>
      </c>
      <c r="BK256" s="216">
        <f>SUM(BK257:BK259)</f>
        <v>0</v>
      </c>
    </row>
    <row r="257" spans="1:65" s="2" customFormat="1" ht="21.75" customHeight="1">
      <c r="A257" s="39"/>
      <c r="B257" s="40"/>
      <c r="C257" s="219" t="s">
        <v>300</v>
      </c>
      <c r="D257" s="219" t="s">
        <v>124</v>
      </c>
      <c r="E257" s="220" t="s">
        <v>301</v>
      </c>
      <c r="F257" s="221" t="s">
        <v>302</v>
      </c>
      <c r="G257" s="222" t="s">
        <v>154</v>
      </c>
      <c r="H257" s="223">
        <v>30</v>
      </c>
      <c r="I257" s="224"/>
      <c r="J257" s="225">
        <f>ROUND(I257*H257,2)</f>
        <v>0</v>
      </c>
      <c r="K257" s="221" t="s">
        <v>128</v>
      </c>
      <c r="L257" s="45"/>
      <c r="M257" s="226" t="s">
        <v>1</v>
      </c>
      <c r="N257" s="227" t="s">
        <v>42</v>
      </c>
      <c r="O257" s="92"/>
      <c r="P257" s="228">
        <f>O257*H257</f>
        <v>0</v>
      </c>
      <c r="Q257" s="228">
        <v>0.01066</v>
      </c>
      <c r="R257" s="228">
        <f>Q257*H257</f>
        <v>0.3198</v>
      </c>
      <c r="S257" s="228">
        <v>0</v>
      </c>
      <c r="T257" s="229">
        <f>S257*H257</f>
        <v>0</v>
      </c>
      <c r="U257" s="39"/>
      <c r="V257" s="39"/>
      <c r="W257" s="39"/>
      <c r="X257" s="39"/>
      <c r="Y257" s="39"/>
      <c r="Z257" s="39"/>
      <c r="AA257" s="39"/>
      <c r="AB257" s="39"/>
      <c r="AC257" s="39"/>
      <c r="AD257" s="39"/>
      <c r="AE257" s="39"/>
      <c r="AR257" s="230" t="s">
        <v>129</v>
      </c>
      <c r="AT257" s="230" t="s">
        <v>124</v>
      </c>
      <c r="AU257" s="230" t="s">
        <v>87</v>
      </c>
      <c r="AY257" s="18" t="s">
        <v>122</v>
      </c>
      <c r="BE257" s="231">
        <f>IF(N257="základní",J257,0)</f>
        <v>0</v>
      </c>
      <c r="BF257" s="231">
        <f>IF(N257="snížená",J257,0)</f>
        <v>0</v>
      </c>
      <c r="BG257" s="231">
        <f>IF(N257="zákl. přenesená",J257,0)</f>
        <v>0</v>
      </c>
      <c r="BH257" s="231">
        <f>IF(N257="sníž. přenesená",J257,0)</f>
        <v>0</v>
      </c>
      <c r="BI257" s="231">
        <f>IF(N257="nulová",J257,0)</f>
        <v>0</v>
      </c>
      <c r="BJ257" s="18" t="s">
        <v>85</v>
      </c>
      <c r="BK257" s="231">
        <f>ROUND(I257*H257,2)</f>
        <v>0</v>
      </c>
      <c r="BL257" s="18" t="s">
        <v>129</v>
      </c>
      <c r="BM257" s="230" t="s">
        <v>303</v>
      </c>
    </row>
    <row r="258" spans="1:47" s="2" customFormat="1" ht="12">
      <c r="A258" s="39"/>
      <c r="B258" s="40"/>
      <c r="C258" s="41"/>
      <c r="D258" s="232" t="s">
        <v>131</v>
      </c>
      <c r="E258" s="41"/>
      <c r="F258" s="233" t="s">
        <v>304</v>
      </c>
      <c r="G258" s="41"/>
      <c r="H258" s="41"/>
      <c r="I258" s="234"/>
      <c r="J258" s="41"/>
      <c r="K258" s="41"/>
      <c r="L258" s="45"/>
      <c r="M258" s="235"/>
      <c r="N258" s="236"/>
      <c r="O258" s="92"/>
      <c r="P258" s="92"/>
      <c r="Q258" s="92"/>
      <c r="R258" s="92"/>
      <c r="S258" s="92"/>
      <c r="T258" s="93"/>
      <c r="U258" s="39"/>
      <c r="V258" s="39"/>
      <c r="W258" s="39"/>
      <c r="X258" s="39"/>
      <c r="Y258" s="39"/>
      <c r="Z258" s="39"/>
      <c r="AA258" s="39"/>
      <c r="AB258" s="39"/>
      <c r="AC258" s="39"/>
      <c r="AD258" s="39"/>
      <c r="AE258" s="39"/>
      <c r="AT258" s="18" t="s">
        <v>131</v>
      </c>
      <c r="AU258" s="18" t="s">
        <v>87</v>
      </c>
    </row>
    <row r="259" spans="1:51" s="13" customFormat="1" ht="12">
      <c r="A259" s="13"/>
      <c r="B259" s="237"/>
      <c r="C259" s="238"/>
      <c r="D259" s="232" t="s">
        <v>133</v>
      </c>
      <c r="E259" s="239" t="s">
        <v>1</v>
      </c>
      <c r="F259" s="240" t="s">
        <v>305</v>
      </c>
      <c r="G259" s="238"/>
      <c r="H259" s="241">
        <v>30</v>
      </c>
      <c r="I259" s="242"/>
      <c r="J259" s="238"/>
      <c r="K259" s="238"/>
      <c r="L259" s="243"/>
      <c r="M259" s="244"/>
      <c r="N259" s="245"/>
      <c r="O259" s="245"/>
      <c r="P259" s="245"/>
      <c r="Q259" s="245"/>
      <c r="R259" s="245"/>
      <c r="S259" s="245"/>
      <c r="T259" s="246"/>
      <c r="U259" s="13"/>
      <c r="V259" s="13"/>
      <c r="W259" s="13"/>
      <c r="X259" s="13"/>
      <c r="Y259" s="13"/>
      <c r="Z259" s="13"/>
      <c r="AA259" s="13"/>
      <c r="AB259" s="13"/>
      <c r="AC259" s="13"/>
      <c r="AD259" s="13"/>
      <c r="AE259" s="13"/>
      <c r="AT259" s="247" t="s">
        <v>133</v>
      </c>
      <c r="AU259" s="247" t="s">
        <v>87</v>
      </c>
      <c r="AV259" s="13" t="s">
        <v>87</v>
      </c>
      <c r="AW259" s="13" t="s">
        <v>34</v>
      </c>
      <c r="AX259" s="13" t="s">
        <v>85</v>
      </c>
      <c r="AY259" s="247" t="s">
        <v>122</v>
      </c>
    </row>
    <row r="260" spans="1:63" s="12" customFormat="1" ht="22.8" customHeight="1">
      <c r="A260" s="12"/>
      <c r="B260" s="203"/>
      <c r="C260" s="204"/>
      <c r="D260" s="205" t="s">
        <v>76</v>
      </c>
      <c r="E260" s="217" t="s">
        <v>163</v>
      </c>
      <c r="F260" s="217" t="s">
        <v>306</v>
      </c>
      <c r="G260" s="204"/>
      <c r="H260" s="204"/>
      <c r="I260" s="207"/>
      <c r="J260" s="218">
        <f>BK260</f>
        <v>0</v>
      </c>
      <c r="K260" s="204"/>
      <c r="L260" s="209"/>
      <c r="M260" s="210"/>
      <c r="N260" s="211"/>
      <c r="O260" s="211"/>
      <c r="P260" s="212">
        <f>SUM(P261:P267)</f>
        <v>0</v>
      </c>
      <c r="Q260" s="211"/>
      <c r="R260" s="212">
        <f>SUM(R261:R267)</f>
        <v>0.16515</v>
      </c>
      <c r="S260" s="211"/>
      <c r="T260" s="213">
        <f>SUM(T261:T267)</f>
        <v>0</v>
      </c>
      <c r="U260" s="12"/>
      <c r="V260" s="12"/>
      <c r="W260" s="12"/>
      <c r="X260" s="12"/>
      <c r="Y260" s="12"/>
      <c r="Z260" s="12"/>
      <c r="AA260" s="12"/>
      <c r="AB260" s="12"/>
      <c r="AC260" s="12"/>
      <c r="AD260" s="12"/>
      <c r="AE260" s="12"/>
      <c r="AR260" s="214" t="s">
        <v>85</v>
      </c>
      <c r="AT260" s="215" t="s">
        <v>76</v>
      </c>
      <c r="AU260" s="215" t="s">
        <v>85</v>
      </c>
      <c r="AY260" s="214" t="s">
        <v>122</v>
      </c>
      <c r="BK260" s="216">
        <f>SUM(BK261:BK267)</f>
        <v>0</v>
      </c>
    </row>
    <row r="261" spans="1:65" s="2" customFormat="1" ht="24.15" customHeight="1">
      <c r="A261" s="39"/>
      <c r="B261" s="40"/>
      <c r="C261" s="219" t="s">
        <v>307</v>
      </c>
      <c r="D261" s="219" t="s">
        <v>124</v>
      </c>
      <c r="E261" s="220" t="s">
        <v>308</v>
      </c>
      <c r="F261" s="221" t="s">
        <v>309</v>
      </c>
      <c r="G261" s="222" t="s">
        <v>154</v>
      </c>
      <c r="H261" s="223">
        <v>36</v>
      </c>
      <c r="I261" s="224"/>
      <c r="J261" s="225">
        <f>ROUND(I261*H261,2)</f>
        <v>0</v>
      </c>
      <c r="K261" s="221" t="s">
        <v>128</v>
      </c>
      <c r="L261" s="45"/>
      <c r="M261" s="226" t="s">
        <v>1</v>
      </c>
      <c r="N261" s="227" t="s">
        <v>42</v>
      </c>
      <c r="O261" s="92"/>
      <c r="P261" s="228">
        <f>O261*H261</f>
        <v>0</v>
      </c>
      <c r="Q261" s="228">
        <v>2E-05</v>
      </c>
      <c r="R261" s="228">
        <f>Q261*H261</f>
        <v>0.00072</v>
      </c>
      <c r="S261" s="228">
        <v>0</v>
      </c>
      <c r="T261" s="229">
        <f>S261*H261</f>
        <v>0</v>
      </c>
      <c r="U261" s="39"/>
      <c r="V261" s="39"/>
      <c r="W261" s="39"/>
      <c r="X261" s="39"/>
      <c r="Y261" s="39"/>
      <c r="Z261" s="39"/>
      <c r="AA261" s="39"/>
      <c r="AB261" s="39"/>
      <c r="AC261" s="39"/>
      <c r="AD261" s="39"/>
      <c r="AE261" s="39"/>
      <c r="AR261" s="230" t="s">
        <v>129</v>
      </c>
      <c r="AT261" s="230" t="s">
        <v>124</v>
      </c>
      <c r="AU261" s="230" t="s">
        <v>87</v>
      </c>
      <c r="AY261" s="18" t="s">
        <v>122</v>
      </c>
      <c r="BE261" s="231">
        <f>IF(N261="základní",J261,0)</f>
        <v>0</v>
      </c>
      <c r="BF261" s="231">
        <f>IF(N261="snížená",J261,0)</f>
        <v>0</v>
      </c>
      <c r="BG261" s="231">
        <f>IF(N261="zákl. přenesená",J261,0)</f>
        <v>0</v>
      </c>
      <c r="BH261" s="231">
        <f>IF(N261="sníž. přenesená",J261,0)</f>
        <v>0</v>
      </c>
      <c r="BI261" s="231">
        <f>IF(N261="nulová",J261,0)</f>
        <v>0</v>
      </c>
      <c r="BJ261" s="18" t="s">
        <v>85</v>
      </c>
      <c r="BK261" s="231">
        <f>ROUND(I261*H261,2)</f>
        <v>0</v>
      </c>
      <c r="BL261" s="18" t="s">
        <v>129</v>
      </c>
      <c r="BM261" s="230" t="s">
        <v>310</v>
      </c>
    </row>
    <row r="262" spans="1:47" s="2" customFormat="1" ht="12">
      <c r="A262" s="39"/>
      <c r="B262" s="40"/>
      <c r="C262" s="41"/>
      <c r="D262" s="232" t="s">
        <v>131</v>
      </c>
      <c r="E262" s="41"/>
      <c r="F262" s="233" t="s">
        <v>311</v>
      </c>
      <c r="G262" s="41"/>
      <c r="H262" s="41"/>
      <c r="I262" s="234"/>
      <c r="J262" s="41"/>
      <c r="K262" s="41"/>
      <c r="L262" s="45"/>
      <c r="M262" s="235"/>
      <c r="N262" s="236"/>
      <c r="O262" s="92"/>
      <c r="P262" s="92"/>
      <c r="Q262" s="92"/>
      <c r="R262" s="92"/>
      <c r="S262" s="92"/>
      <c r="T262" s="93"/>
      <c r="U262" s="39"/>
      <c r="V262" s="39"/>
      <c r="W262" s="39"/>
      <c r="X262" s="39"/>
      <c r="Y262" s="39"/>
      <c r="Z262" s="39"/>
      <c r="AA262" s="39"/>
      <c r="AB262" s="39"/>
      <c r="AC262" s="39"/>
      <c r="AD262" s="39"/>
      <c r="AE262" s="39"/>
      <c r="AT262" s="18" t="s">
        <v>131</v>
      </c>
      <c r="AU262" s="18" t="s">
        <v>87</v>
      </c>
    </row>
    <row r="263" spans="1:47" s="2" customFormat="1" ht="12">
      <c r="A263" s="39"/>
      <c r="B263" s="40"/>
      <c r="C263" s="41"/>
      <c r="D263" s="232" t="s">
        <v>165</v>
      </c>
      <c r="E263" s="41"/>
      <c r="F263" s="280" t="s">
        <v>312</v>
      </c>
      <c r="G263" s="41"/>
      <c r="H263" s="41"/>
      <c r="I263" s="234"/>
      <c r="J263" s="41"/>
      <c r="K263" s="41"/>
      <c r="L263" s="45"/>
      <c r="M263" s="235"/>
      <c r="N263" s="236"/>
      <c r="O263" s="92"/>
      <c r="P263" s="92"/>
      <c r="Q263" s="92"/>
      <c r="R263" s="92"/>
      <c r="S263" s="92"/>
      <c r="T263" s="93"/>
      <c r="U263" s="39"/>
      <c r="V263" s="39"/>
      <c r="W263" s="39"/>
      <c r="X263" s="39"/>
      <c r="Y263" s="39"/>
      <c r="Z263" s="39"/>
      <c r="AA263" s="39"/>
      <c r="AB263" s="39"/>
      <c r="AC263" s="39"/>
      <c r="AD263" s="39"/>
      <c r="AE263" s="39"/>
      <c r="AT263" s="18" t="s">
        <v>165</v>
      </c>
      <c r="AU263" s="18" t="s">
        <v>87</v>
      </c>
    </row>
    <row r="264" spans="1:51" s="13" customFormat="1" ht="12">
      <c r="A264" s="13"/>
      <c r="B264" s="237"/>
      <c r="C264" s="238"/>
      <c r="D264" s="232" t="s">
        <v>133</v>
      </c>
      <c r="E264" s="239" t="s">
        <v>1</v>
      </c>
      <c r="F264" s="240" t="s">
        <v>313</v>
      </c>
      <c r="G264" s="238"/>
      <c r="H264" s="241">
        <v>36</v>
      </c>
      <c r="I264" s="242"/>
      <c r="J264" s="238"/>
      <c r="K264" s="238"/>
      <c r="L264" s="243"/>
      <c r="M264" s="244"/>
      <c r="N264" s="245"/>
      <c r="O264" s="245"/>
      <c r="P264" s="245"/>
      <c r="Q264" s="245"/>
      <c r="R264" s="245"/>
      <c r="S264" s="245"/>
      <c r="T264" s="246"/>
      <c r="U264" s="13"/>
      <c r="V264" s="13"/>
      <c r="W264" s="13"/>
      <c r="X264" s="13"/>
      <c r="Y264" s="13"/>
      <c r="Z264" s="13"/>
      <c r="AA264" s="13"/>
      <c r="AB264" s="13"/>
      <c r="AC264" s="13"/>
      <c r="AD264" s="13"/>
      <c r="AE264" s="13"/>
      <c r="AT264" s="247" t="s">
        <v>133</v>
      </c>
      <c r="AU264" s="247" t="s">
        <v>87</v>
      </c>
      <c r="AV264" s="13" t="s">
        <v>87</v>
      </c>
      <c r="AW264" s="13" t="s">
        <v>34</v>
      </c>
      <c r="AX264" s="13" t="s">
        <v>85</v>
      </c>
      <c r="AY264" s="247" t="s">
        <v>122</v>
      </c>
    </row>
    <row r="265" spans="1:65" s="2" customFormat="1" ht="24.15" customHeight="1">
      <c r="A265" s="39"/>
      <c r="B265" s="40"/>
      <c r="C265" s="270" t="s">
        <v>314</v>
      </c>
      <c r="D265" s="270" t="s">
        <v>159</v>
      </c>
      <c r="E265" s="271" t="s">
        <v>315</v>
      </c>
      <c r="F265" s="272" t="s">
        <v>316</v>
      </c>
      <c r="G265" s="273" t="s">
        <v>154</v>
      </c>
      <c r="H265" s="274">
        <v>36.54</v>
      </c>
      <c r="I265" s="275"/>
      <c r="J265" s="276">
        <f>ROUND(I265*H265,2)</f>
        <v>0</v>
      </c>
      <c r="K265" s="272" t="s">
        <v>128</v>
      </c>
      <c r="L265" s="277"/>
      <c r="M265" s="278" t="s">
        <v>1</v>
      </c>
      <c r="N265" s="279" t="s">
        <v>42</v>
      </c>
      <c r="O265" s="92"/>
      <c r="P265" s="228">
        <f>O265*H265</f>
        <v>0</v>
      </c>
      <c r="Q265" s="228">
        <v>0.0045</v>
      </c>
      <c r="R265" s="228">
        <f>Q265*H265</f>
        <v>0.16443</v>
      </c>
      <c r="S265" s="228">
        <v>0</v>
      </c>
      <c r="T265" s="229">
        <f>S265*H265</f>
        <v>0</v>
      </c>
      <c r="U265" s="39"/>
      <c r="V265" s="39"/>
      <c r="W265" s="39"/>
      <c r="X265" s="39"/>
      <c r="Y265" s="39"/>
      <c r="Z265" s="39"/>
      <c r="AA265" s="39"/>
      <c r="AB265" s="39"/>
      <c r="AC265" s="39"/>
      <c r="AD265" s="39"/>
      <c r="AE265" s="39"/>
      <c r="AR265" s="230" t="s">
        <v>163</v>
      </c>
      <c r="AT265" s="230" t="s">
        <v>159</v>
      </c>
      <c r="AU265" s="230" t="s">
        <v>87</v>
      </c>
      <c r="AY265" s="18" t="s">
        <v>122</v>
      </c>
      <c r="BE265" s="231">
        <f>IF(N265="základní",J265,0)</f>
        <v>0</v>
      </c>
      <c r="BF265" s="231">
        <f>IF(N265="snížená",J265,0)</f>
        <v>0</v>
      </c>
      <c r="BG265" s="231">
        <f>IF(N265="zákl. přenesená",J265,0)</f>
        <v>0</v>
      </c>
      <c r="BH265" s="231">
        <f>IF(N265="sníž. přenesená",J265,0)</f>
        <v>0</v>
      </c>
      <c r="BI265" s="231">
        <f>IF(N265="nulová",J265,0)</f>
        <v>0</v>
      </c>
      <c r="BJ265" s="18" t="s">
        <v>85</v>
      </c>
      <c r="BK265" s="231">
        <f>ROUND(I265*H265,2)</f>
        <v>0</v>
      </c>
      <c r="BL265" s="18" t="s">
        <v>129</v>
      </c>
      <c r="BM265" s="230" t="s">
        <v>317</v>
      </c>
    </row>
    <row r="266" spans="1:47" s="2" customFormat="1" ht="12">
      <c r="A266" s="39"/>
      <c r="B266" s="40"/>
      <c r="C266" s="41"/>
      <c r="D266" s="232" t="s">
        <v>131</v>
      </c>
      <c r="E266" s="41"/>
      <c r="F266" s="233" t="s">
        <v>316</v>
      </c>
      <c r="G266" s="41"/>
      <c r="H266" s="41"/>
      <c r="I266" s="234"/>
      <c r="J266" s="41"/>
      <c r="K266" s="41"/>
      <c r="L266" s="45"/>
      <c r="M266" s="235"/>
      <c r="N266" s="236"/>
      <c r="O266" s="92"/>
      <c r="P266" s="92"/>
      <c r="Q266" s="92"/>
      <c r="R266" s="92"/>
      <c r="S266" s="92"/>
      <c r="T266" s="93"/>
      <c r="U266" s="39"/>
      <c r="V266" s="39"/>
      <c r="W266" s="39"/>
      <c r="X266" s="39"/>
      <c r="Y266" s="39"/>
      <c r="Z266" s="39"/>
      <c r="AA266" s="39"/>
      <c r="AB266" s="39"/>
      <c r="AC266" s="39"/>
      <c r="AD266" s="39"/>
      <c r="AE266" s="39"/>
      <c r="AT266" s="18" t="s">
        <v>131</v>
      </c>
      <c r="AU266" s="18" t="s">
        <v>87</v>
      </c>
    </row>
    <row r="267" spans="1:51" s="13" customFormat="1" ht="12">
      <c r="A267" s="13"/>
      <c r="B267" s="237"/>
      <c r="C267" s="238"/>
      <c r="D267" s="232" t="s">
        <v>133</v>
      </c>
      <c r="E267" s="238"/>
      <c r="F267" s="240" t="s">
        <v>318</v>
      </c>
      <c r="G267" s="238"/>
      <c r="H267" s="241">
        <v>36.54</v>
      </c>
      <c r="I267" s="242"/>
      <c r="J267" s="238"/>
      <c r="K267" s="238"/>
      <c r="L267" s="243"/>
      <c r="M267" s="244"/>
      <c r="N267" s="245"/>
      <c r="O267" s="245"/>
      <c r="P267" s="245"/>
      <c r="Q267" s="245"/>
      <c r="R267" s="245"/>
      <c r="S267" s="245"/>
      <c r="T267" s="246"/>
      <c r="U267" s="13"/>
      <c r="V267" s="13"/>
      <c r="W267" s="13"/>
      <c r="X267" s="13"/>
      <c r="Y267" s="13"/>
      <c r="Z267" s="13"/>
      <c r="AA267" s="13"/>
      <c r="AB267" s="13"/>
      <c r="AC267" s="13"/>
      <c r="AD267" s="13"/>
      <c r="AE267" s="13"/>
      <c r="AT267" s="247" t="s">
        <v>133</v>
      </c>
      <c r="AU267" s="247" t="s">
        <v>87</v>
      </c>
      <c r="AV267" s="13" t="s">
        <v>87</v>
      </c>
      <c r="AW267" s="13" t="s">
        <v>4</v>
      </c>
      <c r="AX267" s="13" t="s">
        <v>85</v>
      </c>
      <c r="AY267" s="247" t="s">
        <v>122</v>
      </c>
    </row>
    <row r="268" spans="1:63" s="12" customFormat="1" ht="22.8" customHeight="1">
      <c r="A268" s="12"/>
      <c r="B268" s="203"/>
      <c r="C268" s="204"/>
      <c r="D268" s="205" t="s">
        <v>76</v>
      </c>
      <c r="E268" s="217" t="s">
        <v>188</v>
      </c>
      <c r="F268" s="217" t="s">
        <v>319</v>
      </c>
      <c r="G268" s="204"/>
      <c r="H268" s="204"/>
      <c r="I268" s="207"/>
      <c r="J268" s="218">
        <f>BK268</f>
        <v>0</v>
      </c>
      <c r="K268" s="204"/>
      <c r="L268" s="209"/>
      <c r="M268" s="210"/>
      <c r="N268" s="211"/>
      <c r="O268" s="211"/>
      <c r="P268" s="212">
        <f>SUM(P269:P274)</f>
        <v>0</v>
      </c>
      <c r="Q268" s="211"/>
      <c r="R268" s="212">
        <f>SUM(R269:R274)</f>
        <v>11.772</v>
      </c>
      <c r="S268" s="211"/>
      <c r="T268" s="213">
        <f>SUM(T269:T274)</f>
        <v>0</v>
      </c>
      <c r="U268" s="12"/>
      <c r="V268" s="12"/>
      <c r="W268" s="12"/>
      <c r="X268" s="12"/>
      <c r="Y268" s="12"/>
      <c r="Z268" s="12"/>
      <c r="AA268" s="12"/>
      <c r="AB268" s="12"/>
      <c r="AC268" s="12"/>
      <c r="AD268" s="12"/>
      <c r="AE268" s="12"/>
      <c r="AR268" s="214" t="s">
        <v>85</v>
      </c>
      <c r="AT268" s="215" t="s">
        <v>76</v>
      </c>
      <c r="AU268" s="215" t="s">
        <v>85</v>
      </c>
      <c r="AY268" s="214" t="s">
        <v>122</v>
      </c>
      <c r="BK268" s="216">
        <f>SUM(BK269:BK274)</f>
        <v>0</v>
      </c>
    </row>
    <row r="269" spans="1:65" s="2" customFormat="1" ht="33" customHeight="1">
      <c r="A269" s="39"/>
      <c r="B269" s="40"/>
      <c r="C269" s="219" t="s">
        <v>320</v>
      </c>
      <c r="D269" s="219" t="s">
        <v>124</v>
      </c>
      <c r="E269" s="220" t="s">
        <v>321</v>
      </c>
      <c r="F269" s="221" t="s">
        <v>322</v>
      </c>
      <c r="G269" s="222" t="s">
        <v>154</v>
      </c>
      <c r="H269" s="223">
        <v>60</v>
      </c>
      <c r="I269" s="224"/>
      <c r="J269" s="225">
        <f>ROUND(I269*H269,2)</f>
        <v>0</v>
      </c>
      <c r="K269" s="221" t="s">
        <v>128</v>
      </c>
      <c r="L269" s="45"/>
      <c r="M269" s="226" t="s">
        <v>1</v>
      </c>
      <c r="N269" s="227" t="s">
        <v>42</v>
      </c>
      <c r="O269" s="92"/>
      <c r="P269" s="228">
        <f>O269*H269</f>
        <v>0</v>
      </c>
      <c r="Q269" s="228">
        <v>0.1554</v>
      </c>
      <c r="R269" s="228">
        <f>Q269*H269</f>
        <v>9.324</v>
      </c>
      <c r="S269" s="228">
        <v>0</v>
      </c>
      <c r="T269" s="229">
        <f>S269*H269</f>
        <v>0</v>
      </c>
      <c r="U269" s="39"/>
      <c r="V269" s="39"/>
      <c r="W269" s="39"/>
      <c r="X269" s="39"/>
      <c r="Y269" s="39"/>
      <c r="Z269" s="39"/>
      <c r="AA269" s="39"/>
      <c r="AB269" s="39"/>
      <c r="AC269" s="39"/>
      <c r="AD269" s="39"/>
      <c r="AE269" s="39"/>
      <c r="AR269" s="230" t="s">
        <v>129</v>
      </c>
      <c r="AT269" s="230" t="s">
        <v>124</v>
      </c>
      <c r="AU269" s="230" t="s">
        <v>87</v>
      </c>
      <c r="AY269" s="18" t="s">
        <v>122</v>
      </c>
      <c r="BE269" s="231">
        <f>IF(N269="základní",J269,0)</f>
        <v>0</v>
      </c>
      <c r="BF269" s="231">
        <f>IF(N269="snížená",J269,0)</f>
        <v>0</v>
      </c>
      <c r="BG269" s="231">
        <f>IF(N269="zákl. přenesená",J269,0)</f>
        <v>0</v>
      </c>
      <c r="BH269" s="231">
        <f>IF(N269="sníž. přenesená",J269,0)</f>
        <v>0</v>
      </c>
      <c r="BI269" s="231">
        <f>IF(N269="nulová",J269,0)</f>
        <v>0</v>
      </c>
      <c r="BJ269" s="18" t="s">
        <v>85</v>
      </c>
      <c r="BK269" s="231">
        <f>ROUND(I269*H269,2)</f>
        <v>0</v>
      </c>
      <c r="BL269" s="18" t="s">
        <v>129</v>
      </c>
      <c r="BM269" s="230" t="s">
        <v>323</v>
      </c>
    </row>
    <row r="270" spans="1:47" s="2" customFormat="1" ht="12">
      <c r="A270" s="39"/>
      <c r="B270" s="40"/>
      <c r="C270" s="41"/>
      <c r="D270" s="232" t="s">
        <v>131</v>
      </c>
      <c r="E270" s="41"/>
      <c r="F270" s="233" t="s">
        <v>324</v>
      </c>
      <c r="G270" s="41"/>
      <c r="H270" s="41"/>
      <c r="I270" s="234"/>
      <c r="J270" s="41"/>
      <c r="K270" s="41"/>
      <c r="L270" s="45"/>
      <c r="M270" s="235"/>
      <c r="N270" s="236"/>
      <c r="O270" s="92"/>
      <c r="P270" s="92"/>
      <c r="Q270" s="92"/>
      <c r="R270" s="92"/>
      <c r="S270" s="92"/>
      <c r="T270" s="93"/>
      <c r="U270" s="39"/>
      <c r="V270" s="39"/>
      <c r="W270" s="39"/>
      <c r="X270" s="39"/>
      <c r="Y270" s="39"/>
      <c r="Z270" s="39"/>
      <c r="AA270" s="39"/>
      <c r="AB270" s="39"/>
      <c r="AC270" s="39"/>
      <c r="AD270" s="39"/>
      <c r="AE270" s="39"/>
      <c r="AT270" s="18" t="s">
        <v>131</v>
      </c>
      <c r="AU270" s="18" t="s">
        <v>87</v>
      </c>
    </row>
    <row r="271" spans="1:51" s="13" customFormat="1" ht="12">
      <c r="A271" s="13"/>
      <c r="B271" s="237"/>
      <c r="C271" s="238"/>
      <c r="D271" s="232" t="s">
        <v>133</v>
      </c>
      <c r="E271" s="239" t="s">
        <v>1</v>
      </c>
      <c r="F271" s="240" t="s">
        <v>325</v>
      </c>
      <c r="G271" s="238"/>
      <c r="H271" s="241">
        <v>60</v>
      </c>
      <c r="I271" s="242"/>
      <c r="J271" s="238"/>
      <c r="K271" s="238"/>
      <c r="L271" s="243"/>
      <c r="M271" s="244"/>
      <c r="N271" s="245"/>
      <c r="O271" s="245"/>
      <c r="P271" s="245"/>
      <c r="Q271" s="245"/>
      <c r="R271" s="245"/>
      <c r="S271" s="245"/>
      <c r="T271" s="246"/>
      <c r="U271" s="13"/>
      <c r="V271" s="13"/>
      <c r="W271" s="13"/>
      <c r="X271" s="13"/>
      <c r="Y271" s="13"/>
      <c r="Z271" s="13"/>
      <c r="AA271" s="13"/>
      <c r="AB271" s="13"/>
      <c r="AC271" s="13"/>
      <c r="AD271" s="13"/>
      <c r="AE271" s="13"/>
      <c r="AT271" s="247" t="s">
        <v>133</v>
      </c>
      <c r="AU271" s="247" t="s">
        <v>87</v>
      </c>
      <c r="AV271" s="13" t="s">
        <v>87</v>
      </c>
      <c r="AW271" s="13" t="s">
        <v>34</v>
      </c>
      <c r="AX271" s="13" t="s">
        <v>85</v>
      </c>
      <c r="AY271" s="247" t="s">
        <v>122</v>
      </c>
    </row>
    <row r="272" spans="1:65" s="2" customFormat="1" ht="16.5" customHeight="1">
      <c r="A272" s="39"/>
      <c r="B272" s="40"/>
      <c r="C272" s="270" t="s">
        <v>326</v>
      </c>
      <c r="D272" s="270" t="s">
        <v>159</v>
      </c>
      <c r="E272" s="271" t="s">
        <v>327</v>
      </c>
      <c r="F272" s="272" t="s">
        <v>328</v>
      </c>
      <c r="G272" s="273" t="s">
        <v>154</v>
      </c>
      <c r="H272" s="274">
        <v>61.2</v>
      </c>
      <c r="I272" s="275"/>
      <c r="J272" s="276">
        <f>ROUND(I272*H272,2)</f>
        <v>0</v>
      </c>
      <c r="K272" s="272" t="s">
        <v>128</v>
      </c>
      <c r="L272" s="277"/>
      <c r="M272" s="278" t="s">
        <v>1</v>
      </c>
      <c r="N272" s="279" t="s">
        <v>42</v>
      </c>
      <c r="O272" s="92"/>
      <c r="P272" s="228">
        <f>O272*H272</f>
        <v>0</v>
      </c>
      <c r="Q272" s="228">
        <v>0.04</v>
      </c>
      <c r="R272" s="228">
        <f>Q272*H272</f>
        <v>2.448</v>
      </c>
      <c r="S272" s="228">
        <v>0</v>
      </c>
      <c r="T272" s="229">
        <f>S272*H272</f>
        <v>0</v>
      </c>
      <c r="U272" s="39"/>
      <c r="V272" s="39"/>
      <c r="W272" s="39"/>
      <c r="X272" s="39"/>
      <c r="Y272" s="39"/>
      <c r="Z272" s="39"/>
      <c r="AA272" s="39"/>
      <c r="AB272" s="39"/>
      <c r="AC272" s="39"/>
      <c r="AD272" s="39"/>
      <c r="AE272" s="39"/>
      <c r="AR272" s="230" t="s">
        <v>163</v>
      </c>
      <c r="AT272" s="230" t="s">
        <v>159</v>
      </c>
      <c r="AU272" s="230" t="s">
        <v>87</v>
      </c>
      <c r="AY272" s="18" t="s">
        <v>122</v>
      </c>
      <c r="BE272" s="231">
        <f>IF(N272="základní",J272,0)</f>
        <v>0</v>
      </c>
      <c r="BF272" s="231">
        <f>IF(N272="snížená",J272,0)</f>
        <v>0</v>
      </c>
      <c r="BG272" s="231">
        <f>IF(N272="zákl. přenesená",J272,0)</f>
        <v>0</v>
      </c>
      <c r="BH272" s="231">
        <f>IF(N272="sníž. přenesená",J272,0)</f>
        <v>0</v>
      </c>
      <c r="BI272" s="231">
        <f>IF(N272="nulová",J272,0)</f>
        <v>0</v>
      </c>
      <c r="BJ272" s="18" t="s">
        <v>85</v>
      </c>
      <c r="BK272" s="231">
        <f>ROUND(I272*H272,2)</f>
        <v>0</v>
      </c>
      <c r="BL272" s="18" t="s">
        <v>129</v>
      </c>
      <c r="BM272" s="230" t="s">
        <v>329</v>
      </c>
    </row>
    <row r="273" spans="1:47" s="2" customFormat="1" ht="12">
      <c r="A273" s="39"/>
      <c r="B273" s="40"/>
      <c r="C273" s="41"/>
      <c r="D273" s="232" t="s">
        <v>131</v>
      </c>
      <c r="E273" s="41"/>
      <c r="F273" s="233" t="s">
        <v>328</v>
      </c>
      <c r="G273" s="41"/>
      <c r="H273" s="41"/>
      <c r="I273" s="234"/>
      <c r="J273" s="41"/>
      <c r="K273" s="41"/>
      <c r="L273" s="45"/>
      <c r="M273" s="235"/>
      <c r="N273" s="236"/>
      <c r="O273" s="92"/>
      <c r="P273" s="92"/>
      <c r="Q273" s="92"/>
      <c r="R273" s="92"/>
      <c r="S273" s="92"/>
      <c r="T273" s="93"/>
      <c r="U273" s="39"/>
      <c r="V273" s="39"/>
      <c r="W273" s="39"/>
      <c r="X273" s="39"/>
      <c r="Y273" s="39"/>
      <c r="Z273" s="39"/>
      <c r="AA273" s="39"/>
      <c r="AB273" s="39"/>
      <c r="AC273" s="39"/>
      <c r="AD273" s="39"/>
      <c r="AE273" s="39"/>
      <c r="AT273" s="18" t="s">
        <v>131</v>
      </c>
      <c r="AU273" s="18" t="s">
        <v>87</v>
      </c>
    </row>
    <row r="274" spans="1:51" s="13" customFormat="1" ht="12">
      <c r="A274" s="13"/>
      <c r="B274" s="237"/>
      <c r="C274" s="238"/>
      <c r="D274" s="232" t="s">
        <v>133</v>
      </c>
      <c r="E274" s="238"/>
      <c r="F274" s="240" t="s">
        <v>330</v>
      </c>
      <c r="G274" s="238"/>
      <c r="H274" s="241">
        <v>61.2</v>
      </c>
      <c r="I274" s="242"/>
      <c r="J274" s="238"/>
      <c r="K274" s="238"/>
      <c r="L274" s="243"/>
      <c r="M274" s="244"/>
      <c r="N274" s="245"/>
      <c r="O274" s="245"/>
      <c r="P274" s="245"/>
      <c r="Q274" s="245"/>
      <c r="R274" s="245"/>
      <c r="S274" s="245"/>
      <c r="T274" s="246"/>
      <c r="U274" s="13"/>
      <c r="V274" s="13"/>
      <c r="W274" s="13"/>
      <c r="X274" s="13"/>
      <c r="Y274" s="13"/>
      <c r="Z274" s="13"/>
      <c r="AA274" s="13"/>
      <c r="AB274" s="13"/>
      <c r="AC274" s="13"/>
      <c r="AD274" s="13"/>
      <c r="AE274" s="13"/>
      <c r="AT274" s="247" t="s">
        <v>133</v>
      </c>
      <c r="AU274" s="247" t="s">
        <v>87</v>
      </c>
      <c r="AV274" s="13" t="s">
        <v>87</v>
      </c>
      <c r="AW274" s="13" t="s">
        <v>4</v>
      </c>
      <c r="AX274" s="13" t="s">
        <v>85</v>
      </c>
      <c r="AY274" s="247" t="s">
        <v>122</v>
      </c>
    </row>
    <row r="275" spans="1:63" s="12" customFormat="1" ht="22.8" customHeight="1">
      <c r="A275" s="12"/>
      <c r="B275" s="203"/>
      <c r="C275" s="204"/>
      <c r="D275" s="205" t="s">
        <v>76</v>
      </c>
      <c r="E275" s="217" t="s">
        <v>331</v>
      </c>
      <c r="F275" s="217" t="s">
        <v>332</v>
      </c>
      <c r="G275" s="204"/>
      <c r="H275" s="204"/>
      <c r="I275" s="207"/>
      <c r="J275" s="218">
        <f>BK275</f>
        <v>0</v>
      </c>
      <c r="K275" s="204"/>
      <c r="L275" s="209"/>
      <c r="M275" s="210"/>
      <c r="N275" s="211"/>
      <c r="O275" s="211"/>
      <c r="P275" s="212">
        <f>SUM(P276:P279)</f>
        <v>0</v>
      </c>
      <c r="Q275" s="211"/>
      <c r="R275" s="212">
        <f>SUM(R276:R279)</f>
        <v>0</v>
      </c>
      <c r="S275" s="211"/>
      <c r="T275" s="213">
        <f>SUM(T276:T279)</f>
        <v>0</v>
      </c>
      <c r="U275" s="12"/>
      <c r="V275" s="12"/>
      <c r="W275" s="12"/>
      <c r="X275" s="12"/>
      <c r="Y275" s="12"/>
      <c r="Z275" s="12"/>
      <c r="AA275" s="12"/>
      <c r="AB275" s="12"/>
      <c r="AC275" s="12"/>
      <c r="AD275" s="12"/>
      <c r="AE275" s="12"/>
      <c r="AR275" s="214" t="s">
        <v>85</v>
      </c>
      <c r="AT275" s="215" t="s">
        <v>76</v>
      </c>
      <c r="AU275" s="215" t="s">
        <v>85</v>
      </c>
      <c r="AY275" s="214" t="s">
        <v>122</v>
      </c>
      <c r="BK275" s="216">
        <f>SUM(BK276:BK279)</f>
        <v>0</v>
      </c>
    </row>
    <row r="276" spans="1:65" s="2" customFormat="1" ht="24.15" customHeight="1">
      <c r="A276" s="39"/>
      <c r="B276" s="40"/>
      <c r="C276" s="219" t="s">
        <v>333</v>
      </c>
      <c r="D276" s="219" t="s">
        <v>124</v>
      </c>
      <c r="E276" s="220" t="s">
        <v>334</v>
      </c>
      <c r="F276" s="221" t="s">
        <v>335</v>
      </c>
      <c r="G276" s="222" t="s">
        <v>162</v>
      </c>
      <c r="H276" s="223">
        <v>169.77</v>
      </c>
      <c r="I276" s="224"/>
      <c r="J276" s="225">
        <f>ROUND(I276*H276,2)</f>
        <v>0</v>
      </c>
      <c r="K276" s="221" t="s">
        <v>128</v>
      </c>
      <c r="L276" s="45"/>
      <c r="M276" s="226" t="s">
        <v>1</v>
      </c>
      <c r="N276" s="227" t="s">
        <v>42</v>
      </c>
      <c r="O276" s="92"/>
      <c r="P276" s="228">
        <f>O276*H276</f>
        <v>0</v>
      </c>
      <c r="Q276" s="228">
        <v>0</v>
      </c>
      <c r="R276" s="228">
        <f>Q276*H276</f>
        <v>0</v>
      </c>
      <c r="S276" s="228">
        <v>0</v>
      </c>
      <c r="T276" s="229">
        <f>S276*H276</f>
        <v>0</v>
      </c>
      <c r="U276" s="39"/>
      <c r="V276" s="39"/>
      <c r="W276" s="39"/>
      <c r="X276" s="39"/>
      <c r="Y276" s="39"/>
      <c r="Z276" s="39"/>
      <c r="AA276" s="39"/>
      <c r="AB276" s="39"/>
      <c r="AC276" s="39"/>
      <c r="AD276" s="39"/>
      <c r="AE276" s="39"/>
      <c r="AR276" s="230" t="s">
        <v>129</v>
      </c>
      <c r="AT276" s="230" t="s">
        <v>124</v>
      </c>
      <c r="AU276" s="230" t="s">
        <v>87</v>
      </c>
      <c r="AY276" s="18" t="s">
        <v>122</v>
      </c>
      <c r="BE276" s="231">
        <f>IF(N276="základní",J276,0)</f>
        <v>0</v>
      </c>
      <c r="BF276" s="231">
        <f>IF(N276="snížená",J276,0)</f>
        <v>0</v>
      </c>
      <c r="BG276" s="231">
        <f>IF(N276="zákl. přenesená",J276,0)</f>
        <v>0</v>
      </c>
      <c r="BH276" s="231">
        <f>IF(N276="sníž. přenesená",J276,0)</f>
        <v>0</v>
      </c>
      <c r="BI276" s="231">
        <f>IF(N276="nulová",J276,0)</f>
        <v>0</v>
      </c>
      <c r="BJ276" s="18" t="s">
        <v>85</v>
      </c>
      <c r="BK276" s="231">
        <f>ROUND(I276*H276,2)</f>
        <v>0</v>
      </c>
      <c r="BL276" s="18" t="s">
        <v>129</v>
      </c>
      <c r="BM276" s="230" t="s">
        <v>336</v>
      </c>
    </row>
    <row r="277" spans="1:47" s="2" customFormat="1" ht="12">
      <c r="A277" s="39"/>
      <c r="B277" s="40"/>
      <c r="C277" s="41"/>
      <c r="D277" s="232" t="s">
        <v>131</v>
      </c>
      <c r="E277" s="41"/>
      <c r="F277" s="233" t="s">
        <v>337</v>
      </c>
      <c r="G277" s="41"/>
      <c r="H277" s="41"/>
      <c r="I277" s="234"/>
      <c r="J277" s="41"/>
      <c r="K277" s="41"/>
      <c r="L277" s="45"/>
      <c r="M277" s="235"/>
      <c r="N277" s="236"/>
      <c r="O277" s="92"/>
      <c r="P277" s="92"/>
      <c r="Q277" s="92"/>
      <c r="R277" s="92"/>
      <c r="S277" s="92"/>
      <c r="T277" s="93"/>
      <c r="U277" s="39"/>
      <c r="V277" s="39"/>
      <c r="W277" s="39"/>
      <c r="X277" s="39"/>
      <c r="Y277" s="39"/>
      <c r="Z277" s="39"/>
      <c r="AA277" s="39"/>
      <c r="AB277" s="39"/>
      <c r="AC277" s="39"/>
      <c r="AD277" s="39"/>
      <c r="AE277" s="39"/>
      <c r="AT277" s="18" t="s">
        <v>131</v>
      </c>
      <c r="AU277" s="18" t="s">
        <v>87</v>
      </c>
    </row>
    <row r="278" spans="1:65" s="2" customFormat="1" ht="24.15" customHeight="1">
      <c r="A278" s="39"/>
      <c r="B278" s="40"/>
      <c r="C278" s="219" t="s">
        <v>338</v>
      </c>
      <c r="D278" s="219" t="s">
        <v>124</v>
      </c>
      <c r="E278" s="220" t="s">
        <v>339</v>
      </c>
      <c r="F278" s="221" t="s">
        <v>340</v>
      </c>
      <c r="G278" s="222" t="s">
        <v>162</v>
      </c>
      <c r="H278" s="223">
        <v>268.107</v>
      </c>
      <c r="I278" s="224"/>
      <c r="J278" s="225">
        <f>ROUND(I278*H278,2)</f>
        <v>0</v>
      </c>
      <c r="K278" s="221" t="s">
        <v>128</v>
      </c>
      <c r="L278" s="45"/>
      <c r="M278" s="226" t="s">
        <v>1</v>
      </c>
      <c r="N278" s="227" t="s">
        <v>42</v>
      </c>
      <c r="O278" s="92"/>
      <c r="P278" s="228">
        <f>O278*H278</f>
        <v>0</v>
      </c>
      <c r="Q278" s="228">
        <v>0</v>
      </c>
      <c r="R278" s="228">
        <f>Q278*H278</f>
        <v>0</v>
      </c>
      <c r="S278" s="228">
        <v>0</v>
      </c>
      <c r="T278" s="229">
        <f>S278*H278</f>
        <v>0</v>
      </c>
      <c r="U278" s="39"/>
      <c r="V278" s="39"/>
      <c r="W278" s="39"/>
      <c r="X278" s="39"/>
      <c r="Y278" s="39"/>
      <c r="Z278" s="39"/>
      <c r="AA278" s="39"/>
      <c r="AB278" s="39"/>
      <c r="AC278" s="39"/>
      <c r="AD278" s="39"/>
      <c r="AE278" s="39"/>
      <c r="AR278" s="230" t="s">
        <v>129</v>
      </c>
      <c r="AT278" s="230" t="s">
        <v>124</v>
      </c>
      <c r="AU278" s="230" t="s">
        <v>87</v>
      </c>
      <c r="AY278" s="18" t="s">
        <v>122</v>
      </c>
      <c r="BE278" s="231">
        <f>IF(N278="základní",J278,0)</f>
        <v>0</v>
      </c>
      <c r="BF278" s="231">
        <f>IF(N278="snížená",J278,0)</f>
        <v>0</v>
      </c>
      <c r="BG278" s="231">
        <f>IF(N278="zákl. přenesená",J278,0)</f>
        <v>0</v>
      </c>
      <c r="BH278" s="231">
        <f>IF(N278="sníž. přenesená",J278,0)</f>
        <v>0</v>
      </c>
      <c r="BI278" s="231">
        <f>IF(N278="nulová",J278,0)</f>
        <v>0</v>
      </c>
      <c r="BJ278" s="18" t="s">
        <v>85</v>
      </c>
      <c r="BK278" s="231">
        <f>ROUND(I278*H278,2)</f>
        <v>0</v>
      </c>
      <c r="BL278" s="18" t="s">
        <v>129</v>
      </c>
      <c r="BM278" s="230" t="s">
        <v>341</v>
      </c>
    </row>
    <row r="279" spans="1:47" s="2" customFormat="1" ht="12">
      <c r="A279" s="39"/>
      <c r="B279" s="40"/>
      <c r="C279" s="41"/>
      <c r="D279" s="232" t="s">
        <v>131</v>
      </c>
      <c r="E279" s="41"/>
      <c r="F279" s="233" t="s">
        <v>342</v>
      </c>
      <c r="G279" s="41"/>
      <c r="H279" s="41"/>
      <c r="I279" s="234"/>
      <c r="J279" s="41"/>
      <c r="K279" s="41"/>
      <c r="L279" s="45"/>
      <c r="M279" s="291"/>
      <c r="N279" s="292"/>
      <c r="O279" s="293"/>
      <c r="P279" s="293"/>
      <c r="Q279" s="293"/>
      <c r="R279" s="293"/>
      <c r="S279" s="293"/>
      <c r="T279" s="294"/>
      <c r="U279" s="39"/>
      <c r="V279" s="39"/>
      <c r="W279" s="39"/>
      <c r="X279" s="39"/>
      <c r="Y279" s="39"/>
      <c r="Z279" s="39"/>
      <c r="AA279" s="39"/>
      <c r="AB279" s="39"/>
      <c r="AC279" s="39"/>
      <c r="AD279" s="39"/>
      <c r="AE279" s="39"/>
      <c r="AT279" s="18" t="s">
        <v>131</v>
      </c>
      <c r="AU279" s="18" t="s">
        <v>87</v>
      </c>
    </row>
    <row r="280" spans="1:31" s="2" customFormat="1" ht="6.95" customHeight="1">
      <c r="A280" s="39"/>
      <c r="B280" s="67"/>
      <c r="C280" s="68"/>
      <c r="D280" s="68"/>
      <c r="E280" s="68"/>
      <c r="F280" s="68"/>
      <c r="G280" s="68"/>
      <c r="H280" s="68"/>
      <c r="I280" s="68"/>
      <c r="J280" s="68"/>
      <c r="K280" s="68"/>
      <c r="L280" s="45"/>
      <c r="M280" s="39"/>
      <c r="O280" s="39"/>
      <c r="P280" s="39"/>
      <c r="Q280" s="39"/>
      <c r="R280" s="39"/>
      <c r="S280" s="39"/>
      <c r="T280" s="39"/>
      <c r="U280" s="39"/>
      <c r="V280" s="39"/>
      <c r="W280" s="39"/>
      <c r="X280" s="39"/>
      <c r="Y280" s="39"/>
      <c r="Z280" s="39"/>
      <c r="AA280" s="39"/>
      <c r="AB280" s="39"/>
      <c r="AC280" s="39"/>
      <c r="AD280" s="39"/>
      <c r="AE280" s="39"/>
    </row>
  </sheetData>
  <sheetProtection password="CC35" sheet="1" objects="1" scenarios="1" formatColumns="0" formatRows="0" autoFilter="0"/>
  <autoFilter ref="C123:K279"/>
  <mergeCells count="9">
    <mergeCell ref="E7:H7"/>
    <mergeCell ref="E9:H9"/>
    <mergeCell ref="E18:H18"/>
    <mergeCell ref="E27:H27"/>
    <mergeCell ref="E85:H85"/>
    <mergeCell ref="E87:H87"/>
    <mergeCell ref="E114:H114"/>
    <mergeCell ref="E116:H11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8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90</v>
      </c>
    </row>
    <row r="3" spans="2:46" s="1" customFormat="1" ht="6.95" customHeight="1">
      <c r="B3" s="137"/>
      <c r="C3" s="138"/>
      <c r="D3" s="138"/>
      <c r="E3" s="138"/>
      <c r="F3" s="138"/>
      <c r="G3" s="138"/>
      <c r="H3" s="138"/>
      <c r="I3" s="138"/>
      <c r="J3" s="138"/>
      <c r="K3" s="138"/>
      <c r="L3" s="21"/>
      <c r="AT3" s="18" t="s">
        <v>87</v>
      </c>
    </row>
    <row r="4" spans="2:46" s="1" customFormat="1" ht="24.95" customHeight="1">
      <c r="B4" s="21"/>
      <c r="D4" s="139" t="s">
        <v>91</v>
      </c>
      <c r="L4" s="21"/>
      <c r="M4" s="140" t="s">
        <v>10</v>
      </c>
      <c r="AT4" s="18" t="s">
        <v>4</v>
      </c>
    </row>
    <row r="5" spans="2:12" s="1" customFormat="1" ht="6.95" customHeight="1">
      <c r="B5" s="21"/>
      <c r="L5" s="21"/>
    </row>
    <row r="6" spans="2:12" s="1" customFormat="1" ht="12" customHeight="1">
      <c r="B6" s="21"/>
      <c r="D6" s="141" t="s">
        <v>16</v>
      </c>
      <c r="L6" s="21"/>
    </row>
    <row r="7" spans="2:12" s="1" customFormat="1" ht="16.5" customHeight="1">
      <c r="B7" s="21"/>
      <c r="E7" s="142" t="str">
        <f>'Rekapitulace stavby'!K6</f>
        <v>Drásov - sanační projekt</v>
      </c>
      <c r="F7" s="141"/>
      <c r="G7" s="141"/>
      <c r="H7" s="141"/>
      <c r="L7" s="21"/>
    </row>
    <row r="8" spans="1:31" s="2" customFormat="1" ht="12" customHeight="1">
      <c r="A8" s="39"/>
      <c r="B8" s="45"/>
      <c r="C8" s="39"/>
      <c r="D8" s="141" t="s">
        <v>92</v>
      </c>
      <c r="E8" s="39"/>
      <c r="F8" s="39"/>
      <c r="G8" s="39"/>
      <c r="H8" s="39"/>
      <c r="I8" s="39"/>
      <c r="J8" s="39"/>
      <c r="K8" s="39"/>
      <c r="L8" s="64"/>
      <c r="S8" s="39"/>
      <c r="T8" s="39"/>
      <c r="U8" s="39"/>
      <c r="V8" s="39"/>
      <c r="W8" s="39"/>
      <c r="X8" s="39"/>
      <c r="Y8" s="39"/>
      <c r="Z8" s="39"/>
      <c r="AA8" s="39"/>
      <c r="AB8" s="39"/>
      <c r="AC8" s="39"/>
      <c r="AD8" s="39"/>
      <c r="AE8" s="39"/>
    </row>
    <row r="9" spans="1:31" s="2" customFormat="1" ht="16.5" customHeight="1">
      <c r="A9" s="39"/>
      <c r="B9" s="45"/>
      <c r="C9" s="39"/>
      <c r="D9" s="39"/>
      <c r="E9" s="143" t="s">
        <v>343</v>
      </c>
      <c r="F9" s="39"/>
      <c r="G9" s="39"/>
      <c r="H9" s="39"/>
      <c r="I9" s="39"/>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41" t="s">
        <v>18</v>
      </c>
      <c r="E11" s="39"/>
      <c r="F11" s="144" t="s">
        <v>1</v>
      </c>
      <c r="G11" s="39"/>
      <c r="H11" s="39"/>
      <c r="I11" s="141" t="s">
        <v>19</v>
      </c>
      <c r="J11" s="144" t="s">
        <v>1</v>
      </c>
      <c r="K11" s="39"/>
      <c r="L11" s="64"/>
      <c r="S11" s="39"/>
      <c r="T11" s="39"/>
      <c r="U11" s="39"/>
      <c r="V11" s="39"/>
      <c r="W11" s="39"/>
      <c r="X11" s="39"/>
      <c r="Y11" s="39"/>
      <c r="Z11" s="39"/>
      <c r="AA11" s="39"/>
      <c r="AB11" s="39"/>
      <c r="AC11" s="39"/>
      <c r="AD11" s="39"/>
      <c r="AE11" s="39"/>
    </row>
    <row r="12" spans="1:31" s="2" customFormat="1" ht="12" customHeight="1">
      <c r="A12" s="39"/>
      <c r="B12" s="45"/>
      <c r="C12" s="39"/>
      <c r="D12" s="141" t="s">
        <v>20</v>
      </c>
      <c r="E12" s="39"/>
      <c r="F12" s="144" t="s">
        <v>21</v>
      </c>
      <c r="G12" s="39"/>
      <c r="H12" s="39"/>
      <c r="I12" s="141" t="s">
        <v>22</v>
      </c>
      <c r="J12" s="145" t="str">
        <f>'Rekapitulace stavby'!AN8</f>
        <v>4. 11. 2022</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41" t="s">
        <v>24</v>
      </c>
      <c r="E14" s="39"/>
      <c r="F14" s="39"/>
      <c r="G14" s="39"/>
      <c r="H14" s="39"/>
      <c r="I14" s="141" t="s">
        <v>25</v>
      </c>
      <c r="J14" s="144" t="str">
        <f>IF('Rekapitulace stavby'!AN10="","",'Rekapitulace stavby'!AN10)</f>
        <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4" t="str">
        <f>IF('Rekapitulace stavby'!E11="","",'Rekapitulace stavby'!E11)</f>
        <v xml:space="preserve"> </v>
      </c>
      <c r="F15" s="39"/>
      <c r="G15" s="39"/>
      <c r="H15" s="39"/>
      <c r="I15" s="141" t="s">
        <v>27</v>
      </c>
      <c r="J15" s="144" t="str">
        <f>IF('Rekapitulace stavby'!AN11="","",'Rekapitulace stavby'!AN11)</f>
        <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41" t="s">
        <v>28</v>
      </c>
      <c r="E17" s="39"/>
      <c r="F17" s="39"/>
      <c r="G17" s="39"/>
      <c r="H17" s="39"/>
      <c r="I17" s="141"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4"/>
      <c r="G18" s="144"/>
      <c r="H18" s="144"/>
      <c r="I18" s="141" t="s">
        <v>27</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41" t="s">
        <v>30</v>
      </c>
      <c r="E20" s="39"/>
      <c r="F20" s="39"/>
      <c r="G20" s="39"/>
      <c r="H20" s="39"/>
      <c r="I20" s="141" t="s">
        <v>25</v>
      </c>
      <c r="J20" s="144" t="s">
        <v>31</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4" t="s">
        <v>32</v>
      </c>
      <c r="F21" s="39"/>
      <c r="G21" s="39"/>
      <c r="H21" s="39"/>
      <c r="I21" s="141" t="s">
        <v>27</v>
      </c>
      <c r="J21" s="144" t="s">
        <v>33</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41" t="s">
        <v>35</v>
      </c>
      <c r="E23" s="39"/>
      <c r="F23" s="39"/>
      <c r="G23" s="39"/>
      <c r="H23" s="39"/>
      <c r="I23" s="141" t="s">
        <v>25</v>
      </c>
      <c r="J23" s="144" t="str">
        <f>IF('Rekapitulace stavby'!AN19="","",'Rekapitulace stavby'!AN19)</f>
        <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4" t="str">
        <f>IF('Rekapitulace stavby'!E20="","",'Rekapitulace stavby'!E20)</f>
        <v xml:space="preserve"> </v>
      </c>
      <c r="F24" s="39"/>
      <c r="G24" s="39"/>
      <c r="H24" s="39"/>
      <c r="I24" s="141" t="s">
        <v>27</v>
      </c>
      <c r="J24" s="144" t="str">
        <f>IF('Rekapitulace stavby'!AN20="","",'Rekapitulace stavby'!AN20)</f>
        <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41" t="s">
        <v>36</v>
      </c>
      <c r="E26" s="39"/>
      <c r="F26" s="39"/>
      <c r="G26" s="39"/>
      <c r="H26" s="39"/>
      <c r="I26" s="39"/>
      <c r="J26" s="39"/>
      <c r="K26" s="39"/>
      <c r="L26" s="64"/>
      <c r="S26" s="39"/>
      <c r="T26" s="39"/>
      <c r="U26" s="39"/>
      <c r="V26" s="39"/>
      <c r="W26" s="39"/>
      <c r="X26" s="39"/>
      <c r="Y26" s="39"/>
      <c r="Z26" s="39"/>
      <c r="AA26" s="39"/>
      <c r="AB26" s="39"/>
      <c r="AC26" s="39"/>
      <c r="AD26" s="39"/>
      <c r="AE26" s="39"/>
    </row>
    <row r="27" spans="1:31" s="8" customFormat="1" ht="16.5" customHeight="1">
      <c r="A27" s="146"/>
      <c r="B27" s="147"/>
      <c r="C27" s="146"/>
      <c r="D27" s="146"/>
      <c r="E27" s="148" t="s">
        <v>1</v>
      </c>
      <c r="F27" s="148"/>
      <c r="G27" s="148"/>
      <c r="H27" s="148"/>
      <c r="I27" s="146"/>
      <c r="J27" s="146"/>
      <c r="K27" s="146"/>
      <c r="L27" s="149"/>
      <c r="S27" s="146"/>
      <c r="T27" s="146"/>
      <c r="U27" s="146"/>
      <c r="V27" s="146"/>
      <c r="W27" s="146"/>
      <c r="X27" s="146"/>
      <c r="Y27" s="146"/>
      <c r="Z27" s="146"/>
      <c r="AA27" s="146"/>
      <c r="AB27" s="146"/>
      <c r="AC27" s="146"/>
      <c r="AD27" s="146"/>
      <c r="AE27" s="146"/>
    </row>
    <row r="28" spans="1:31" s="2" customFormat="1" ht="6.95"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0"/>
      <c r="E29" s="150"/>
      <c r="F29" s="150"/>
      <c r="G29" s="150"/>
      <c r="H29" s="150"/>
      <c r="I29" s="150"/>
      <c r="J29" s="150"/>
      <c r="K29" s="150"/>
      <c r="L29" s="64"/>
      <c r="S29" s="39"/>
      <c r="T29" s="39"/>
      <c r="U29" s="39"/>
      <c r="V29" s="39"/>
      <c r="W29" s="39"/>
      <c r="X29" s="39"/>
      <c r="Y29" s="39"/>
      <c r="Z29" s="39"/>
      <c r="AA29" s="39"/>
      <c r="AB29" s="39"/>
      <c r="AC29" s="39"/>
      <c r="AD29" s="39"/>
      <c r="AE29" s="39"/>
    </row>
    <row r="30" spans="1:31" s="2" customFormat="1" ht="25.4" customHeight="1">
      <c r="A30" s="39"/>
      <c r="B30" s="45"/>
      <c r="C30" s="39"/>
      <c r="D30" s="151" t="s">
        <v>37</v>
      </c>
      <c r="E30" s="39"/>
      <c r="F30" s="39"/>
      <c r="G30" s="39"/>
      <c r="H30" s="39"/>
      <c r="I30" s="39"/>
      <c r="J30" s="152">
        <f>ROUND(J123,2)</f>
        <v>0</v>
      </c>
      <c r="K30" s="39"/>
      <c r="L30" s="64"/>
      <c r="S30" s="39"/>
      <c r="T30" s="39"/>
      <c r="U30" s="39"/>
      <c r="V30" s="39"/>
      <c r="W30" s="39"/>
      <c r="X30" s="39"/>
      <c r="Y30" s="39"/>
      <c r="Z30" s="39"/>
      <c r="AA30" s="39"/>
      <c r="AB30" s="39"/>
      <c r="AC30" s="39"/>
      <c r="AD30" s="39"/>
      <c r="AE30" s="39"/>
    </row>
    <row r="31" spans="1:31" s="2" customFormat="1" ht="6.95" customHeight="1">
      <c r="A31" s="39"/>
      <c r="B31" s="45"/>
      <c r="C31" s="39"/>
      <c r="D31" s="150"/>
      <c r="E31" s="150"/>
      <c r="F31" s="150"/>
      <c r="G31" s="150"/>
      <c r="H31" s="150"/>
      <c r="I31" s="150"/>
      <c r="J31" s="150"/>
      <c r="K31" s="150"/>
      <c r="L31" s="64"/>
      <c r="S31" s="39"/>
      <c r="T31" s="39"/>
      <c r="U31" s="39"/>
      <c r="V31" s="39"/>
      <c r="W31" s="39"/>
      <c r="X31" s="39"/>
      <c r="Y31" s="39"/>
      <c r="Z31" s="39"/>
      <c r="AA31" s="39"/>
      <c r="AB31" s="39"/>
      <c r="AC31" s="39"/>
      <c r="AD31" s="39"/>
      <c r="AE31" s="39"/>
    </row>
    <row r="32" spans="1:31" s="2" customFormat="1" ht="14.4" customHeight="1">
      <c r="A32" s="39"/>
      <c r="B32" s="45"/>
      <c r="C32" s="39"/>
      <c r="D32" s="39"/>
      <c r="E32" s="39"/>
      <c r="F32" s="153" t="s">
        <v>39</v>
      </c>
      <c r="G32" s="39"/>
      <c r="H32" s="39"/>
      <c r="I32" s="153" t="s">
        <v>38</v>
      </c>
      <c r="J32" s="153" t="s">
        <v>40</v>
      </c>
      <c r="K32" s="39"/>
      <c r="L32" s="64"/>
      <c r="S32" s="39"/>
      <c r="T32" s="39"/>
      <c r="U32" s="39"/>
      <c r="V32" s="39"/>
      <c r="W32" s="39"/>
      <c r="X32" s="39"/>
      <c r="Y32" s="39"/>
      <c r="Z32" s="39"/>
      <c r="AA32" s="39"/>
      <c r="AB32" s="39"/>
      <c r="AC32" s="39"/>
      <c r="AD32" s="39"/>
      <c r="AE32" s="39"/>
    </row>
    <row r="33" spans="1:31" s="2" customFormat="1" ht="14.4" customHeight="1">
      <c r="A33" s="39"/>
      <c r="B33" s="45"/>
      <c r="C33" s="39"/>
      <c r="D33" s="154" t="s">
        <v>41</v>
      </c>
      <c r="E33" s="141" t="s">
        <v>42</v>
      </c>
      <c r="F33" s="155">
        <f>ROUND((SUM(BE123:BE187)),2)</f>
        <v>0</v>
      </c>
      <c r="G33" s="39"/>
      <c r="H33" s="39"/>
      <c r="I33" s="156">
        <v>0.21</v>
      </c>
      <c r="J33" s="155">
        <f>ROUND(((SUM(BE123:BE187))*I33),2)</f>
        <v>0</v>
      </c>
      <c r="K33" s="39"/>
      <c r="L33" s="64"/>
      <c r="S33" s="39"/>
      <c r="T33" s="39"/>
      <c r="U33" s="39"/>
      <c r="V33" s="39"/>
      <c r="W33" s="39"/>
      <c r="X33" s="39"/>
      <c r="Y33" s="39"/>
      <c r="Z33" s="39"/>
      <c r="AA33" s="39"/>
      <c r="AB33" s="39"/>
      <c r="AC33" s="39"/>
      <c r="AD33" s="39"/>
      <c r="AE33" s="39"/>
    </row>
    <row r="34" spans="1:31" s="2" customFormat="1" ht="14.4" customHeight="1">
      <c r="A34" s="39"/>
      <c r="B34" s="45"/>
      <c r="C34" s="39"/>
      <c r="D34" s="39"/>
      <c r="E34" s="141" t="s">
        <v>43</v>
      </c>
      <c r="F34" s="155">
        <f>ROUND((SUM(BF123:BF187)),2)</f>
        <v>0</v>
      </c>
      <c r="G34" s="39"/>
      <c r="H34" s="39"/>
      <c r="I34" s="156">
        <v>0.12</v>
      </c>
      <c r="J34" s="155">
        <f>ROUND(((SUM(BF123:BF187))*I34),2)</f>
        <v>0</v>
      </c>
      <c r="K34" s="39"/>
      <c r="L34" s="64"/>
      <c r="S34" s="39"/>
      <c r="T34" s="39"/>
      <c r="U34" s="39"/>
      <c r="V34" s="39"/>
      <c r="W34" s="39"/>
      <c r="X34" s="39"/>
      <c r="Y34" s="39"/>
      <c r="Z34" s="39"/>
      <c r="AA34" s="39"/>
      <c r="AB34" s="39"/>
      <c r="AC34" s="39"/>
      <c r="AD34" s="39"/>
      <c r="AE34" s="39"/>
    </row>
    <row r="35" spans="1:31" s="2" customFormat="1" ht="14.4" customHeight="1" hidden="1">
      <c r="A35" s="39"/>
      <c r="B35" s="45"/>
      <c r="C35" s="39"/>
      <c r="D35" s="39"/>
      <c r="E35" s="141" t="s">
        <v>44</v>
      </c>
      <c r="F35" s="155">
        <f>ROUND((SUM(BG123:BG187)),2)</f>
        <v>0</v>
      </c>
      <c r="G35" s="39"/>
      <c r="H35" s="39"/>
      <c r="I35" s="156">
        <v>0.21</v>
      </c>
      <c r="J35" s="155">
        <f>0</f>
        <v>0</v>
      </c>
      <c r="K35" s="39"/>
      <c r="L35" s="64"/>
      <c r="S35" s="39"/>
      <c r="T35" s="39"/>
      <c r="U35" s="39"/>
      <c r="V35" s="39"/>
      <c r="W35" s="39"/>
      <c r="X35" s="39"/>
      <c r="Y35" s="39"/>
      <c r="Z35" s="39"/>
      <c r="AA35" s="39"/>
      <c r="AB35" s="39"/>
      <c r="AC35" s="39"/>
      <c r="AD35" s="39"/>
      <c r="AE35" s="39"/>
    </row>
    <row r="36" spans="1:31" s="2" customFormat="1" ht="14.4" customHeight="1" hidden="1">
      <c r="A36" s="39"/>
      <c r="B36" s="45"/>
      <c r="C36" s="39"/>
      <c r="D36" s="39"/>
      <c r="E36" s="141" t="s">
        <v>45</v>
      </c>
      <c r="F36" s="155">
        <f>ROUND((SUM(BH123:BH187)),2)</f>
        <v>0</v>
      </c>
      <c r="G36" s="39"/>
      <c r="H36" s="39"/>
      <c r="I36" s="156">
        <v>0.12</v>
      </c>
      <c r="J36" s="155">
        <f>0</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41" t="s">
        <v>46</v>
      </c>
      <c r="F37" s="155">
        <f>ROUND((SUM(BI123:BI187)),2)</f>
        <v>0</v>
      </c>
      <c r="G37" s="39"/>
      <c r="H37" s="39"/>
      <c r="I37" s="156">
        <v>0</v>
      </c>
      <c r="J37" s="155">
        <f>0</f>
        <v>0</v>
      </c>
      <c r="K37" s="39"/>
      <c r="L37" s="64"/>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64"/>
      <c r="S38" s="39"/>
      <c r="T38" s="39"/>
      <c r="U38" s="39"/>
      <c r="V38" s="39"/>
      <c r="W38" s="39"/>
      <c r="X38" s="39"/>
      <c r="Y38" s="39"/>
      <c r="Z38" s="39"/>
      <c r="AA38" s="39"/>
      <c r="AB38" s="39"/>
      <c r="AC38" s="39"/>
      <c r="AD38" s="39"/>
      <c r="AE38" s="39"/>
    </row>
    <row r="39" spans="1:31" s="2" customFormat="1" ht="25.4" customHeight="1">
      <c r="A39" s="39"/>
      <c r="B39" s="45"/>
      <c r="C39" s="157"/>
      <c r="D39" s="158" t="s">
        <v>47</v>
      </c>
      <c r="E39" s="159"/>
      <c r="F39" s="159"/>
      <c r="G39" s="160" t="s">
        <v>48</v>
      </c>
      <c r="H39" s="161" t="s">
        <v>49</v>
      </c>
      <c r="I39" s="159"/>
      <c r="J39" s="162">
        <f>SUM(J30:J37)</f>
        <v>0</v>
      </c>
      <c r="K39" s="163"/>
      <c r="L39" s="64"/>
      <c r="S39" s="39"/>
      <c r="T39" s="39"/>
      <c r="U39" s="39"/>
      <c r="V39" s="39"/>
      <c r="W39" s="39"/>
      <c r="X39" s="39"/>
      <c r="Y39" s="39"/>
      <c r="Z39" s="39"/>
      <c r="AA39" s="39"/>
      <c r="AB39" s="39"/>
      <c r="AC39" s="39"/>
      <c r="AD39" s="39"/>
      <c r="AE39" s="39"/>
    </row>
    <row r="40" spans="1:31" s="2" customFormat="1" ht="14.4"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2:12" s="1" customFormat="1" ht="14.4" customHeight="1">
      <c r="B41" s="21"/>
      <c r="L41" s="21"/>
    </row>
    <row r="42" spans="2:12" s="1" customFormat="1" ht="14.4" customHeight="1">
      <c r="B42" s="21"/>
      <c r="L42" s="21"/>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64" t="s">
        <v>50</v>
      </c>
      <c r="E50" s="165"/>
      <c r="F50" s="165"/>
      <c r="G50" s="164" t="s">
        <v>51</v>
      </c>
      <c r="H50" s="165"/>
      <c r="I50" s="165"/>
      <c r="J50" s="165"/>
      <c r="K50" s="165"/>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66" t="s">
        <v>52</v>
      </c>
      <c r="E61" s="167"/>
      <c r="F61" s="168" t="s">
        <v>53</v>
      </c>
      <c r="G61" s="166" t="s">
        <v>52</v>
      </c>
      <c r="H61" s="167"/>
      <c r="I61" s="167"/>
      <c r="J61" s="169" t="s">
        <v>53</v>
      </c>
      <c r="K61" s="167"/>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64" t="s">
        <v>54</v>
      </c>
      <c r="E65" s="170"/>
      <c r="F65" s="170"/>
      <c r="G65" s="164" t="s">
        <v>55</v>
      </c>
      <c r="H65" s="170"/>
      <c r="I65" s="170"/>
      <c r="J65" s="170"/>
      <c r="K65" s="170"/>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66" t="s">
        <v>52</v>
      </c>
      <c r="E76" s="167"/>
      <c r="F76" s="168" t="s">
        <v>53</v>
      </c>
      <c r="G76" s="166" t="s">
        <v>52</v>
      </c>
      <c r="H76" s="167"/>
      <c r="I76" s="167"/>
      <c r="J76" s="169" t="s">
        <v>53</v>
      </c>
      <c r="K76" s="167"/>
      <c r="L76" s="64"/>
      <c r="S76" s="39"/>
      <c r="T76" s="39"/>
      <c r="U76" s="39"/>
      <c r="V76" s="39"/>
      <c r="W76" s="39"/>
      <c r="X76" s="39"/>
      <c r="Y76" s="39"/>
      <c r="Z76" s="39"/>
      <c r="AA76" s="39"/>
      <c r="AB76" s="39"/>
      <c r="AC76" s="39"/>
      <c r="AD76" s="39"/>
      <c r="AE76" s="39"/>
    </row>
    <row r="77" spans="1:31" s="2" customFormat="1" ht="14.4" customHeight="1">
      <c r="A77" s="39"/>
      <c r="B77" s="171"/>
      <c r="C77" s="172"/>
      <c r="D77" s="172"/>
      <c r="E77" s="172"/>
      <c r="F77" s="172"/>
      <c r="G77" s="172"/>
      <c r="H77" s="172"/>
      <c r="I77" s="172"/>
      <c r="J77" s="172"/>
      <c r="K77" s="172"/>
      <c r="L77" s="64"/>
      <c r="S77" s="39"/>
      <c r="T77" s="39"/>
      <c r="U77" s="39"/>
      <c r="V77" s="39"/>
      <c r="W77" s="39"/>
      <c r="X77" s="39"/>
      <c r="Y77" s="39"/>
      <c r="Z77" s="39"/>
      <c r="AA77" s="39"/>
      <c r="AB77" s="39"/>
      <c r="AC77" s="39"/>
      <c r="AD77" s="39"/>
      <c r="AE77" s="39"/>
    </row>
    <row r="81" spans="1:31" s="2" customFormat="1" ht="6.95" customHeight="1">
      <c r="A81" s="39"/>
      <c r="B81" s="173"/>
      <c r="C81" s="174"/>
      <c r="D81" s="174"/>
      <c r="E81" s="174"/>
      <c r="F81" s="174"/>
      <c r="G81" s="174"/>
      <c r="H81" s="174"/>
      <c r="I81" s="174"/>
      <c r="J81" s="174"/>
      <c r="K81" s="174"/>
      <c r="L81" s="64"/>
      <c r="S81" s="39"/>
      <c r="T81" s="39"/>
      <c r="U81" s="39"/>
      <c r="V81" s="39"/>
      <c r="W81" s="39"/>
      <c r="X81" s="39"/>
      <c r="Y81" s="39"/>
      <c r="Z81" s="39"/>
      <c r="AA81" s="39"/>
      <c r="AB81" s="39"/>
      <c r="AC81" s="39"/>
      <c r="AD81" s="39"/>
      <c r="AE81" s="39"/>
    </row>
    <row r="82" spans="1:31" s="2" customFormat="1" ht="24.95" customHeight="1">
      <c r="A82" s="39"/>
      <c r="B82" s="40"/>
      <c r="C82" s="24" t="s">
        <v>94</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16.5" customHeight="1">
      <c r="A85" s="39"/>
      <c r="B85" s="40"/>
      <c r="C85" s="41"/>
      <c r="D85" s="41"/>
      <c r="E85" s="175" t="str">
        <f>E7</f>
        <v>Drásov - sanační projekt</v>
      </c>
      <c r="F85" s="33"/>
      <c r="G85" s="33"/>
      <c r="H85" s="33"/>
      <c r="I85" s="41"/>
      <c r="J85" s="41"/>
      <c r="K85" s="41"/>
      <c r="L85" s="64"/>
      <c r="S85" s="39"/>
      <c r="T85" s="39"/>
      <c r="U85" s="39"/>
      <c r="V85" s="39"/>
      <c r="W85" s="39"/>
      <c r="X85" s="39"/>
      <c r="Y85" s="39"/>
      <c r="Z85" s="39"/>
      <c r="AA85" s="39"/>
      <c r="AB85" s="39"/>
      <c r="AC85" s="39"/>
      <c r="AD85" s="39"/>
      <c r="AE85" s="39"/>
    </row>
    <row r="86" spans="1:31" s="2" customFormat="1" ht="12" customHeight="1">
      <c r="A86" s="39"/>
      <c r="B86" s="40"/>
      <c r="C86" s="33" t="s">
        <v>92</v>
      </c>
      <c r="D86" s="41"/>
      <c r="E86" s="41"/>
      <c r="F86" s="41"/>
      <c r="G86" s="41"/>
      <c r="H86" s="41"/>
      <c r="I86" s="41"/>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220545-2 - Vedlejší a ostatní náklady</v>
      </c>
      <c r="F87" s="41"/>
      <c r="G87" s="41"/>
      <c r="H87" s="41"/>
      <c r="I87" s="41"/>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Drásov</v>
      </c>
      <c r="G89" s="41"/>
      <c r="H89" s="41"/>
      <c r="I89" s="33" t="s">
        <v>22</v>
      </c>
      <c r="J89" s="80" t="str">
        <f>IF(J12="","",J12)</f>
        <v>4. 11. 2022</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5.15" customHeight="1">
      <c r="A91" s="39"/>
      <c r="B91" s="40"/>
      <c r="C91" s="33" t="s">
        <v>24</v>
      </c>
      <c r="D91" s="41"/>
      <c r="E91" s="41"/>
      <c r="F91" s="28" t="str">
        <f>E15</f>
        <v xml:space="preserve"> </v>
      </c>
      <c r="G91" s="41"/>
      <c r="H91" s="41"/>
      <c r="I91" s="33" t="s">
        <v>30</v>
      </c>
      <c r="J91" s="37" t="str">
        <f>E21</f>
        <v>GEOtest, a.s.</v>
      </c>
      <c r="K91" s="41"/>
      <c r="L91" s="64"/>
      <c r="S91" s="39"/>
      <c r="T91" s="39"/>
      <c r="U91" s="39"/>
      <c r="V91" s="39"/>
      <c r="W91" s="39"/>
      <c r="X91" s="39"/>
      <c r="Y91" s="39"/>
      <c r="Z91" s="39"/>
      <c r="AA91" s="39"/>
      <c r="AB91" s="39"/>
      <c r="AC91" s="39"/>
      <c r="AD91" s="39"/>
      <c r="AE91" s="39"/>
    </row>
    <row r="92" spans="1:31" s="2" customFormat="1" ht="15.15" customHeight="1">
      <c r="A92" s="39"/>
      <c r="B92" s="40"/>
      <c r="C92" s="33" t="s">
        <v>28</v>
      </c>
      <c r="D92" s="41"/>
      <c r="E92" s="41"/>
      <c r="F92" s="28" t="str">
        <f>IF(E18="","",E18)</f>
        <v>Vyplň údaj</v>
      </c>
      <c r="G92" s="41"/>
      <c r="H92" s="41"/>
      <c r="I92" s="33" t="s">
        <v>35</v>
      </c>
      <c r="J92" s="37" t="str">
        <f>E24</f>
        <v xml:space="preserve"> </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pans="1:31" s="2" customFormat="1" ht="29.25" customHeight="1">
      <c r="A94" s="39"/>
      <c r="B94" s="40"/>
      <c r="C94" s="176" t="s">
        <v>95</v>
      </c>
      <c r="D94" s="177"/>
      <c r="E94" s="177"/>
      <c r="F94" s="177"/>
      <c r="G94" s="177"/>
      <c r="H94" s="177"/>
      <c r="I94" s="177"/>
      <c r="J94" s="178" t="s">
        <v>96</v>
      </c>
      <c r="K94" s="177"/>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47" s="2" customFormat="1" ht="22.8" customHeight="1">
      <c r="A96" s="39"/>
      <c r="B96" s="40"/>
      <c r="C96" s="179" t="s">
        <v>97</v>
      </c>
      <c r="D96" s="41"/>
      <c r="E96" s="41"/>
      <c r="F96" s="41"/>
      <c r="G96" s="41"/>
      <c r="H96" s="41"/>
      <c r="I96" s="41"/>
      <c r="J96" s="111">
        <f>J123</f>
        <v>0</v>
      </c>
      <c r="K96" s="41"/>
      <c r="L96" s="64"/>
      <c r="S96" s="39"/>
      <c r="T96" s="39"/>
      <c r="U96" s="39"/>
      <c r="V96" s="39"/>
      <c r="W96" s="39"/>
      <c r="X96" s="39"/>
      <c r="Y96" s="39"/>
      <c r="Z96" s="39"/>
      <c r="AA96" s="39"/>
      <c r="AB96" s="39"/>
      <c r="AC96" s="39"/>
      <c r="AD96" s="39"/>
      <c r="AE96" s="39"/>
      <c r="AU96" s="18" t="s">
        <v>98</v>
      </c>
    </row>
    <row r="97" spans="1:31" s="9" customFormat="1" ht="24.95" customHeight="1">
      <c r="A97" s="9"/>
      <c r="B97" s="180"/>
      <c r="C97" s="181"/>
      <c r="D97" s="182" t="s">
        <v>99</v>
      </c>
      <c r="E97" s="183"/>
      <c r="F97" s="183"/>
      <c r="G97" s="183"/>
      <c r="H97" s="183"/>
      <c r="I97" s="183"/>
      <c r="J97" s="184">
        <f>J124</f>
        <v>0</v>
      </c>
      <c r="K97" s="181"/>
      <c r="L97" s="185"/>
      <c r="S97" s="9"/>
      <c r="T97" s="9"/>
      <c r="U97" s="9"/>
      <c r="V97" s="9"/>
      <c r="W97" s="9"/>
      <c r="X97" s="9"/>
      <c r="Y97" s="9"/>
      <c r="Z97" s="9"/>
      <c r="AA97" s="9"/>
      <c r="AB97" s="9"/>
      <c r="AC97" s="9"/>
      <c r="AD97" s="9"/>
      <c r="AE97" s="9"/>
    </row>
    <row r="98" spans="1:31" s="9" customFormat="1" ht="24.95" customHeight="1">
      <c r="A98" s="9"/>
      <c r="B98" s="180"/>
      <c r="C98" s="181"/>
      <c r="D98" s="182" t="s">
        <v>344</v>
      </c>
      <c r="E98" s="183"/>
      <c r="F98" s="183"/>
      <c r="G98" s="183"/>
      <c r="H98" s="183"/>
      <c r="I98" s="183"/>
      <c r="J98" s="184">
        <f>J125</f>
        <v>0</v>
      </c>
      <c r="K98" s="181"/>
      <c r="L98" s="185"/>
      <c r="S98" s="9"/>
      <c r="T98" s="9"/>
      <c r="U98" s="9"/>
      <c r="V98" s="9"/>
      <c r="W98" s="9"/>
      <c r="X98" s="9"/>
      <c r="Y98" s="9"/>
      <c r="Z98" s="9"/>
      <c r="AA98" s="9"/>
      <c r="AB98" s="9"/>
      <c r="AC98" s="9"/>
      <c r="AD98" s="9"/>
      <c r="AE98" s="9"/>
    </row>
    <row r="99" spans="1:31" s="9" customFormat="1" ht="24.95" customHeight="1">
      <c r="A99" s="9"/>
      <c r="B99" s="180"/>
      <c r="C99" s="181"/>
      <c r="D99" s="182" t="s">
        <v>345</v>
      </c>
      <c r="E99" s="183"/>
      <c r="F99" s="183"/>
      <c r="G99" s="183"/>
      <c r="H99" s="183"/>
      <c r="I99" s="183"/>
      <c r="J99" s="184">
        <f>J129</f>
        <v>0</v>
      </c>
      <c r="K99" s="181"/>
      <c r="L99" s="185"/>
      <c r="S99" s="9"/>
      <c r="T99" s="9"/>
      <c r="U99" s="9"/>
      <c r="V99" s="9"/>
      <c r="W99" s="9"/>
      <c r="X99" s="9"/>
      <c r="Y99" s="9"/>
      <c r="Z99" s="9"/>
      <c r="AA99" s="9"/>
      <c r="AB99" s="9"/>
      <c r="AC99" s="9"/>
      <c r="AD99" s="9"/>
      <c r="AE99" s="9"/>
    </row>
    <row r="100" spans="1:31" s="10" customFormat="1" ht="19.9" customHeight="1">
      <c r="A100" s="10"/>
      <c r="B100" s="186"/>
      <c r="C100" s="187"/>
      <c r="D100" s="188" t="s">
        <v>346</v>
      </c>
      <c r="E100" s="189"/>
      <c r="F100" s="189"/>
      <c r="G100" s="189"/>
      <c r="H100" s="189"/>
      <c r="I100" s="189"/>
      <c r="J100" s="190">
        <f>J144</f>
        <v>0</v>
      </c>
      <c r="K100" s="187"/>
      <c r="L100" s="191"/>
      <c r="S100" s="10"/>
      <c r="T100" s="10"/>
      <c r="U100" s="10"/>
      <c r="V100" s="10"/>
      <c r="W100" s="10"/>
      <c r="X100" s="10"/>
      <c r="Y100" s="10"/>
      <c r="Z100" s="10"/>
      <c r="AA100" s="10"/>
      <c r="AB100" s="10"/>
      <c r="AC100" s="10"/>
      <c r="AD100" s="10"/>
      <c r="AE100" s="10"/>
    </row>
    <row r="101" spans="1:31" s="10" customFormat="1" ht="19.9" customHeight="1">
      <c r="A101" s="10"/>
      <c r="B101" s="186"/>
      <c r="C101" s="187"/>
      <c r="D101" s="188" t="s">
        <v>347</v>
      </c>
      <c r="E101" s="189"/>
      <c r="F101" s="189"/>
      <c r="G101" s="189"/>
      <c r="H101" s="189"/>
      <c r="I101" s="189"/>
      <c r="J101" s="190">
        <f>J154</f>
        <v>0</v>
      </c>
      <c r="K101" s="187"/>
      <c r="L101" s="191"/>
      <c r="S101" s="10"/>
      <c r="T101" s="10"/>
      <c r="U101" s="10"/>
      <c r="V101" s="10"/>
      <c r="W101" s="10"/>
      <c r="X101" s="10"/>
      <c r="Y101" s="10"/>
      <c r="Z101" s="10"/>
      <c r="AA101" s="10"/>
      <c r="AB101" s="10"/>
      <c r="AC101" s="10"/>
      <c r="AD101" s="10"/>
      <c r="AE101" s="10"/>
    </row>
    <row r="102" spans="1:31" s="10" customFormat="1" ht="19.9" customHeight="1">
      <c r="A102" s="10"/>
      <c r="B102" s="186"/>
      <c r="C102" s="187"/>
      <c r="D102" s="188" t="s">
        <v>348</v>
      </c>
      <c r="E102" s="189"/>
      <c r="F102" s="189"/>
      <c r="G102" s="189"/>
      <c r="H102" s="189"/>
      <c r="I102" s="189"/>
      <c r="J102" s="190">
        <f>J182</f>
        <v>0</v>
      </c>
      <c r="K102" s="187"/>
      <c r="L102" s="191"/>
      <c r="S102" s="10"/>
      <c r="T102" s="10"/>
      <c r="U102" s="10"/>
      <c r="V102" s="10"/>
      <c r="W102" s="10"/>
      <c r="X102" s="10"/>
      <c r="Y102" s="10"/>
      <c r="Z102" s="10"/>
      <c r="AA102" s="10"/>
      <c r="AB102" s="10"/>
      <c r="AC102" s="10"/>
      <c r="AD102" s="10"/>
      <c r="AE102" s="10"/>
    </row>
    <row r="103" spans="1:31" s="10" customFormat="1" ht="19.9" customHeight="1">
      <c r="A103" s="10"/>
      <c r="B103" s="186"/>
      <c r="C103" s="187"/>
      <c r="D103" s="188" t="s">
        <v>349</v>
      </c>
      <c r="E103" s="189"/>
      <c r="F103" s="189"/>
      <c r="G103" s="189"/>
      <c r="H103" s="189"/>
      <c r="I103" s="189"/>
      <c r="J103" s="190">
        <f>J185</f>
        <v>0</v>
      </c>
      <c r="K103" s="187"/>
      <c r="L103" s="191"/>
      <c r="S103" s="10"/>
      <c r="T103" s="10"/>
      <c r="U103" s="10"/>
      <c r="V103" s="10"/>
      <c r="W103" s="10"/>
      <c r="X103" s="10"/>
      <c r="Y103" s="10"/>
      <c r="Z103" s="10"/>
      <c r="AA103" s="10"/>
      <c r="AB103" s="10"/>
      <c r="AC103" s="10"/>
      <c r="AD103" s="10"/>
      <c r="AE103" s="10"/>
    </row>
    <row r="104" spans="1:31" s="2" customFormat="1" ht="21.8" customHeight="1">
      <c r="A104" s="39"/>
      <c r="B104" s="40"/>
      <c r="C104" s="41"/>
      <c r="D104" s="41"/>
      <c r="E104" s="41"/>
      <c r="F104" s="41"/>
      <c r="G104" s="41"/>
      <c r="H104" s="41"/>
      <c r="I104" s="41"/>
      <c r="J104" s="41"/>
      <c r="K104" s="41"/>
      <c r="L104" s="64"/>
      <c r="S104" s="39"/>
      <c r="T104" s="39"/>
      <c r="U104" s="39"/>
      <c r="V104" s="39"/>
      <c r="W104" s="39"/>
      <c r="X104" s="39"/>
      <c r="Y104" s="39"/>
      <c r="Z104" s="39"/>
      <c r="AA104" s="39"/>
      <c r="AB104" s="39"/>
      <c r="AC104" s="39"/>
      <c r="AD104" s="39"/>
      <c r="AE104" s="39"/>
    </row>
    <row r="105" spans="1:31" s="2" customFormat="1" ht="6.95" customHeight="1">
      <c r="A105" s="39"/>
      <c r="B105" s="67"/>
      <c r="C105" s="68"/>
      <c r="D105" s="68"/>
      <c r="E105" s="68"/>
      <c r="F105" s="68"/>
      <c r="G105" s="68"/>
      <c r="H105" s="68"/>
      <c r="I105" s="68"/>
      <c r="J105" s="68"/>
      <c r="K105" s="68"/>
      <c r="L105" s="64"/>
      <c r="S105" s="39"/>
      <c r="T105" s="39"/>
      <c r="U105" s="39"/>
      <c r="V105" s="39"/>
      <c r="W105" s="39"/>
      <c r="X105" s="39"/>
      <c r="Y105" s="39"/>
      <c r="Z105" s="39"/>
      <c r="AA105" s="39"/>
      <c r="AB105" s="39"/>
      <c r="AC105" s="39"/>
      <c r="AD105" s="39"/>
      <c r="AE105" s="39"/>
    </row>
    <row r="109" spans="1:31" s="2" customFormat="1" ht="6.95" customHeight="1">
      <c r="A109" s="39"/>
      <c r="B109" s="69"/>
      <c r="C109" s="70"/>
      <c r="D109" s="70"/>
      <c r="E109" s="70"/>
      <c r="F109" s="70"/>
      <c r="G109" s="70"/>
      <c r="H109" s="70"/>
      <c r="I109" s="70"/>
      <c r="J109" s="70"/>
      <c r="K109" s="70"/>
      <c r="L109" s="64"/>
      <c r="S109" s="39"/>
      <c r="T109" s="39"/>
      <c r="U109" s="39"/>
      <c r="V109" s="39"/>
      <c r="W109" s="39"/>
      <c r="X109" s="39"/>
      <c r="Y109" s="39"/>
      <c r="Z109" s="39"/>
      <c r="AA109" s="39"/>
      <c r="AB109" s="39"/>
      <c r="AC109" s="39"/>
      <c r="AD109" s="39"/>
      <c r="AE109" s="39"/>
    </row>
    <row r="110" spans="1:31" s="2" customFormat="1" ht="24.95" customHeight="1">
      <c r="A110" s="39"/>
      <c r="B110" s="40"/>
      <c r="C110" s="24" t="s">
        <v>107</v>
      </c>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6.95" customHeight="1">
      <c r="A111" s="39"/>
      <c r="B111" s="40"/>
      <c r="C111" s="41"/>
      <c r="D111" s="41"/>
      <c r="E111" s="41"/>
      <c r="F111" s="41"/>
      <c r="G111" s="41"/>
      <c r="H111" s="41"/>
      <c r="I111" s="41"/>
      <c r="J111" s="41"/>
      <c r="K111" s="41"/>
      <c r="L111" s="64"/>
      <c r="S111" s="39"/>
      <c r="T111" s="39"/>
      <c r="U111" s="39"/>
      <c r="V111" s="39"/>
      <c r="W111" s="39"/>
      <c r="X111" s="39"/>
      <c r="Y111" s="39"/>
      <c r="Z111" s="39"/>
      <c r="AA111" s="39"/>
      <c r="AB111" s="39"/>
      <c r="AC111" s="39"/>
      <c r="AD111" s="39"/>
      <c r="AE111" s="39"/>
    </row>
    <row r="112" spans="1:31" s="2" customFormat="1" ht="12" customHeight="1">
      <c r="A112" s="39"/>
      <c r="B112" s="40"/>
      <c r="C112" s="33" t="s">
        <v>16</v>
      </c>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16.5" customHeight="1">
      <c r="A113" s="39"/>
      <c r="B113" s="40"/>
      <c r="C113" s="41"/>
      <c r="D113" s="41"/>
      <c r="E113" s="175" t="str">
        <f>E7</f>
        <v>Drásov - sanační projekt</v>
      </c>
      <c r="F113" s="33"/>
      <c r="G113" s="33"/>
      <c r="H113" s="33"/>
      <c r="I113" s="41"/>
      <c r="J113" s="41"/>
      <c r="K113" s="41"/>
      <c r="L113" s="64"/>
      <c r="S113" s="39"/>
      <c r="T113" s="39"/>
      <c r="U113" s="39"/>
      <c r="V113" s="39"/>
      <c r="W113" s="39"/>
      <c r="X113" s="39"/>
      <c r="Y113" s="39"/>
      <c r="Z113" s="39"/>
      <c r="AA113" s="39"/>
      <c r="AB113" s="39"/>
      <c r="AC113" s="39"/>
      <c r="AD113" s="39"/>
      <c r="AE113" s="39"/>
    </row>
    <row r="114" spans="1:31" s="2" customFormat="1" ht="12" customHeight="1">
      <c r="A114" s="39"/>
      <c r="B114" s="40"/>
      <c r="C114" s="33" t="s">
        <v>92</v>
      </c>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16.5" customHeight="1">
      <c r="A115" s="39"/>
      <c r="B115" s="40"/>
      <c r="C115" s="41"/>
      <c r="D115" s="41"/>
      <c r="E115" s="77" t="str">
        <f>E9</f>
        <v>220545-2 - Vedlejší a ostatní náklady</v>
      </c>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6.95" customHeight="1">
      <c r="A116" s="39"/>
      <c r="B116" s="40"/>
      <c r="C116" s="41"/>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12" customHeight="1">
      <c r="A117" s="39"/>
      <c r="B117" s="40"/>
      <c r="C117" s="33" t="s">
        <v>20</v>
      </c>
      <c r="D117" s="41"/>
      <c r="E117" s="41"/>
      <c r="F117" s="28" t="str">
        <f>F12</f>
        <v>Drásov</v>
      </c>
      <c r="G117" s="41"/>
      <c r="H117" s="41"/>
      <c r="I117" s="33" t="s">
        <v>22</v>
      </c>
      <c r="J117" s="80" t="str">
        <f>IF(J12="","",J12)</f>
        <v>4. 11. 2022</v>
      </c>
      <c r="K117" s="41"/>
      <c r="L117" s="64"/>
      <c r="S117" s="39"/>
      <c r="T117" s="39"/>
      <c r="U117" s="39"/>
      <c r="V117" s="39"/>
      <c r="W117" s="39"/>
      <c r="X117" s="39"/>
      <c r="Y117" s="39"/>
      <c r="Z117" s="39"/>
      <c r="AA117" s="39"/>
      <c r="AB117" s="39"/>
      <c r="AC117" s="39"/>
      <c r="AD117" s="39"/>
      <c r="AE117" s="39"/>
    </row>
    <row r="118" spans="1:31" s="2" customFormat="1" ht="6.95" customHeight="1">
      <c r="A118" s="39"/>
      <c r="B118" s="40"/>
      <c r="C118" s="41"/>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5.15" customHeight="1">
      <c r="A119" s="39"/>
      <c r="B119" s="40"/>
      <c r="C119" s="33" t="s">
        <v>24</v>
      </c>
      <c r="D119" s="41"/>
      <c r="E119" s="41"/>
      <c r="F119" s="28" t="str">
        <f>E15</f>
        <v xml:space="preserve"> </v>
      </c>
      <c r="G119" s="41"/>
      <c r="H119" s="41"/>
      <c r="I119" s="33" t="s">
        <v>30</v>
      </c>
      <c r="J119" s="37" t="str">
        <f>E21</f>
        <v>GEOtest, a.s.</v>
      </c>
      <c r="K119" s="41"/>
      <c r="L119" s="64"/>
      <c r="S119" s="39"/>
      <c r="T119" s="39"/>
      <c r="U119" s="39"/>
      <c r="V119" s="39"/>
      <c r="W119" s="39"/>
      <c r="X119" s="39"/>
      <c r="Y119" s="39"/>
      <c r="Z119" s="39"/>
      <c r="AA119" s="39"/>
      <c r="AB119" s="39"/>
      <c r="AC119" s="39"/>
      <c r="AD119" s="39"/>
      <c r="AE119" s="39"/>
    </row>
    <row r="120" spans="1:31" s="2" customFormat="1" ht="15.15" customHeight="1">
      <c r="A120" s="39"/>
      <c r="B120" s="40"/>
      <c r="C120" s="33" t="s">
        <v>28</v>
      </c>
      <c r="D120" s="41"/>
      <c r="E120" s="41"/>
      <c r="F120" s="28" t="str">
        <f>IF(E18="","",E18)</f>
        <v>Vyplň údaj</v>
      </c>
      <c r="G120" s="41"/>
      <c r="H120" s="41"/>
      <c r="I120" s="33" t="s">
        <v>35</v>
      </c>
      <c r="J120" s="37" t="str">
        <f>E24</f>
        <v xml:space="preserve"> </v>
      </c>
      <c r="K120" s="41"/>
      <c r="L120" s="64"/>
      <c r="S120" s="39"/>
      <c r="T120" s="39"/>
      <c r="U120" s="39"/>
      <c r="V120" s="39"/>
      <c r="W120" s="39"/>
      <c r="X120" s="39"/>
      <c r="Y120" s="39"/>
      <c r="Z120" s="39"/>
      <c r="AA120" s="39"/>
      <c r="AB120" s="39"/>
      <c r="AC120" s="39"/>
      <c r="AD120" s="39"/>
      <c r="AE120" s="39"/>
    </row>
    <row r="121" spans="1:31" s="2" customFormat="1" ht="10.3" customHeight="1">
      <c r="A121" s="39"/>
      <c r="B121" s="40"/>
      <c r="C121" s="41"/>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11" customFormat="1" ht="29.25" customHeight="1">
      <c r="A122" s="192"/>
      <c r="B122" s="193"/>
      <c r="C122" s="194" t="s">
        <v>108</v>
      </c>
      <c r="D122" s="195" t="s">
        <v>62</v>
      </c>
      <c r="E122" s="195" t="s">
        <v>58</v>
      </c>
      <c r="F122" s="195" t="s">
        <v>59</v>
      </c>
      <c r="G122" s="195" t="s">
        <v>109</v>
      </c>
      <c r="H122" s="195" t="s">
        <v>110</v>
      </c>
      <c r="I122" s="195" t="s">
        <v>111</v>
      </c>
      <c r="J122" s="195" t="s">
        <v>96</v>
      </c>
      <c r="K122" s="196" t="s">
        <v>112</v>
      </c>
      <c r="L122" s="197"/>
      <c r="M122" s="101" t="s">
        <v>1</v>
      </c>
      <c r="N122" s="102" t="s">
        <v>41</v>
      </c>
      <c r="O122" s="102" t="s">
        <v>113</v>
      </c>
      <c r="P122" s="102" t="s">
        <v>114</v>
      </c>
      <c r="Q122" s="102" t="s">
        <v>115</v>
      </c>
      <c r="R122" s="102" t="s">
        <v>116</v>
      </c>
      <c r="S122" s="102" t="s">
        <v>117</v>
      </c>
      <c r="T122" s="103" t="s">
        <v>118</v>
      </c>
      <c r="U122" s="192"/>
      <c r="V122" s="192"/>
      <c r="W122" s="192"/>
      <c r="X122" s="192"/>
      <c r="Y122" s="192"/>
      <c r="Z122" s="192"/>
      <c r="AA122" s="192"/>
      <c r="AB122" s="192"/>
      <c r="AC122" s="192"/>
      <c r="AD122" s="192"/>
      <c r="AE122" s="192"/>
    </row>
    <row r="123" spans="1:63" s="2" customFormat="1" ht="22.8" customHeight="1">
      <c r="A123" s="39"/>
      <c r="B123" s="40"/>
      <c r="C123" s="108" t="s">
        <v>119</v>
      </c>
      <c r="D123" s="41"/>
      <c r="E123" s="41"/>
      <c r="F123" s="41"/>
      <c r="G123" s="41"/>
      <c r="H123" s="41"/>
      <c r="I123" s="41"/>
      <c r="J123" s="198">
        <f>BK123</f>
        <v>0</v>
      </c>
      <c r="K123" s="41"/>
      <c r="L123" s="45"/>
      <c r="M123" s="104"/>
      <c r="N123" s="199"/>
      <c r="O123" s="105"/>
      <c r="P123" s="200">
        <f>P124+P125+P129</f>
        <v>0</v>
      </c>
      <c r="Q123" s="105"/>
      <c r="R123" s="200">
        <f>R124+R125+R129</f>
        <v>0</v>
      </c>
      <c r="S123" s="105"/>
      <c r="T123" s="201">
        <f>T124+T125+T129</f>
        <v>0</v>
      </c>
      <c r="U123" s="39"/>
      <c r="V123" s="39"/>
      <c r="W123" s="39"/>
      <c r="X123" s="39"/>
      <c r="Y123" s="39"/>
      <c r="Z123" s="39"/>
      <c r="AA123" s="39"/>
      <c r="AB123" s="39"/>
      <c r="AC123" s="39"/>
      <c r="AD123" s="39"/>
      <c r="AE123" s="39"/>
      <c r="AT123" s="18" t="s">
        <v>76</v>
      </c>
      <c r="AU123" s="18" t="s">
        <v>98</v>
      </c>
      <c r="BK123" s="202">
        <f>BK124+BK125+BK129</f>
        <v>0</v>
      </c>
    </row>
    <row r="124" spans="1:63" s="12" customFormat="1" ht="25.9" customHeight="1">
      <c r="A124" s="12"/>
      <c r="B124" s="203"/>
      <c r="C124" s="204"/>
      <c r="D124" s="205" t="s">
        <v>76</v>
      </c>
      <c r="E124" s="206" t="s">
        <v>120</v>
      </c>
      <c r="F124" s="206" t="s">
        <v>121</v>
      </c>
      <c r="G124" s="204"/>
      <c r="H124" s="204"/>
      <c r="I124" s="207"/>
      <c r="J124" s="208">
        <f>BK124</f>
        <v>0</v>
      </c>
      <c r="K124" s="204"/>
      <c r="L124" s="209"/>
      <c r="M124" s="210"/>
      <c r="N124" s="211"/>
      <c r="O124" s="211"/>
      <c r="P124" s="212">
        <v>0</v>
      </c>
      <c r="Q124" s="211"/>
      <c r="R124" s="212">
        <v>0</v>
      </c>
      <c r="S124" s="211"/>
      <c r="T124" s="213">
        <v>0</v>
      </c>
      <c r="U124" s="12"/>
      <c r="V124" s="12"/>
      <c r="W124" s="12"/>
      <c r="X124" s="12"/>
      <c r="Y124" s="12"/>
      <c r="Z124" s="12"/>
      <c r="AA124" s="12"/>
      <c r="AB124" s="12"/>
      <c r="AC124" s="12"/>
      <c r="AD124" s="12"/>
      <c r="AE124" s="12"/>
      <c r="AR124" s="214" t="s">
        <v>85</v>
      </c>
      <c r="AT124" s="215" t="s">
        <v>76</v>
      </c>
      <c r="AU124" s="215" t="s">
        <v>77</v>
      </c>
      <c r="AY124" s="214" t="s">
        <v>122</v>
      </c>
      <c r="BK124" s="216">
        <v>0</v>
      </c>
    </row>
    <row r="125" spans="1:63" s="12" customFormat="1" ht="25.9" customHeight="1">
      <c r="A125" s="12"/>
      <c r="B125" s="203"/>
      <c r="C125" s="204"/>
      <c r="D125" s="205" t="s">
        <v>76</v>
      </c>
      <c r="E125" s="206" t="s">
        <v>350</v>
      </c>
      <c r="F125" s="206" t="s">
        <v>351</v>
      </c>
      <c r="G125" s="204"/>
      <c r="H125" s="204"/>
      <c r="I125" s="207"/>
      <c r="J125" s="208">
        <f>BK125</f>
        <v>0</v>
      </c>
      <c r="K125" s="204"/>
      <c r="L125" s="209"/>
      <c r="M125" s="210"/>
      <c r="N125" s="211"/>
      <c r="O125" s="211"/>
      <c r="P125" s="212">
        <f>SUM(P126:P128)</f>
        <v>0</v>
      </c>
      <c r="Q125" s="211"/>
      <c r="R125" s="212">
        <f>SUM(R126:R128)</f>
        <v>0</v>
      </c>
      <c r="S125" s="211"/>
      <c r="T125" s="213">
        <f>SUM(T126:T128)</f>
        <v>0</v>
      </c>
      <c r="U125" s="12"/>
      <c r="V125" s="12"/>
      <c r="W125" s="12"/>
      <c r="X125" s="12"/>
      <c r="Y125" s="12"/>
      <c r="Z125" s="12"/>
      <c r="AA125" s="12"/>
      <c r="AB125" s="12"/>
      <c r="AC125" s="12"/>
      <c r="AD125" s="12"/>
      <c r="AE125" s="12"/>
      <c r="AR125" s="214" t="s">
        <v>129</v>
      </c>
      <c r="AT125" s="215" t="s">
        <v>76</v>
      </c>
      <c r="AU125" s="215" t="s">
        <v>77</v>
      </c>
      <c r="AY125" s="214" t="s">
        <v>122</v>
      </c>
      <c r="BK125" s="216">
        <f>SUM(BK126:BK128)</f>
        <v>0</v>
      </c>
    </row>
    <row r="126" spans="1:65" s="2" customFormat="1" ht="16.5" customHeight="1">
      <c r="A126" s="39"/>
      <c r="B126" s="40"/>
      <c r="C126" s="219" t="s">
        <v>85</v>
      </c>
      <c r="D126" s="219" t="s">
        <v>124</v>
      </c>
      <c r="E126" s="220" t="s">
        <v>352</v>
      </c>
      <c r="F126" s="221" t="s">
        <v>353</v>
      </c>
      <c r="G126" s="222" t="s">
        <v>354</v>
      </c>
      <c r="H126" s="223">
        <v>1</v>
      </c>
      <c r="I126" s="224"/>
      <c r="J126" s="225">
        <f>ROUND(I126*H126,2)</f>
        <v>0</v>
      </c>
      <c r="K126" s="221" t="s">
        <v>128</v>
      </c>
      <c r="L126" s="45"/>
      <c r="M126" s="226" t="s">
        <v>1</v>
      </c>
      <c r="N126" s="227" t="s">
        <v>42</v>
      </c>
      <c r="O126" s="92"/>
      <c r="P126" s="228">
        <f>O126*H126</f>
        <v>0</v>
      </c>
      <c r="Q126" s="228">
        <v>0</v>
      </c>
      <c r="R126" s="228">
        <f>Q126*H126</f>
        <v>0</v>
      </c>
      <c r="S126" s="228">
        <v>0</v>
      </c>
      <c r="T126" s="229">
        <f>S126*H126</f>
        <v>0</v>
      </c>
      <c r="U126" s="39"/>
      <c r="V126" s="39"/>
      <c r="W126" s="39"/>
      <c r="X126" s="39"/>
      <c r="Y126" s="39"/>
      <c r="Z126" s="39"/>
      <c r="AA126" s="39"/>
      <c r="AB126" s="39"/>
      <c r="AC126" s="39"/>
      <c r="AD126" s="39"/>
      <c r="AE126" s="39"/>
      <c r="AR126" s="230" t="s">
        <v>355</v>
      </c>
      <c r="AT126" s="230" t="s">
        <v>124</v>
      </c>
      <c r="AU126" s="230" t="s">
        <v>85</v>
      </c>
      <c r="AY126" s="18" t="s">
        <v>122</v>
      </c>
      <c r="BE126" s="231">
        <f>IF(N126="základní",J126,0)</f>
        <v>0</v>
      </c>
      <c r="BF126" s="231">
        <f>IF(N126="snížená",J126,0)</f>
        <v>0</v>
      </c>
      <c r="BG126" s="231">
        <f>IF(N126="zákl. přenesená",J126,0)</f>
        <v>0</v>
      </c>
      <c r="BH126" s="231">
        <f>IF(N126="sníž. přenesená",J126,0)</f>
        <v>0</v>
      </c>
      <c r="BI126" s="231">
        <f>IF(N126="nulová",J126,0)</f>
        <v>0</v>
      </c>
      <c r="BJ126" s="18" t="s">
        <v>85</v>
      </c>
      <c r="BK126" s="231">
        <f>ROUND(I126*H126,2)</f>
        <v>0</v>
      </c>
      <c r="BL126" s="18" t="s">
        <v>355</v>
      </c>
      <c r="BM126" s="230" t="s">
        <v>356</v>
      </c>
    </row>
    <row r="127" spans="1:47" s="2" customFormat="1" ht="12">
      <c r="A127" s="39"/>
      <c r="B127" s="40"/>
      <c r="C127" s="41"/>
      <c r="D127" s="232" t="s">
        <v>131</v>
      </c>
      <c r="E127" s="41"/>
      <c r="F127" s="233" t="s">
        <v>353</v>
      </c>
      <c r="G127" s="41"/>
      <c r="H127" s="41"/>
      <c r="I127" s="234"/>
      <c r="J127" s="41"/>
      <c r="K127" s="41"/>
      <c r="L127" s="45"/>
      <c r="M127" s="235"/>
      <c r="N127" s="236"/>
      <c r="O127" s="92"/>
      <c r="P127" s="92"/>
      <c r="Q127" s="92"/>
      <c r="R127" s="92"/>
      <c r="S127" s="92"/>
      <c r="T127" s="93"/>
      <c r="U127" s="39"/>
      <c r="V127" s="39"/>
      <c r="W127" s="39"/>
      <c r="X127" s="39"/>
      <c r="Y127" s="39"/>
      <c r="Z127" s="39"/>
      <c r="AA127" s="39"/>
      <c r="AB127" s="39"/>
      <c r="AC127" s="39"/>
      <c r="AD127" s="39"/>
      <c r="AE127" s="39"/>
      <c r="AT127" s="18" t="s">
        <v>131</v>
      </c>
      <c r="AU127" s="18" t="s">
        <v>85</v>
      </c>
    </row>
    <row r="128" spans="1:47" s="2" customFormat="1" ht="12">
      <c r="A128" s="39"/>
      <c r="B128" s="40"/>
      <c r="C128" s="41"/>
      <c r="D128" s="232" t="s">
        <v>165</v>
      </c>
      <c r="E128" s="41"/>
      <c r="F128" s="280" t="s">
        <v>357</v>
      </c>
      <c r="G128" s="41"/>
      <c r="H128" s="41"/>
      <c r="I128" s="234"/>
      <c r="J128" s="41"/>
      <c r="K128" s="41"/>
      <c r="L128" s="45"/>
      <c r="M128" s="235"/>
      <c r="N128" s="236"/>
      <c r="O128" s="92"/>
      <c r="P128" s="92"/>
      <c r="Q128" s="92"/>
      <c r="R128" s="92"/>
      <c r="S128" s="92"/>
      <c r="T128" s="93"/>
      <c r="U128" s="39"/>
      <c r="V128" s="39"/>
      <c r="W128" s="39"/>
      <c r="X128" s="39"/>
      <c r="Y128" s="39"/>
      <c r="Z128" s="39"/>
      <c r="AA128" s="39"/>
      <c r="AB128" s="39"/>
      <c r="AC128" s="39"/>
      <c r="AD128" s="39"/>
      <c r="AE128" s="39"/>
      <c r="AT128" s="18" t="s">
        <v>165</v>
      </c>
      <c r="AU128" s="18" t="s">
        <v>85</v>
      </c>
    </row>
    <row r="129" spans="1:63" s="12" customFormat="1" ht="25.9" customHeight="1">
      <c r="A129" s="12"/>
      <c r="B129" s="203"/>
      <c r="C129" s="204"/>
      <c r="D129" s="205" t="s">
        <v>76</v>
      </c>
      <c r="E129" s="206" t="s">
        <v>358</v>
      </c>
      <c r="F129" s="206" t="s">
        <v>359</v>
      </c>
      <c r="G129" s="204"/>
      <c r="H129" s="204"/>
      <c r="I129" s="207"/>
      <c r="J129" s="208">
        <f>BK129</f>
        <v>0</v>
      </c>
      <c r="K129" s="204"/>
      <c r="L129" s="209"/>
      <c r="M129" s="210"/>
      <c r="N129" s="211"/>
      <c r="O129" s="211"/>
      <c r="P129" s="212">
        <f>P130+SUM(P131:P144)+P154+P182+P185</f>
        <v>0</v>
      </c>
      <c r="Q129" s="211"/>
      <c r="R129" s="212">
        <f>R130+SUM(R131:R144)+R154+R182+R185</f>
        <v>0</v>
      </c>
      <c r="S129" s="211"/>
      <c r="T129" s="213">
        <f>T130+SUM(T131:T144)+T154+T182+T185</f>
        <v>0</v>
      </c>
      <c r="U129" s="12"/>
      <c r="V129" s="12"/>
      <c r="W129" s="12"/>
      <c r="X129" s="12"/>
      <c r="Y129" s="12"/>
      <c r="Z129" s="12"/>
      <c r="AA129" s="12"/>
      <c r="AB129" s="12"/>
      <c r="AC129" s="12"/>
      <c r="AD129" s="12"/>
      <c r="AE129" s="12"/>
      <c r="AR129" s="214" t="s">
        <v>158</v>
      </c>
      <c r="AT129" s="215" t="s">
        <v>76</v>
      </c>
      <c r="AU129" s="215" t="s">
        <v>77</v>
      </c>
      <c r="AY129" s="214" t="s">
        <v>122</v>
      </c>
      <c r="BK129" s="216">
        <f>BK130+SUM(BK131:BK144)+BK154+BK182+BK185</f>
        <v>0</v>
      </c>
    </row>
    <row r="130" spans="1:65" s="2" customFormat="1" ht="24.15" customHeight="1">
      <c r="A130" s="39"/>
      <c r="B130" s="40"/>
      <c r="C130" s="219" t="s">
        <v>87</v>
      </c>
      <c r="D130" s="219" t="s">
        <v>124</v>
      </c>
      <c r="E130" s="220" t="s">
        <v>360</v>
      </c>
      <c r="F130" s="221" t="s">
        <v>361</v>
      </c>
      <c r="G130" s="222" t="s">
        <v>354</v>
      </c>
      <c r="H130" s="223">
        <v>1</v>
      </c>
      <c r="I130" s="224"/>
      <c r="J130" s="225">
        <f>ROUND(I130*H130,2)</f>
        <v>0</v>
      </c>
      <c r="K130" s="221" t="s">
        <v>1</v>
      </c>
      <c r="L130" s="45"/>
      <c r="M130" s="226" t="s">
        <v>1</v>
      </c>
      <c r="N130" s="227" t="s">
        <v>42</v>
      </c>
      <c r="O130" s="92"/>
      <c r="P130" s="228">
        <f>O130*H130</f>
        <v>0</v>
      </c>
      <c r="Q130" s="228">
        <v>0</v>
      </c>
      <c r="R130" s="228">
        <f>Q130*H130</f>
        <v>0</v>
      </c>
      <c r="S130" s="228">
        <v>0</v>
      </c>
      <c r="T130" s="229">
        <f>S130*H130</f>
        <v>0</v>
      </c>
      <c r="U130" s="39"/>
      <c r="V130" s="39"/>
      <c r="W130" s="39"/>
      <c r="X130" s="39"/>
      <c r="Y130" s="39"/>
      <c r="Z130" s="39"/>
      <c r="AA130" s="39"/>
      <c r="AB130" s="39"/>
      <c r="AC130" s="39"/>
      <c r="AD130" s="39"/>
      <c r="AE130" s="39"/>
      <c r="AR130" s="230" t="s">
        <v>129</v>
      </c>
      <c r="AT130" s="230" t="s">
        <v>124</v>
      </c>
      <c r="AU130" s="230" t="s">
        <v>85</v>
      </c>
      <c r="AY130" s="18" t="s">
        <v>122</v>
      </c>
      <c r="BE130" s="231">
        <f>IF(N130="základní",J130,0)</f>
        <v>0</v>
      </c>
      <c r="BF130" s="231">
        <f>IF(N130="snížená",J130,0)</f>
        <v>0</v>
      </c>
      <c r="BG130" s="231">
        <f>IF(N130="zákl. přenesená",J130,0)</f>
        <v>0</v>
      </c>
      <c r="BH130" s="231">
        <f>IF(N130="sníž. přenesená",J130,0)</f>
        <v>0</v>
      </c>
      <c r="BI130" s="231">
        <f>IF(N130="nulová",J130,0)</f>
        <v>0</v>
      </c>
      <c r="BJ130" s="18" t="s">
        <v>85</v>
      </c>
      <c r="BK130" s="231">
        <f>ROUND(I130*H130,2)</f>
        <v>0</v>
      </c>
      <c r="BL130" s="18" t="s">
        <v>129</v>
      </c>
      <c r="BM130" s="230" t="s">
        <v>362</v>
      </c>
    </row>
    <row r="131" spans="1:47" s="2" customFormat="1" ht="12">
      <c r="A131" s="39"/>
      <c r="B131" s="40"/>
      <c r="C131" s="41"/>
      <c r="D131" s="232" t="s">
        <v>131</v>
      </c>
      <c r="E131" s="41"/>
      <c r="F131" s="233" t="s">
        <v>361</v>
      </c>
      <c r="G131" s="41"/>
      <c r="H131" s="41"/>
      <c r="I131" s="234"/>
      <c r="J131" s="41"/>
      <c r="K131" s="41"/>
      <c r="L131" s="45"/>
      <c r="M131" s="235"/>
      <c r="N131" s="236"/>
      <c r="O131" s="92"/>
      <c r="P131" s="92"/>
      <c r="Q131" s="92"/>
      <c r="R131" s="92"/>
      <c r="S131" s="92"/>
      <c r="T131" s="93"/>
      <c r="U131" s="39"/>
      <c r="V131" s="39"/>
      <c r="W131" s="39"/>
      <c r="X131" s="39"/>
      <c r="Y131" s="39"/>
      <c r="Z131" s="39"/>
      <c r="AA131" s="39"/>
      <c r="AB131" s="39"/>
      <c r="AC131" s="39"/>
      <c r="AD131" s="39"/>
      <c r="AE131" s="39"/>
      <c r="AT131" s="18" t="s">
        <v>131</v>
      </c>
      <c r="AU131" s="18" t="s">
        <v>85</v>
      </c>
    </row>
    <row r="132" spans="1:47" s="2" customFormat="1" ht="12">
      <c r="A132" s="39"/>
      <c r="B132" s="40"/>
      <c r="C132" s="41"/>
      <c r="D132" s="232" t="s">
        <v>165</v>
      </c>
      <c r="E132" s="41"/>
      <c r="F132" s="280" t="s">
        <v>363</v>
      </c>
      <c r="G132" s="41"/>
      <c r="H132" s="41"/>
      <c r="I132" s="234"/>
      <c r="J132" s="41"/>
      <c r="K132" s="41"/>
      <c r="L132" s="45"/>
      <c r="M132" s="235"/>
      <c r="N132" s="236"/>
      <c r="O132" s="92"/>
      <c r="P132" s="92"/>
      <c r="Q132" s="92"/>
      <c r="R132" s="92"/>
      <c r="S132" s="92"/>
      <c r="T132" s="93"/>
      <c r="U132" s="39"/>
      <c r="V132" s="39"/>
      <c r="W132" s="39"/>
      <c r="X132" s="39"/>
      <c r="Y132" s="39"/>
      <c r="Z132" s="39"/>
      <c r="AA132" s="39"/>
      <c r="AB132" s="39"/>
      <c r="AC132" s="39"/>
      <c r="AD132" s="39"/>
      <c r="AE132" s="39"/>
      <c r="AT132" s="18" t="s">
        <v>165</v>
      </c>
      <c r="AU132" s="18" t="s">
        <v>85</v>
      </c>
    </row>
    <row r="133" spans="1:65" s="2" customFormat="1" ht="24.15" customHeight="1">
      <c r="A133" s="39"/>
      <c r="B133" s="40"/>
      <c r="C133" s="219" t="s">
        <v>140</v>
      </c>
      <c r="D133" s="219" t="s">
        <v>124</v>
      </c>
      <c r="E133" s="220" t="s">
        <v>364</v>
      </c>
      <c r="F133" s="221" t="s">
        <v>365</v>
      </c>
      <c r="G133" s="222" t="s">
        <v>276</v>
      </c>
      <c r="H133" s="223">
        <v>1</v>
      </c>
      <c r="I133" s="224"/>
      <c r="J133" s="225">
        <f>ROUND(I133*H133,2)</f>
        <v>0</v>
      </c>
      <c r="K133" s="221" t="s">
        <v>1</v>
      </c>
      <c r="L133" s="45"/>
      <c r="M133" s="226" t="s">
        <v>1</v>
      </c>
      <c r="N133" s="227" t="s">
        <v>42</v>
      </c>
      <c r="O133" s="92"/>
      <c r="P133" s="228">
        <f>O133*H133</f>
        <v>0</v>
      </c>
      <c r="Q133" s="228">
        <v>0</v>
      </c>
      <c r="R133" s="228">
        <f>Q133*H133</f>
        <v>0</v>
      </c>
      <c r="S133" s="228">
        <v>0</v>
      </c>
      <c r="T133" s="229">
        <f>S133*H133</f>
        <v>0</v>
      </c>
      <c r="U133" s="39"/>
      <c r="V133" s="39"/>
      <c r="W133" s="39"/>
      <c r="X133" s="39"/>
      <c r="Y133" s="39"/>
      <c r="Z133" s="39"/>
      <c r="AA133" s="39"/>
      <c r="AB133" s="39"/>
      <c r="AC133" s="39"/>
      <c r="AD133" s="39"/>
      <c r="AE133" s="39"/>
      <c r="AR133" s="230" t="s">
        <v>129</v>
      </c>
      <c r="AT133" s="230" t="s">
        <v>124</v>
      </c>
      <c r="AU133" s="230" t="s">
        <v>85</v>
      </c>
      <c r="AY133" s="18" t="s">
        <v>122</v>
      </c>
      <c r="BE133" s="231">
        <f>IF(N133="základní",J133,0)</f>
        <v>0</v>
      </c>
      <c r="BF133" s="231">
        <f>IF(N133="snížená",J133,0)</f>
        <v>0</v>
      </c>
      <c r="BG133" s="231">
        <f>IF(N133="zákl. přenesená",J133,0)</f>
        <v>0</v>
      </c>
      <c r="BH133" s="231">
        <f>IF(N133="sníž. přenesená",J133,0)</f>
        <v>0</v>
      </c>
      <c r="BI133" s="231">
        <f>IF(N133="nulová",J133,0)</f>
        <v>0</v>
      </c>
      <c r="BJ133" s="18" t="s">
        <v>85</v>
      </c>
      <c r="BK133" s="231">
        <f>ROUND(I133*H133,2)</f>
        <v>0</v>
      </c>
      <c r="BL133" s="18" t="s">
        <v>129</v>
      </c>
      <c r="BM133" s="230" t="s">
        <v>366</v>
      </c>
    </row>
    <row r="134" spans="1:47" s="2" customFormat="1" ht="12">
      <c r="A134" s="39"/>
      <c r="B134" s="40"/>
      <c r="C134" s="41"/>
      <c r="D134" s="232" t="s">
        <v>131</v>
      </c>
      <c r="E134" s="41"/>
      <c r="F134" s="233" t="s">
        <v>365</v>
      </c>
      <c r="G134" s="41"/>
      <c r="H134" s="41"/>
      <c r="I134" s="234"/>
      <c r="J134" s="41"/>
      <c r="K134" s="41"/>
      <c r="L134" s="45"/>
      <c r="M134" s="235"/>
      <c r="N134" s="236"/>
      <c r="O134" s="92"/>
      <c r="P134" s="92"/>
      <c r="Q134" s="92"/>
      <c r="R134" s="92"/>
      <c r="S134" s="92"/>
      <c r="T134" s="93"/>
      <c r="U134" s="39"/>
      <c r="V134" s="39"/>
      <c r="W134" s="39"/>
      <c r="X134" s="39"/>
      <c r="Y134" s="39"/>
      <c r="Z134" s="39"/>
      <c r="AA134" s="39"/>
      <c r="AB134" s="39"/>
      <c r="AC134" s="39"/>
      <c r="AD134" s="39"/>
      <c r="AE134" s="39"/>
      <c r="AT134" s="18" t="s">
        <v>131</v>
      </c>
      <c r="AU134" s="18" t="s">
        <v>85</v>
      </c>
    </row>
    <row r="135" spans="1:65" s="2" customFormat="1" ht="21.75" customHeight="1">
      <c r="A135" s="39"/>
      <c r="B135" s="40"/>
      <c r="C135" s="219" t="s">
        <v>129</v>
      </c>
      <c r="D135" s="219" t="s">
        <v>124</v>
      </c>
      <c r="E135" s="220" t="s">
        <v>367</v>
      </c>
      <c r="F135" s="221" t="s">
        <v>368</v>
      </c>
      <c r="G135" s="222" t="s">
        <v>354</v>
      </c>
      <c r="H135" s="223">
        <v>1</v>
      </c>
      <c r="I135" s="224"/>
      <c r="J135" s="225">
        <f>ROUND(I135*H135,2)</f>
        <v>0</v>
      </c>
      <c r="K135" s="221" t="s">
        <v>1</v>
      </c>
      <c r="L135" s="45"/>
      <c r="M135" s="226" t="s">
        <v>1</v>
      </c>
      <c r="N135" s="227" t="s">
        <v>42</v>
      </c>
      <c r="O135" s="92"/>
      <c r="P135" s="228">
        <f>O135*H135</f>
        <v>0</v>
      </c>
      <c r="Q135" s="228">
        <v>0</v>
      </c>
      <c r="R135" s="228">
        <f>Q135*H135</f>
        <v>0</v>
      </c>
      <c r="S135" s="228">
        <v>0</v>
      </c>
      <c r="T135" s="229">
        <f>S135*H135</f>
        <v>0</v>
      </c>
      <c r="U135" s="39"/>
      <c r="V135" s="39"/>
      <c r="W135" s="39"/>
      <c r="X135" s="39"/>
      <c r="Y135" s="39"/>
      <c r="Z135" s="39"/>
      <c r="AA135" s="39"/>
      <c r="AB135" s="39"/>
      <c r="AC135" s="39"/>
      <c r="AD135" s="39"/>
      <c r="AE135" s="39"/>
      <c r="AR135" s="230" t="s">
        <v>129</v>
      </c>
      <c r="AT135" s="230" t="s">
        <v>124</v>
      </c>
      <c r="AU135" s="230" t="s">
        <v>85</v>
      </c>
      <c r="AY135" s="18" t="s">
        <v>122</v>
      </c>
      <c r="BE135" s="231">
        <f>IF(N135="základní",J135,0)</f>
        <v>0</v>
      </c>
      <c r="BF135" s="231">
        <f>IF(N135="snížená",J135,0)</f>
        <v>0</v>
      </c>
      <c r="BG135" s="231">
        <f>IF(N135="zákl. přenesená",J135,0)</f>
        <v>0</v>
      </c>
      <c r="BH135" s="231">
        <f>IF(N135="sníž. přenesená",J135,0)</f>
        <v>0</v>
      </c>
      <c r="BI135" s="231">
        <f>IF(N135="nulová",J135,0)</f>
        <v>0</v>
      </c>
      <c r="BJ135" s="18" t="s">
        <v>85</v>
      </c>
      <c r="BK135" s="231">
        <f>ROUND(I135*H135,2)</f>
        <v>0</v>
      </c>
      <c r="BL135" s="18" t="s">
        <v>129</v>
      </c>
      <c r="BM135" s="230" t="s">
        <v>369</v>
      </c>
    </row>
    <row r="136" spans="1:47" s="2" customFormat="1" ht="12">
      <c r="A136" s="39"/>
      <c r="B136" s="40"/>
      <c r="C136" s="41"/>
      <c r="D136" s="232" t="s">
        <v>131</v>
      </c>
      <c r="E136" s="41"/>
      <c r="F136" s="233" t="s">
        <v>368</v>
      </c>
      <c r="G136" s="41"/>
      <c r="H136" s="41"/>
      <c r="I136" s="234"/>
      <c r="J136" s="41"/>
      <c r="K136" s="41"/>
      <c r="L136" s="45"/>
      <c r="M136" s="235"/>
      <c r="N136" s="236"/>
      <c r="O136" s="92"/>
      <c r="P136" s="92"/>
      <c r="Q136" s="92"/>
      <c r="R136" s="92"/>
      <c r="S136" s="92"/>
      <c r="T136" s="93"/>
      <c r="U136" s="39"/>
      <c r="V136" s="39"/>
      <c r="W136" s="39"/>
      <c r="X136" s="39"/>
      <c r="Y136" s="39"/>
      <c r="Z136" s="39"/>
      <c r="AA136" s="39"/>
      <c r="AB136" s="39"/>
      <c r="AC136" s="39"/>
      <c r="AD136" s="39"/>
      <c r="AE136" s="39"/>
      <c r="AT136" s="18" t="s">
        <v>131</v>
      </c>
      <c r="AU136" s="18" t="s">
        <v>85</v>
      </c>
    </row>
    <row r="137" spans="1:65" s="2" customFormat="1" ht="66.75" customHeight="1">
      <c r="A137" s="39"/>
      <c r="B137" s="40"/>
      <c r="C137" s="219" t="s">
        <v>158</v>
      </c>
      <c r="D137" s="219" t="s">
        <v>124</v>
      </c>
      <c r="E137" s="220" t="s">
        <v>370</v>
      </c>
      <c r="F137" s="221" t="s">
        <v>371</v>
      </c>
      <c r="G137" s="222" t="s">
        <v>354</v>
      </c>
      <c r="H137" s="223">
        <v>1</v>
      </c>
      <c r="I137" s="224"/>
      <c r="J137" s="225">
        <f>ROUND(I137*H137,2)</f>
        <v>0</v>
      </c>
      <c r="K137" s="221" t="s">
        <v>1</v>
      </c>
      <c r="L137" s="45"/>
      <c r="M137" s="226" t="s">
        <v>1</v>
      </c>
      <c r="N137" s="227" t="s">
        <v>42</v>
      </c>
      <c r="O137" s="92"/>
      <c r="P137" s="228">
        <f>O137*H137</f>
        <v>0</v>
      </c>
      <c r="Q137" s="228">
        <v>0</v>
      </c>
      <c r="R137" s="228">
        <f>Q137*H137</f>
        <v>0</v>
      </c>
      <c r="S137" s="228">
        <v>0</v>
      </c>
      <c r="T137" s="229">
        <f>S137*H137</f>
        <v>0</v>
      </c>
      <c r="U137" s="39"/>
      <c r="V137" s="39"/>
      <c r="W137" s="39"/>
      <c r="X137" s="39"/>
      <c r="Y137" s="39"/>
      <c r="Z137" s="39"/>
      <c r="AA137" s="39"/>
      <c r="AB137" s="39"/>
      <c r="AC137" s="39"/>
      <c r="AD137" s="39"/>
      <c r="AE137" s="39"/>
      <c r="AR137" s="230" t="s">
        <v>372</v>
      </c>
      <c r="AT137" s="230" t="s">
        <v>124</v>
      </c>
      <c r="AU137" s="230" t="s">
        <v>85</v>
      </c>
      <c r="AY137" s="18" t="s">
        <v>122</v>
      </c>
      <c r="BE137" s="231">
        <f>IF(N137="základní",J137,0)</f>
        <v>0</v>
      </c>
      <c r="BF137" s="231">
        <f>IF(N137="snížená",J137,0)</f>
        <v>0</v>
      </c>
      <c r="BG137" s="231">
        <f>IF(N137="zákl. přenesená",J137,0)</f>
        <v>0</v>
      </c>
      <c r="BH137" s="231">
        <f>IF(N137="sníž. přenesená",J137,0)</f>
        <v>0</v>
      </c>
      <c r="BI137" s="231">
        <f>IF(N137="nulová",J137,0)</f>
        <v>0</v>
      </c>
      <c r="BJ137" s="18" t="s">
        <v>85</v>
      </c>
      <c r="BK137" s="231">
        <f>ROUND(I137*H137,2)</f>
        <v>0</v>
      </c>
      <c r="BL137" s="18" t="s">
        <v>372</v>
      </c>
      <c r="BM137" s="230" t="s">
        <v>373</v>
      </c>
    </row>
    <row r="138" spans="1:47" s="2" customFormat="1" ht="12">
      <c r="A138" s="39"/>
      <c r="B138" s="40"/>
      <c r="C138" s="41"/>
      <c r="D138" s="232" t="s">
        <v>131</v>
      </c>
      <c r="E138" s="41"/>
      <c r="F138" s="233" t="s">
        <v>371</v>
      </c>
      <c r="G138" s="41"/>
      <c r="H138" s="41"/>
      <c r="I138" s="234"/>
      <c r="J138" s="41"/>
      <c r="K138" s="41"/>
      <c r="L138" s="45"/>
      <c r="M138" s="235"/>
      <c r="N138" s="236"/>
      <c r="O138" s="92"/>
      <c r="P138" s="92"/>
      <c r="Q138" s="92"/>
      <c r="R138" s="92"/>
      <c r="S138" s="92"/>
      <c r="T138" s="93"/>
      <c r="U138" s="39"/>
      <c r="V138" s="39"/>
      <c r="W138" s="39"/>
      <c r="X138" s="39"/>
      <c r="Y138" s="39"/>
      <c r="Z138" s="39"/>
      <c r="AA138" s="39"/>
      <c r="AB138" s="39"/>
      <c r="AC138" s="39"/>
      <c r="AD138" s="39"/>
      <c r="AE138" s="39"/>
      <c r="AT138" s="18" t="s">
        <v>131</v>
      </c>
      <c r="AU138" s="18" t="s">
        <v>85</v>
      </c>
    </row>
    <row r="139" spans="1:65" s="2" customFormat="1" ht="66.75" customHeight="1">
      <c r="A139" s="39"/>
      <c r="B139" s="40"/>
      <c r="C139" s="219" t="s">
        <v>168</v>
      </c>
      <c r="D139" s="219" t="s">
        <v>124</v>
      </c>
      <c r="E139" s="220" t="s">
        <v>374</v>
      </c>
      <c r="F139" s="221" t="s">
        <v>375</v>
      </c>
      <c r="G139" s="222" t="s">
        <v>354</v>
      </c>
      <c r="H139" s="223">
        <v>1</v>
      </c>
      <c r="I139" s="224"/>
      <c r="J139" s="225">
        <f>ROUND(I139*H139,2)</f>
        <v>0</v>
      </c>
      <c r="K139" s="221" t="s">
        <v>1</v>
      </c>
      <c r="L139" s="45"/>
      <c r="M139" s="226" t="s">
        <v>1</v>
      </c>
      <c r="N139" s="227" t="s">
        <v>42</v>
      </c>
      <c r="O139" s="92"/>
      <c r="P139" s="228">
        <f>O139*H139</f>
        <v>0</v>
      </c>
      <c r="Q139" s="228">
        <v>0</v>
      </c>
      <c r="R139" s="228">
        <f>Q139*H139</f>
        <v>0</v>
      </c>
      <c r="S139" s="228">
        <v>0</v>
      </c>
      <c r="T139" s="229">
        <f>S139*H139</f>
        <v>0</v>
      </c>
      <c r="U139" s="39"/>
      <c r="V139" s="39"/>
      <c r="W139" s="39"/>
      <c r="X139" s="39"/>
      <c r="Y139" s="39"/>
      <c r="Z139" s="39"/>
      <c r="AA139" s="39"/>
      <c r="AB139" s="39"/>
      <c r="AC139" s="39"/>
      <c r="AD139" s="39"/>
      <c r="AE139" s="39"/>
      <c r="AR139" s="230" t="s">
        <v>372</v>
      </c>
      <c r="AT139" s="230" t="s">
        <v>124</v>
      </c>
      <c r="AU139" s="230" t="s">
        <v>85</v>
      </c>
      <c r="AY139" s="18" t="s">
        <v>122</v>
      </c>
      <c r="BE139" s="231">
        <f>IF(N139="základní",J139,0)</f>
        <v>0</v>
      </c>
      <c r="BF139" s="231">
        <f>IF(N139="snížená",J139,0)</f>
        <v>0</v>
      </c>
      <c r="BG139" s="231">
        <f>IF(N139="zákl. přenesená",J139,0)</f>
        <v>0</v>
      </c>
      <c r="BH139" s="231">
        <f>IF(N139="sníž. přenesená",J139,0)</f>
        <v>0</v>
      </c>
      <c r="BI139" s="231">
        <f>IF(N139="nulová",J139,0)</f>
        <v>0</v>
      </c>
      <c r="BJ139" s="18" t="s">
        <v>85</v>
      </c>
      <c r="BK139" s="231">
        <f>ROUND(I139*H139,2)</f>
        <v>0</v>
      </c>
      <c r="BL139" s="18" t="s">
        <v>372</v>
      </c>
      <c r="BM139" s="230" t="s">
        <v>376</v>
      </c>
    </row>
    <row r="140" spans="1:47" s="2" customFormat="1" ht="12">
      <c r="A140" s="39"/>
      <c r="B140" s="40"/>
      <c r="C140" s="41"/>
      <c r="D140" s="232" t="s">
        <v>131</v>
      </c>
      <c r="E140" s="41"/>
      <c r="F140" s="233" t="s">
        <v>375</v>
      </c>
      <c r="G140" s="41"/>
      <c r="H140" s="41"/>
      <c r="I140" s="234"/>
      <c r="J140" s="41"/>
      <c r="K140" s="41"/>
      <c r="L140" s="45"/>
      <c r="M140" s="235"/>
      <c r="N140" s="236"/>
      <c r="O140" s="92"/>
      <c r="P140" s="92"/>
      <c r="Q140" s="92"/>
      <c r="R140" s="92"/>
      <c r="S140" s="92"/>
      <c r="T140" s="93"/>
      <c r="U140" s="39"/>
      <c r="V140" s="39"/>
      <c r="W140" s="39"/>
      <c r="X140" s="39"/>
      <c r="Y140" s="39"/>
      <c r="Z140" s="39"/>
      <c r="AA140" s="39"/>
      <c r="AB140" s="39"/>
      <c r="AC140" s="39"/>
      <c r="AD140" s="39"/>
      <c r="AE140" s="39"/>
      <c r="AT140" s="18" t="s">
        <v>131</v>
      </c>
      <c r="AU140" s="18" t="s">
        <v>85</v>
      </c>
    </row>
    <row r="141" spans="1:65" s="2" customFormat="1" ht="16.5" customHeight="1">
      <c r="A141" s="39"/>
      <c r="B141" s="40"/>
      <c r="C141" s="219" t="s">
        <v>173</v>
      </c>
      <c r="D141" s="219" t="s">
        <v>124</v>
      </c>
      <c r="E141" s="220" t="s">
        <v>377</v>
      </c>
      <c r="F141" s="221" t="s">
        <v>378</v>
      </c>
      <c r="G141" s="222" t="s">
        <v>354</v>
      </c>
      <c r="H141" s="223">
        <v>1</v>
      </c>
      <c r="I141" s="224"/>
      <c r="J141" s="225">
        <f>ROUND(I141*H141,2)</f>
        <v>0</v>
      </c>
      <c r="K141" s="221" t="s">
        <v>1</v>
      </c>
      <c r="L141" s="45"/>
      <c r="M141" s="226" t="s">
        <v>1</v>
      </c>
      <c r="N141" s="227" t="s">
        <v>42</v>
      </c>
      <c r="O141" s="92"/>
      <c r="P141" s="228">
        <f>O141*H141</f>
        <v>0</v>
      </c>
      <c r="Q141" s="228">
        <v>0</v>
      </c>
      <c r="R141" s="228">
        <f>Q141*H141</f>
        <v>0</v>
      </c>
      <c r="S141" s="228">
        <v>0</v>
      </c>
      <c r="T141" s="229">
        <f>S141*H141</f>
        <v>0</v>
      </c>
      <c r="U141" s="39"/>
      <c r="V141" s="39"/>
      <c r="W141" s="39"/>
      <c r="X141" s="39"/>
      <c r="Y141" s="39"/>
      <c r="Z141" s="39"/>
      <c r="AA141" s="39"/>
      <c r="AB141" s="39"/>
      <c r="AC141" s="39"/>
      <c r="AD141" s="39"/>
      <c r="AE141" s="39"/>
      <c r="AR141" s="230" t="s">
        <v>372</v>
      </c>
      <c r="AT141" s="230" t="s">
        <v>124</v>
      </c>
      <c r="AU141" s="230" t="s">
        <v>85</v>
      </c>
      <c r="AY141" s="18" t="s">
        <v>122</v>
      </c>
      <c r="BE141" s="231">
        <f>IF(N141="základní",J141,0)</f>
        <v>0</v>
      </c>
      <c r="BF141" s="231">
        <f>IF(N141="snížená",J141,0)</f>
        <v>0</v>
      </c>
      <c r="BG141" s="231">
        <f>IF(N141="zákl. přenesená",J141,0)</f>
        <v>0</v>
      </c>
      <c r="BH141" s="231">
        <f>IF(N141="sníž. přenesená",J141,0)</f>
        <v>0</v>
      </c>
      <c r="BI141" s="231">
        <f>IF(N141="nulová",J141,0)</f>
        <v>0</v>
      </c>
      <c r="BJ141" s="18" t="s">
        <v>85</v>
      </c>
      <c r="BK141" s="231">
        <f>ROUND(I141*H141,2)</f>
        <v>0</v>
      </c>
      <c r="BL141" s="18" t="s">
        <v>372</v>
      </c>
      <c r="BM141" s="230" t="s">
        <v>379</v>
      </c>
    </row>
    <row r="142" spans="1:47" s="2" customFormat="1" ht="12">
      <c r="A142" s="39"/>
      <c r="B142" s="40"/>
      <c r="C142" s="41"/>
      <c r="D142" s="232" t="s">
        <v>131</v>
      </c>
      <c r="E142" s="41"/>
      <c r="F142" s="233" t="s">
        <v>378</v>
      </c>
      <c r="G142" s="41"/>
      <c r="H142" s="41"/>
      <c r="I142" s="234"/>
      <c r="J142" s="41"/>
      <c r="K142" s="41"/>
      <c r="L142" s="45"/>
      <c r="M142" s="235"/>
      <c r="N142" s="236"/>
      <c r="O142" s="92"/>
      <c r="P142" s="92"/>
      <c r="Q142" s="92"/>
      <c r="R142" s="92"/>
      <c r="S142" s="92"/>
      <c r="T142" s="93"/>
      <c r="U142" s="39"/>
      <c r="V142" s="39"/>
      <c r="W142" s="39"/>
      <c r="X142" s="39"/>
      <c r="Y142" s="39"/>
      <c r="Z142" s="39"/>
      <c r="AA142" s="39"/>
      <c r="AB142" s="39"/>
      <c r="AC142" s="39"/>
      <c r="AD142" s="39"/>
      <c r="AE142" s="39"/>
      <c r="AT142" s="18" t="s">
        <v>131</v>
      </c>
      <c r="AU142" s="18" t="s">
        <v>85</v>
      </c>
    </row>
    <row r="143" spans="1:47" s="2" customFormat="1" ht="12">
      <c r="A143" s="39"/>
      <c r="B143" s="40"/>
      <c r="C143" s="41"/>
      <c r="D143" s="232" t="s">
        <v>165</v>
      </c>
      <c r="E143" s="41"/>
      <c r="F143" s="280" t="s">
        <v>380</v>
      </c>
      <c r="G143" s="41"/>
      <c r="H143" s="41"/>
      <c r="I143" s="234"/>
      <c r="J143" s="41"/>
      <c r="K143" s="41"/>
      <c r="L143" s="45"/>
      <c r="M143" s="235"/>
      <c r="N143" s="236"/>
      <c r="O143" s="92"/>
      <c r="P143" s="92"/>
      <c r="Q143" s="92"/>
      <c r="R143" s="92"/>
      <c r="S143" s="92"/>
      <c r="T143" s="93"/>
      <c r="U143" s="39"/>
      <c r="V143" s="39"/>
      <c r="W143" s="39"/>
      <c r="X143" s="39"/>
      <c r="Y143" s="39"/>
      <c r="Z143" s="39"/>
      <c r="AA143" s="39"/>
      <c r="AB143" s="39"/>
      <c r="AC143" s="39"/>
      <c r="AD143" s="39"/>
      <c r="AE143" s="39"/>
      <c r="AT143" s="18" t="s">
        <v>165</v>
      </c>
      <c r="AU143" s="18" t="s">
        <v>85</v>
      </c>
    </row>
    <row r="144" spans="1:63" s="12" customFormat="1" ht="22.8" customHeight="1">
      <c r="A144" s="12"/>
      <c r="B144" s="203"/>
      <c r="C144" s="204"/>
      <c r="D144" s="205" t="s">
        <v>76</v>
      </c>
      <c r="E144" s="217" t="s">
        <v>381</v>
      </c>
      <c r="F144" s="217" t="s">
        <v>382</v>
      </c>
      <c r="G144" s="204"/>
      <c r="H144" s="204"/>
      <c r="I144" s="207"/>
      <c r="J144" s="218">
        <f>BK144</f>
        <v>0</v>
      </c>
      <c r="K144" s="204"/>
      <c r="L144" s="209"/>
      <c r="M144" s="210"/>
      <c r="N144" s="211"/>
      <c r="O144" s="211"/>
      <c r="P144" s="212">
        <f>SUM(P145:P153)</f>
        <v>0</v>
      </c>
      <c r="Q144" s="211"/>
      <c r="R144" s="212">
        <f>SUM(R145:R153)</f>
        <v>0</v>
      </c>
      <c r="S144" s="211"/>
      <c r="T144" s="213">
        <f>SUM(T145:T153)</f>
        <v>0</v>
      </c>
      <c r="U144" s="12"/>
      <c r="V144" s="12"/>
      <c r="W144" s="12"/>
      <c r="X144" s="12"/>
      <c r="Y144" s="12"/>
      <c r="Z144" s="12"/>
      <c r="AA144" s="12"/>
      <c r="AB144" s="12"/>
      <c r="AC144" s="12"/>
      <c r="AD144" s="12"/>
      <c r="AE144" s="12"/>
      <c r="AR144" s="214" t="s">
        <v>158</v>
      </c>
      <c r="AT144" s="215" t="s">
        <v>76</v>
      </c>
      <c r="AU144" s="215" t="s">
        <v>85</v>
      </c>
      <c r="AY144" s="214" t="s">
        <v>122</v>
      </c>
      <c r="BK144" s="216">
        <f>SUM(BK145:BK153)</f>
        <v>0</v>
      </c>
    </row>
    <row r="145" spans="1:65" s="2" customFormat="1" ht="16.5" customHeight="1">
      <c r="A145" s="39"/>
      <c r="B145" s="40"/>
      <c r="C145" s="219" t="s">
        <v>163</v>
      </c>
      <c r="D145" s="219" t="s">
        <v>124</v>
      </c>
      <c r="E145" s="220" t="s">
        <v>383</v>
      </c>
      <c r="F145" s="221" t="s">
        <v>384</v>
      </c>
      <c r="G145" s="222" t="s">
        <v>385</v>
      </c>
      <c r="H145" s="223">
        <v>1</v>
      </c>
      <c r="I145" s="224"/>
      <c r="J145" s="225">
        <f>ROUND(I145*H145,2)</f>
        <v>0</v>
      </c>
      <c r="K145" s="221" t="s">
        <v>128</v>
      </c>
      <c r="L145" s="45"/>
      <c r="M145" s="226" t="s">
        <v>1</v>
      </c>
      <c r="N145" s="227" t="s">
        <v>42</v>
      </c>
      <c r="O145" s="92"/>
      <c r="P145" s="228">
        <f>O145*H145</f>
        <v>0</v>
      </c>
      <c r="Q145" s="228">
        <v>0</v>
      </c>
      <c r="R145" s="228">
        <f>Q145*H145</f>
        <v>0</v>
      </c>
      <c r="S145" s="228">
        <v>0</v>
      </c>
      <c r="T145" s="229">
        <f>S145*H145</f>
        <v>0</v>
      </c>
      <c r="U145" s="39"/>
      <c r="V145" s="39"/>
      <c r="W145" s="39"/>
      <c r="X145" s="39"/>
      <c r="Y145" s="39"/>
      <c r="Z145" s="39"/>
      <c r="AA145" s="39"/>
      <c r="AB145" s="39"/>
      <c r="AC145" s="39"/>
      <c r="AD145" s="39"/>
      <c r="AE145" s="39"/>
      <c r="AR145" s="230" t="s">
        <v>372</v>
      </c>
      <c r="AT145" s="230" t="s">
        <v>124</v>
      </c>
      <c r="AU145" s="230" t="s">
        <v>87</v>
      </c>
      <c r="AY145" s="18" t="s">
        <v>122</v>
      </c>
      <c r="BE145" s="231">
        <f>IF(N145="základní",J145,0)</f>
        <v>0</v>
      </c>
      <c r="BF145" s="231">
        <f>IF(N145="snížená",J145,0)</f>
        <v>0</v>
      </c>
      <c r="BG145" s="231">
        <f>IF(N145="zákl. přenesená",J145,0)</f>
        <v>0</v>
      </c>
      <c r="BH145" s="231">
        <f>IF(N145="sníž. přenesená",J145,0)</f>
        <v>0</v>
      </c>
      <c r="BI145" s="231">
        <f>IF(N145="nulová",J145,0)</f>
        <v>0</v>
      </c>
      <c r="BJ145" s="18" t="s">
        <v>85</v>
      </c>
      <c r="BK145" s="231">
        <f>ROUND(I145*H145,2)</f>
        <v>0</v>
      </c>
      <c r="BL145" s="18" t="s">
        <v>372</v>
      </c>
      <c r="BM145" s="230" t="s">
        <v>386</v>
      </c>
    </row>
    <row r="146" spans="1:47" s="2" customFormat="1" ht="12">
      <c r="A146" s="39"/>
      <c r="B146" s="40"/>
      <c r="C146" s="41"/>
      <c r="D146" s="232" t="s">
        <v>131</v>
      </c>
      <c r="E146" s="41"/>
      <c r="F146" s="233" t="s">
        <v>384</v>
      </c>
      <c r="G146" s="41"/>
      <c r="H146" s="41"/>
      <c r="I146" s="234"/>
      <c r="J146" s="41"/>
      <c r="K146" s="41"/>
      <c r="L146" s="45"/>
      <c r="M146" s="235"/>
      <c r="N146" s="236"/>
      <c r="O146" s="92"/>
      <c r="P146" s="92"/>
      <c r="Q146" s="92"/>
      <c r="R146" s="92"/>
      <c r="S146" s="92"/>
      <c r="T146" s="93"/>
      <c r="U146" s="39"/>
      <c r="V146" s="39"/>
      <c r="W146" s="39"/>
      <c r="X146" s="39"/>
      <c r="Y146" s="39"/>
      <c r="Z146" s="39"/>
      <c r="AA146" s="39"/>
      <c r="AB146" s="39"/>
      <c r="AC146" s="39"/>
      <c r="AD146" s="39"/>
      <c r="AE146" s="39"/>
      <c r="AT146" s="18" t="s">
        <v>131</v>
      </c>
      <c r="AU146" s="18" t="s">
        <v>87</v>
      </c>
    </row>
    <row r="147" spans="1:51" s="13" customFormat="1" ht="12">
      <c r="A147" s="13"/>
      <c r="B147" s="237"/>
      <c r="C147" s="238"/>
      <c r="D147" s="232" t="s">
        <v>133</v>
      </c>
      <c r="E147" s="239" t="s">
        <v>1</v>
      </c>
      <c r="F147" s="240" t="s">
        <v>387</v>
      </c>
      <c r="G147" s="238"/>
      <c r="H147" s="241">
        <v>1</v>
      </c>
      <c r="I147" s="242"/>
      <c r="J147" s="238"/>
      <c r="K147" s="238"/>
      <c r="L147" s="243"/>
      <c r="M147" s="244"/>
      <c r="N147" s="245"/>
      <c r="O147" s="245"/>
      <c r="P147" s="245"/>
      <c r="Q147" s="245"/>
      <c r="R147" s="245"/>
      <c r="S147" s="245"/>
      <c r="T147" s="246"/>
      <c r="U147" s="13"/>
      <c r="V147" s="13"/>
      <c r="W147" s="13"/>
      <c r="X147" s="13"/>
      <c r="Y147" s="13"/>
      <c r="Z147" s="13"/>
      <c r="AA147" s="13"/>
      <c r="AB147" s="13"/>
      <c r="AC147" s="13"/>
      <c r="AD147" s="13"/>
      <c r="AE147" s="13"/>
      <c r="AT147" s="247" t="s">
        <v>133</v>
      </c>
      <c r="AU147" s="247" t="s">
        <v>87</v>
      </c>
      <c r="AV147" s="13" t="s">
        <v>87</v>
      </c>
      <c r="AW147" s="13" t="s">
        <v>34</v>
      </c>
      <c r="AX147" s="13" t="s">
        <v>85</v>
      </c>
      <c r="AY147" s="247" t="s">
        <v>122</v>
      </c>
    </row>
    <row r="148" spans="1:65" s="2" customFormat="1" ht="16.5" customHeight="1">
      <c r="A148" s="39"/>
      <c r="B148" s="40"/>
      <c r="C148" s="219" t="s">
        <v>188</v>
      </c>
      <c r="D148" s="219" t="s">
        <v>124</v>
      </c>
      <c r="E148" s="220" t="s">
        <v>388</v>
      </c>
      <c r="F148" s="221" t="s">
        <v>389</v>
      </c>
      <c r="G148" s="222" t="s">
        <v>385</v>
      </c>
      <c r="H148" s="223">
        <v>1</v>
      </c>
      <c r="I148" s="224"/>
      <c r="J148" s="225">
        <f>ROUND(I148*H148,2)</f>
        <v>0</v>
      </c>
      <c r="K148" s="221" t="s">
        <v>128</v>
      </c>
      <c r="L148" s="45"/>
      <c r="M148" s="226" t="s">
        <v>1</v>
      </c>
      <c r="N148" s="227" t="s">
        <v>42</v>
      </c>
      <c r="O148" s="92"/>
      <c r="P148" s="228">
        <f>O148*H148</f>
        <v>0</v>
      </c>
      <c r="Q148" s="228">
        <v>0</v>
      </c>
      <c r="R148" s="228">
        <f>Q148*H148</f>
        <v>0</v>
      </c>
      <c r="S148" s="228">
        <v>0</v>
      </c>
      <c r="T148" s="229">
        <f>S148*H148</f>
        <v>0</v>
      </c>
      <c r="U148" s="39"/>
      <c r="V148" s="39"/>
      <c r="W148" s="39"/>
      <c r="X148" s="39"/>
      <c r="Y148" s="39"/>
      <c r="Z148" s="39"/>
      <c r="AA148" s="39"/>
      <c r="AB148" s="39"/>
      <c r="AC148" s="39"/>
      <c r="AD148" s="39"/>
      <c r="AE148" s="39"/>
      <c r="AR148" s="230" t="s">
        <v>372</v>
      </c>
      <c r="AT148" s="230" t="s">
        <v>124</v>
      </c>
      <c r="AU148" s="230" t="s">
        <v>87</v>
      </c>
      <c r="AY148" s="18" t="s">
        <v>122</v>
      </c>
      <c r="BE148" s="231">
        <f>IF(N148="základní",J148,0)</f>
        <v>0</v>
      </c>
      <c r="BF148" s="231">
        <f>IF(N148="snížená",J148,0)</f>
        <v>0</v>
      </c>
      <c r="BG148" s="231">
        <f>IF(N148="zákl. přenesená",J148,0)</f>
        <v>0</v>
      </c>
      <c r="BH148" s="231">
        <f>IF(N148="sníž. přenesená",J148,0)</f>
        <v>0</v>
      </c>
      <c r="BI148" s="231">
        <f>IF(N148="nulová",J148,0)</f>
        <v>0</v>
      </c>
      <c r="BJ148" s="18" t="s">
        <v>85</v>
      </c>
      <c r="BK148" s="231">
        <f>ROUND(I148*H148,2)</f>
        <v>0</v>
      </c>
      <c r="BL148" s="18" t="s">
        <v>372</v>
      </c>
      <c r="BM148" s="230" t="s">
        <v>390</v>
      </c>
    </row>
    <row r="149" spans="1:47" s="2" customFormat="1" ht="12">
      <c r="A149" s="39"/>
      <c r="B149" s="40"/>
      <c r="C149" s="41"/>
      <c r="D149" s="232" t="s">
        <v>131</v>
      </c>
      <c r="E149" s="41"/>
      <c r="F149" s="233" t="s">
        <v>389</v>
      </c>
      <c r="G149" s="41"/>
      <c r="H149" s="41"/>
      <c r="I149" s="234"/>
      <c r="J149" s="41"/>
      <c r="K149" s="41"/>
      <c r="L149" s="45"/>
      <c r="M149" s="235"/>
      <c r="N149" s="236"/>
      <c r="O149" s="92"/>
      <c r="P149" s="92"/>
      <c r="Q149" s="92"/>
      <c r="R149" s="92"/>
      <c r="S149" s="92"/>
      <c r="T149" s="93"/>
      <c r="U149" s="39"/>
      <c r="V149" s="39"/>
      <c r="W149" s="39"/>
      <c r="X149" s="39"/>
      <c r="Y149" s="39"/>
      <c r="Z149" s="39"/>
      <c r="AA149" s="39"/>
      <c r="AB149" s="39"/>
      <c r="AC149" s="39"/>
      <c r="AD149" s="39"/>
      <c r="AE149" s="39"/>
      <c r="AT149" s="18" t="s">
        <v>131</v>
      </c>
      <c r="AU149" s="18" t="s">
        <v>87</v>
      </c>
    </row>
    <row r="150" spans="1:51" s="13" customFormat="1" ht="12">
      <c r="A150" s="13"/>
      <c r="B150" s="237"/>
      <c r="C150" s="238"/>
      <c r="D150" s="232" t="s">
        <v>133</v>
      </c>
      <c r="E150" s="239" t="s">
        <v>1</v>
      </c>
      <c r="F150" s="240" t="s">
        <v>391</v>
      </c>
      <c r="G150" s="238"/>
      <c r="H150" s="241">
        <v>1</v>
      </c>
      <c r="I150" s="242"/>
      <c r="J150" s="238"/>
      <c r="K150" s="238"/>
      <c r="L150" s="243"/>
      <c r="M150" s="244"/>
      <c r="N150" s="245"/>
      <c r="O150" s="245"/>
      <c r="P150" s="245"/>
      <c r="Q150" s="245"/>
      <c r="R150" s="245"/>
      <c r="S150" s="245"/>
      <c r="T150" s="246"/>
      <c r="U150" s="13"/>
      <c r="V150" s="13"/>
      <c r="W150" s="13"/>
      <c r="X150" s="13"/>
      <c r="Y150" s="13"/>
      <c r="Z150" s="13"/>
      <c r="AA150" s="13"/>
      <c r="AB150" s="13"/>
      <c r="AC150" s="13"/>
      <c r="AD150" s="13"/>
      <c r="AE150" s="13"/>
      <c r="AT150" s="247" t="s">
        <v>133</v>
      </c>
      <c r="AU150" s="247" t="s">
        <v>87</v>
      </c>
      <c r="AV150" s="13" t="s">
        <v>87</v>
      </c>
      <c r="AW150" s="13" t="s">
        <v>34</v>
      </c>
      <c r="AX150" s="13" t="s">
        <v>85</v>
      </c>
      <c r="AY150" s="247" t="s">
        <v>122</v>
      </c>
    </row>
    <row r="151" spans="1:65" s="2" customFormat="1" ht="33" customHeight="1">
      <c r="A151" s="39"/>
      <c r="B151" s="40"/>
      <c r="C151" s="219" t="s">
        <v>194</v>
      </c>
      <c r="D151" s="219" t="s">
        <v>124</v>
      </c>
      <c r="E151" s="220" t="s">
        <v>392</v>
      </c>
      <c r="F151" s="221" t="s">
        <v>393</v>
      </c>
      <c r="G151" s="222" t="s">
        <v>385</v>
      </c>
      <c r="H151" s="223">
        <v>1</v>
      </c>
      <c r="I151" s="224"/>
      <c r="J151" s="225">
        <f>ROUND(I151*H151,2)</f>
        <v>0</v>
      </c>
      <c r="K151" s="221" t="s">
        <v>128</v>
      </c>
      <c r="L151" s="45"/>
      <c r="M151" s="226" t="s">
        <v>1</v>
      </c>
      <c r="N151" s="227" t="s">
        <v>42</v>
      </c>
      <c r="O151" s="92"/>
      <c r="P151" s="228">
        <f>O151*H151</f>
        <v>0</v>
      </c>
      <c r="Q151" s="228">
        <v>0</v>
      </c>
      <c r="R151" s="228">
        <f>Q151*H151</f>
        <v>0</v>
      </c>
      <c r="S151" s="228">
        <v>0</v>
      </c>
      <c r="T151" s="229">
        <f>S151*H151</f>
        <v>0</v>
      </c>
      <c r="U151" s="39"/>
      <c r="V151" s="39"/>
      <c r="W151" s="39"/>
      <c r="X151" s="39"/>
      <c r="Y151" s="39"/>
      <c r="Z151" s="39"/>
      <c r="AA151" s="39"/>
      <c r="AB151" s="39"/>
      <c r="AC151" s="39"/>
      <c r="AD151" s="39"/>
      <c r="AE151" s="39"/>
      <c r="AR151" s="230" t="s">
        <v>372</v>
      </c>
      <c r="AT151" s="230" t="s">
        <v>124</v>
      </c>
      <c r="AU151" s="230" t="s">
        <v>87</v>
      </c>
      <c r="AY151" s="18" t="s">
        <v>122</v>
      </c>
      <c r="BE151" s="231">
        <f>IF(N151="základní",J151,0)</f>
        <v>0</v>
      </c>
      <c r="BF151" s="231">
        <f>IF(N151="snížená",J151,0)</f>
        <v>0</v>
      </c>
      <c r="BG151" s="231">
        <f>IF(N151="zákl. přenesená",J151,0)</f>
        <v>0</v>
      </c>
      <c r="BH151" s="231">
        <f>IF(N151="sníž. přenesená",J151,0)</f>
        <v>0</v>
      </c>
      <c r="BI151" s="231">
        <f>IF(N151="nulová",J151,0)</f>
        <v>0</v>
      </c>
      <c r="BJ151" s="18" t="s">
        <v>85</v>
      </c>
      <c r="BK151" s="231">
        <f>ROUND(I151*H151,2)</f>
        <v>0</v>
      </c>
      <c r="BL151" s="18" t="s">
        <v>372</v>
      </c>
      <c r="BM151" s="230" t="s">
        <v>394</v>
      </c>
    </row>
    <row r="152" spans="1:47" s="2" customFormat="1" ht="12">
      <c r="A152" s="39"/>
      <c r="B152" s="40"/>
      <c r="C152" s="41"/>
      <c r="D152" s="232" t="s">
        <v>131</v>
      </c>
      <c r="E152" s="41"/>
      <c r="F152" s="233" t="s">
        <v>389</v>
      </c>
      <c r="G152" s="41"/>
      <c r="H152" s="41"/>
      <c r="I152" s="234"/>
      <c r="J152" s="41"/>
      <c r="K152" s="41"/>
      <c r="L152" s="45"/>
      <c r="M152" s="235"/>
      <c r="N152" s="236"/>
      <c r="O152" s="92"/>
      <c r="P152" s="92"/>
      <c r="Q152" s="92"/>
      <c r="R152" s="92"/>
      <c r="S152" s="92"/>
      <c r="T152" s="93"/>
      <c r="U152" s="39"/>
      <c r="V152" s="39"/>
      <c r="W152" s="39"/>
      <c r="X152" s="39"/>
      <c r="Y152" s="39"/>
      <c r="Z152" s="39"/>
      <c r="AA152" s="39"/>
      <c r="AB152" s="39"/>
      <c r="AC152" s="39"/>
      <c r="AD152" s="39"/>
      <c r="AE152" s="39"/>
      <c r="AT152" s="18" t="s">
        <v>131</v>
      </c>
      <c r="AU152" s="18" t="s">
        <v>87</v>
      </c>
    </row>
    <row r="153" spans="1:51" s="13" customFormat="1" ht="12">
      <c r="A153" s="13"/>
      <c r="B153" s="237"/>
      <c r="C153" s="238"/>
      <c r="D153" s="232" t="s">
        <v>133</v>
      </c>
      <c r="E153" s="239" t="s">
        <v>1</v>
      </c>
      <c r="F153" s="240" t="s">
        <v>395</v>
      </c>
      <c r="G153" s="238"/>
      <c r="H153" s="241">
        <v>1</v>
      </c>
      <c r="I153" s="242"/>
      <c r="J153" s="238"/>
      <c r="K153" s="238"/>
      <c r="L153" s="243"/>
      <c r="M153" s="244"/>
      <c r="N153" s="245"/>
      <c r="O153" s="245"/>
      <c r="P153" s="245"/>
      <c r="Q153" s="245"/>
      <c r="R153" s="245"/>
      <c r="S153" s="245"/>
      <c r="T153" s="246"/>
      <c r="U153" s="13"/>
      <c r="V153" s="13"/>
      <c r="W153" s="13"/>
      <c r="X153" s="13"/>
      <c r="Y153" s="13"/>
      <c r="Z153" s="13"/>
      <c r="AA153" s="13"/>
      <c r="AB153" s="13"/>
      <c r="AC153" s="13"/>
      <c r="AD153" s="13"/>
      <c r="AE153" s="13"/>
      <c r="AT153" s="247" t="s">
        <v>133</v>
      </c>
      <c r="AU153" s="247" t="s">
        <v>87</v>
      </c>
      <c r="AV153" s="13" t="s">
        <v>87</v>
      </c>
      <c r="AW153" s="13" t="s">
        <v>34</v>
      </c>
      <c r="AX153" s="13" t="s">
        <v>85</v>
      </c>
      <c r="AY153" s="247" t="s">
        <v>122</v>
      </c>
    </row>
    <row r="154" spans="1:63" s="12" customFormat="1" ht="22.8" customHeight="1">
      <c r="A154" s="12"/>
      <c r="B154" s="203"/>
      <c r="C154" s="204"/>
      <c r="D154" s="205" t="s">
        <v>76</v>
      </c>
      <c r="E154" s="217" t="s">
        <v>396</v>
      </c>
      <c r="F154" s="217" t="s">
        <v>397</v>
      </c>
      <c r="G154" s="204"/>
      <c r="H154" s="204"/>
      <c r="I154" s="207"/>
      <c r="J154" s="218">
        <f>BK154</f>
        <v>0</v>
      </c>
      <c r="K154" s="204"/>
      <c r="L154" s="209"/>
      <c r="M154" s="210"/>
      <c r="N154" s="211"/>
      <c r="O154" s="211"/>
      <c r="P154" s="212">
        <f>SUM(P155:P181)</f>
        <v>0</v>
      </c>
      <c r="Q154" s="211"/>
      <c r="R154" s="212">
        <f>SUM(R155:R181)</f>
        <v>0</v>
      </c>
      <c r="S154" s="211"/>
      <c r="T154" s="213">
        <f>SUM(T155:T181)</f>
        <v>0</v>
      </c>
      <c r="U154" s="12"/>
      <c r="V154" s="12"/>
      <c r="W154" s="12"/>
      <c r="X154" s="12"/>
      <c r="Y154" s="12"/>
      <c r="Z154" s="12"/>
      <c r="AA154" s="12"/>
      <c r="AB154" s="12"/>
      <c r="AC154" s="12"/>
      <c r="AD154" s="12"/>
      <c r="AE154" s="12"/>
      <c r="AR154" s="214" t="s">
        <v>158</v>
      </c>
      <c r="AT154" s="215" t="s">
        <v>76</v>
      </c>
      <c r="AU154" s="215" t="s">
        <v>85</v>
      </c>
      <c r="AY154" s="214" t="s">
        <v>122</v>
      </c>
      <c r="BK154" s="216">
        <f>SUM(BK155:BK181)</f>
        <v>0</v>
      </c>
    </row>
    <row r="155" spans="1:65" s="2" customFormat="1" ht="16.5" customHeight="1">
      <c r="A155" s="39"/>
      <c r="B155" s="40"/>
      <c r="C155" s="219" t="s">
        <v>201</v>
      </c>
      <c r="D155" s="219" t="s">
        <v>124</v>
      </c>
      <c r="E155" s="220" t="s">
        <v>398</v>
      </c>
      <c r="F155" s="221" t="s">
        <v>399</v>
      </c>
      <c r="G155" s="222" t="s">
        <v>385</v>
      </c>
      <c r="H155" s="223">
        <v>1</v>
      </c>
      <c r="I155" s="224"/>
      <c r="J155" s="225">
        <f>ROUND(I155*H155,2)</f>
        <v>0</v>
      </c>
      <c r="K155" s="221" t="s">
        <v>128</v>
      </c>
      <c r="L155" s="45"/>
      <c r="M155" s="226" t="s">
        <v>1</v>
      </c>
      <c r="N155" s="227" t="s">
        <v>42</v>
      </c>
      <c r="O155" s="92"/>
      <c r="P155" s="228">
        <f>O155*H155</f>
        <v>0</v>
      </c>
      <c r="Q155" s="228">
        <v>0</v>
      </c>
      <c r="R155" s="228">
        <f>Q155*H155</f>
        <v>0</v>
      </c>
      <c r="S155" s="228">
        <v>0</v>
      </c>
      <c r="T155" s="229">
        <f>S155*H155</f>
        <v>0</v>
      </c>
      <c r="U155" s="39"/>
      <c r="V155" s="39"/>
      <c r="W155" s="39"/>
      <c r="X155" s="39"/>
      <c r="Y155" s="39"/>
      <c r="Z155" s="39"/>
      <c r="AA155" s="39"/>
      <c r="AB155" s="39"/>
      <c r="AC155" s="39"/>
      <c r="AD155" s="39"/>
      <c r="AE155" s="39"/>
      <c r="AR155" s="230" t="s">
        <v>372</v>
      </c>
      <c r="AT155" s="230" t="s">
        <v>124</v>
      </c>
      <c r="AU155" s="230" t="s">
        <v>87</v>
      </c>
      <c r="AY155" s="18" t="s">
        <v>122</v>
      </c>
      <c r="BE155" s="231">
        <f>IF(N155="základní",J155,0)</f>
        <v>0</v>
      </c>
      <c r="BF155" s="231">
        <f>IF(N155="snížená",J155,0)</f>
        <v>0</v>
      </c>
      <c r="BG155" s="231">
        <f>IF(N155="zákl. přenesená",J155,0)</f>
        <v>0</v>
      </c>
      <c r="BH155" s="231">
        <f>IF(N155="sníž. přenesená",J155,0)</f>
        <v>0</v>
      </c>
      <c r="BI155" s="231">
        <f>IF(N155="nulová",J155,0)</f>
        <v>0</v>
      </c>
      <c r="BJ155" s="18" t="s">
        <v>85</v>
      </c>
      <c r="BK155" s="231">
        <f>ROUND(I155*H155,2)</f>
        <v>0</v>
      </c>
      <c r="BL155" s="18" t="s">
        <v>372</v>
      </c>
      <c r="BM155" s="230" t="s">
        <v>400</v>
      </c>
    </row>
    <row r="156" spans="1:47" s="2" customFormat="1" ht="12">
      <c r="A156" s="39"/>
      <c r="B156" s="40"/>
      <c r="C156" s="41"/>
      <c r="D156" s="232" t="s">
        <v>131</v>
      </c>
      <c r="E156" s="41"/>
      <c r="F156" s="233" t="s">
        <v>399</v>
      </c>
      <c r="G156" s="41"/>
      <c r="H156" s="41"/>
      <c r="I156" s="234"/>
      <c r="J156" s="41"/>
      <c r="K156" s="41"/>
      <c r="L156" s="45"/>
      <c r="M156" s="235"/>
      <c r="N156" s="236"/>
      <c r="O156" s="92"/>
      <c r="P156" s="92"/>
      <c r="Q156" s="92"/>
      <c r="R156" s="92"/>
      <c r="S156" s="92"/>
      <c r="T156" s="93"/>
      <c r="U156" s="39"/>
      <c r="V156" s="39"/>
      <c r="W156" s="39"/>
      <c r="X156" s="39"/>
      <c r="Y156" s="39"/>
      <c r="Z156" s="39"/>
      <c r="AA156" s="39"/>
      <c r="AB156" s="39"/>
      <c r="AC156" s="39"/>
      <c r="AD156" s="39"/>
      <c r="AE156" s="39"/>
      <c r="AT156" s="18" t="s">
        <v>131</v>
      </c>
      <c r="AU156" s="18" t="s">
        <v>87</v>
      </c>
    </row>
    <row r="157" spans="1:51" s="13" customFormat="1" ht="12">
      <c r="A157" s="13"/>
      <c r="B157" s="237"/>
      <c r="C157" s="238"/>
      <c r="D157" s="232" t="s">
        <v>133</v>
      </c>
      <c r="E157" s="239" t="s">
        <v>1</v>
      </c>
      <c r="F157" s="240" t="s">
        <v>401</v>
      </c>
      <c r="G157" s="238"/>
      <c r="H157" s="241">
        <v>1</v>
      </c>
      <c r="I157" s="242"/>
      <c r="J157" s="238"/>
      <c r="K157" s="238"/>
      <c r="L157" s="243"/>
      <c r="M157" s="244"/>
      <c r="N157" s="245"/>
      <c r="O157" s="245"/>
      <c r="P157" s="245"/>
      <c r="Q157" s="245"/>
      <c r="R157" s="245"/>
      <c r="S157" s="245"/>
      <c r="T157" s="246"/>
      <c r="U157" s="13"/>
      <c r="V157" s="13"/>
      <c r="W157" s="13"/>
      <c r="X157" s="13"/>
      <c r="Y157" s="13"/>
      <c r="Z157" s="13"/>
      <c r="AA157" s="13"/>
      <c r="AB157" s="13"/>
      <c r="AC157" s="13"/>
      <c r="AD157" s="13"/>
      <c r="AE157" s="13"/>
      <c r="AT157" s="247" t="s">
        <v>133</v>
      </c>
      <c r="AU157" s="247" t="s">
        <v>87</v>
      </c>
      <c r="AV157" s="13" t="s">
        <v>87</v>
      </c>
      <c r="AW157" s="13" t="s">
        <v>34</v>
      </c>
      <c r="AX157" s="13" t="s">
        <v>85</v>
      </c>
      <c r="AY157" s="247" t="s">
        <v>122</v>
      </c>
    </row>
    <row r="158" spans="1:65" s="2" customFormat="1" ht="16.5" customHeight="1">
      <c r="A158" s="39"/>
      <c r="B158" s="40"/>
      <c r="C158" s="219" t="s">
        <v>8</v>
      </c>
      <c r="D158" s="219" t="s">
        <v>124</v>
      </c>
      <c r="E158" s="220" t="s">
        <v>402</v>
      </c>
      <c r="F158" s="221" t="s">
        <v>403</v>
      </c>
      <c r="G158" s="222" t="s">
        <v>276</v>
      </c>
      <c r="H158" s="223">
        <v>74</v>
      </c>
      <c r="I158" s="224"/>
      <c r="J158" s="225">
        <f>ROUND(I158*H158,2)</f>
        <v>0</v>
      </c>
      <c r="K158" s="221" t="s">
        <v>128</v>
      </c>
      <c r="L158" s="45"/>
      <c r="M158" s="226" t="s">
        <v>1</v>
      </c>
      <c r="N158" s="227" t="s">
        <v>42</v>
      </c>
      <c r="O158" s="92"/>
      <c r="P158" s="228">
        <f>O158*H158</f>
        <v>0</v>
      </c>
      <c r="Q158" s="228">
        <v>0</v>
      </c>
      <c r="R158" s="228">
        <f>Q158*H158</f>
        <v>0</v>
      </c>
      <c r="S158" s="228">
        <v>0</v>
      </c>
      <c r="T158" s="229">
        <f>S158*H158</f>
        <v>0</v>
      </c>
      <c r="U158" s="39"/>
      <c r="V158" s="39"/>
      <c r="W158" s="39"/>
      <c r="X158" s="39"/>
      <c r="Y158" s="39"/>
      <c r="Z158" s="39"/>
      <c r="AA158" s="39"/>
      <c r="AB158" s="39"/>
      <c r="AC158" s="39"/>
      <c r="AD158" s="39"/>
      <c r="AE158" s="39"/>
      <c r="AR158" s="230" t="s">
        <v>372</v>
      </c>
      <c r="AT158" s="230" t="s">
        <v>124</v>
      </c>
      <c r="AU158" s="230" t="s">
        <v>87</v>
      </c>
      <c r="AY158" s="18" t="s">
        <v>122</v>
      </c>
      <c r="BE158" s="231">
        <f>IF(N158="základní",J158,0)</f>
        <v>0</v>
      </c>
      <c r="BF158" s="231">
        <f>IF(N158="snížená",J158,0)</f>
        <v>0</v>
      </c>
      <c r="BG158" s="231">
        <f>IF(N158="zákl. přenesená",J158,0)</f>
        <v>0</v>
      </c>
      <c r="BH158" s="231">
        <f>IF(N158="sníž. přenesená",J158,0)</f>
        <v>0</v>
      </c>
      <c r="BI158" s="231">
        <f>IF(N158="nulová",J158,0)</f>
        <v>0</v>
      </c>
      <c r="BJ158" s="18" t="s">
        <v>85</v>
      </c>
      <c r="BK158" s="231">
        <f>ROUND(I158*H158,2)</f>
        <v>0</v>
      </c>
      <c r="BL158" s="18" t="s">
        <v>372</v>
      </c>
      <c r="BM158" s="230" t="s">
        <v>404</v>
      </c>
    </row>
    <row r="159" spans="1:47" s="2" customFormat="1" ht="12">
      <c r="A159" s="39"/>
      <c r="B159" s="40"/>
      <c r="C159" s="41"/>
      <c r="D159" s="232" t="s">
        <v>131</v>
      </c>
      <c r="E159" s="41"/>
      <c r="F159" s="233" t="s">
        <v>403</v>
      </c>
      <c r="G159" s="41"/>
      <c r="H159" s="41"/>
      <c r="I159" s="234"/>
      <c r="J159" s="41"/>
      <c r="K159" s="41"/>
      <c r="L159" s="45"/>
      <c r="M159" s="235"/>
      <c r="N159" s="236"/>
      <c r="O159" s="92"/>
      <c r="P159" s="92"/>
      <c r="Q159" s="92"/>
      <c r="R159" s="92"/>
      <c r="S159" s="92"/>
      <c r="T159" s="93"/>
      <c r="U159" s="39"/>
      <c r="V159" s="39"/>
      <c r="W159" s="39"/>
      <c r="X159" s="39"/>
      <c r="Y159" s="39"/>
      <c r="Z159" s="39"/>
      <c r="AA159" s="39"/>
      <c r="AB159" s="39"/>
      <c r="AC159" s="39"/>
      <c r="AD159" s="39"/>
      <c r="AE159" s="39"/>
      <c r="AT159" s="18" t="s">
        <v>131</v>
      </c>
      <c r="AU159" s="18" t="s">
        <v>87</v>
      </c>
    </row>
    <row r="160" spans="1:51" s="13" customFormat="1" ht="12">
      <c r="A160" s="13"/>
      <c r="B160" s="237"/>
      <c r="C160" s="238"/>
      <c r="D160" s="232" t="s">
        <v>133</v>
      </c>
      <c r="E160" s="239" t="s">
        <v>1</v>
      </c>
      <c r="F160" s="240" t="s">
        <v>405</v>
      </c>
      <c r="G160" s="238"/>
      <c r="H160" s="241">
        <v>74</v>
      </c>
      <c r="I160" s="242"/>
      <c r="J160" s="238"/>
      <c r="K160" s="238"/>
      <c r="L160" s="243"/>
      <c r="M160" s="244"/>
      <c r="N160" s="245"/>
      <c r="O160" s="245"/>
      <c r="P160" s="245"/>
      <c r="Q160" s="245"/>
      <c r="R160" s="245"/>
      <c r="S160" s="245"/>
      <c r="T160" s="246"/>
      <c r="U160" s="13"/>
      <c r="V160" s="13"/>
      <c r="W160" s="13"/>
      <c r="X160" s="13"/>
      <c r="Y160" s="13"/>
      <c r="Z160" s="13"/>
      <c r="AA160" s="13"/>
      <c r="AB160" s="13"/>
      <c r="AC160" s="13"/>
      <c r="AD160" s="13"/>
      <c r="AE160" s="13"/>
      <c r="AT160" s="247" t="s">
        <v>133</v>
      </c>
      <c r="AU160" s="247" t="s">
        <v>87</v>
      </c>
      <c r="AV160" s="13" t="s">
        <v>87</v>
      </c>
      <c r="AW160" s="13" t="s">
        <v>34</v>
      </c>
      <c r="AX160" s="13" t="s">
        <v>85</v>
      </c>
      <c r="AY160" s="247" t="s">
        <v>122</v>
      </c>
    </row>
    <row r="161" spans="1:65" s="2" customFormat="1" ht="16.5" customHeight="1">
      <c r="A161" s="39"/>
      <c r="B161" s="40"/>
      <c r="C161" s="219" t="s">
        <v>210</v>
      </c>
      <c r="D161" s="219" t="s">
        <v>124</v>
      </c>
      <c r="E161" s="220" t="s">
        <v>406</v>
      </c>
      <c r="F161" s="221" t="s">
        <v>403</v>
      </c>
      <c r="G161" s="222" t="s">
        <v>276</v>
      </c>
      <c r="H161" s="223">
        <v>70</v>
      </c>
      <c r="I161" s="224"/>
      <c r="J161" s="225">
        <f>ROUND(I161*H161,2)</f>
        <v>0</v>
      </c>
      <c r="K161" s="221" t="s">
        <v>128</v>
      </c>
      <c r="L161" s="45"/>
      <c r="M161" s="226" t="s">
        <v>1</v>
      </c>
      <c r="N161" s="227" t="s">
        <v>42</v>
      </c>
      <c r="O161" s="92"/>
      <c r="P161" s="228">
        <f>O161*H161</f>
        <v>0</v>
      </c>
      <c r="Q161" s="228">
        <v>0</v>
      </c>
      <c r="R161" s="228">
        <f>Q161*H161</f>
        <v>0</v>
      </c>
      <c r="S161" s="228">
        <v>0</v>
      </c>
      <c r="T161" s="229">
        <f>S161*H161</f>
        <v>0</v>
      </c>
      <c r="U161" s="39"/>
      <c r="V161" s="39"/>
      <c r="W161" s="39"/>
      <c r="X161" s="39"/>
      <c r="Y161" s="39"/>
      <c r="Z161" s="39"/>
      <c r="AA161" s="39"/>
      <c r="AB161" s="39"/>
      <c r="AC161" s="39"/>
      <c r="AD161" s="39"/>
      <c r="AE161" s="39"/>
      <c r="AR161" s="230" t="s">
        <v>372</v>
      </c>
      <c r="AT161" s="230" t="s">
        <v>124</v>
      </c>
      <c r="AU161" s="230" t="s">
        <v>87</v>
      </c>
      <c r="AY161" s="18" t="s">
        <v>122</v>
      </c>
      <c r="BE161" s="231">
        <f>IF(N161="základní",J161,0)</f>
        <v>0</v>
      </c>
      <c r="BF161" s="231">
        <f>IF(N161="snížená",J161,0)</f>
        <v>0</v>
      </c>
      <c r="BG161" s="231">
        <f>IF(N161="zákl. přenesená",J161,0)</f>
        <v>0</v>
      </c>
      <c r="BH161" s="231">
        <f>IF(N161="sníž. přenesená",J161,0)</f>
        <v>0</v>
      </c>
      <c r="BI161" s="231">
        <f>IF(N161="nulová",J161,0)</f>
        <v>0</v>
      </c>
      <c r="BJ161" s="18" t="s">
        <v>85</v>
      </c>
      <c r="BK161" s="231">
        <f>ROUND(I161*H161,2)</f>
        <v>0</v>
      </c>
      <c r="BL161" s="18" t="s">
        <v>372</v>
      </c>
      <c r="BM161" s="230" t="s">
        <v>407</v>
      </c>
    </row>
    <row r="162" spans="1:47" s="2" customFormat="1" ht="12">
      <c r="A162" s="39"/>
      <c r="B162" s="40"/>
      <c r="C162" s="41"/>
      <c r="D162" s="232" t="s">
        <v>131</v>
      </c>
      <c r="E162" s="41"/>
      <c r="F162" s="233" t="s">
        <v>403</v>
      </c>
      <c r="G162" s="41"/>
      <c r="H162" s="41"/>
      <c r="I162" s="234"/>
      <c r="J162" s="41"/>
      <c r="K162" s="41"/>
      <c r="L162" s="45"/>
      <c r="M162" s="235"/>
      <c r="N162" s="236"/>
      <c r="O162" s="92"/>
      <c r="P162" s="92"/>
      <c r="Q162" s="92"/>
      <c r="R162" s="92"/>
      <c r="S162" s="92"/>
      <c r="T162" s="93"/>
      <c r="U162" s="39"/>
      <c r="V162" s="39"/>
      <c r="W162" s="39"/>
      <c r="X162" s="39"/>
      <c r="Y162" s="39"/>
      <c r="Z162" s="39"/>
      <c r="AA162" s="39"/>
      <c r="AB162" s="39"/>
      <c r="AC162" s="39"/>
      <c r="AD162" s="39"/>
      <c r="AE162" s="39"/>
      <c r="AT162" s="18" t="s">
        <v>131</v>
      </c>
      <c r="AU162" s="18" t="s">
        <v>87</v>
      </c>
    </row>
    <row r="163" spans="1:51" s="16" customFormat="1" ht="12">
      <c r="A163" s="16"/>
      <c r="B163" s="281"/>
      <c r="C163" s="282"/>
      <c r="D163" s="232" t="s">
        <v>133</v>
      </c>
      <c r="E163" s="283" t="s">
        <v>1</v>
      </c>
      <c r="F163" s="284" t="s">
        <v>408</v>
      </c>
      <c r="G163" s="282"/>
      <c r="H163" s="283" t="s">
        <v>1</v>
      </c>
      <c r="I163" s="285"/>
      <c r="J163" s="282"/>
      <c r="K163" s="282"/>
      <c r="L163" s="286"/>
      <c r="M163" s="287"/>
      <c r="N163" s="288"/>
      <c r="O163" s="288"/>
      <c r="P163" s="288"/>
      <c r="Q163" s="288"/>
      <c r="R163" s="288"/>
      <c r="S163" s="288"/>
      <c r="T163" s="289"/>
      <c r="U163" s="16"/>
      <c r="V163" s="16"/>
      <c r="W163" s="16"/>
      <c r="X163" s="16"/>
      <c r="Y163" s="16"/>
      <c r="Z163" s="16"/>
      <c r="AA163" s="16"/>
      <c r="AB163" s="16"/>
      <c r="AC163" s="16"/>
      <c r="AD163" s="16"/>
      <c r="AE163" s="16"/>
      <c r="AT163" s="290" t="s">
        <v>133</v>
      </c>
      <c r="AU163" s="290" t="s">
        <v>87</v>
      </c>
      <c r="AV163" s="16" t="s">
        <v>85</v>
      </c>
      <c r="AW163" s="16" t="s">
        <v>34</v>
      </c>
      <c r="AX163" s="16" t="s">
        <v>77</v>
      </c>
      <c r="AY163" s="290" t="s">
        <v>122</v>
      </c>
    </row>
    <row r="164" spans="1:51" s="13" customFormat="1" ht="12">
      <c r="A164" s="13"/>
      <c r="B164" s="237"/>
      <c r="C164" s="238"/>
      <c r="D164" s="232" t="s">
        <v>133</v>
      </c>
      <c r="E164" s="239" t="s">
        <v>1</v>
      </c>
      <c r="F164" s="240" t="s">
        <v>409</v>
      </c>
      <c r="G164" s="238"/>
      <c r="H164" s="241">
        <v>57</v>
      </c>
      <c r="I164" s="242"/>
      <c r="J164" s="238"/>
      <c r="K164" s="238"/>
      <c r="L164" s="243"/>
      <c r="M164" s="244"/>
      <c r="N164" s="245"/>
      <c r="O164" s="245"/>
      <c r="P164" s="245"/>
      <c r="Q164" s="245"/>
      <c r="R164" s="245"/>
      <c r="S164" s="245"/>
      <c r="T164" s="246"/>
      <c r="U164" s="13"/>
      <c r="V164" s="13"/>
      <c r="W164" s="13"/>
      <c r="X164" s="13"/>
      <c r="Y164" s="13"/>
      <c r="Z164" s="13"/>
      <c r="AA164" s="13"/>
      <c r="AB164" s="13"/>
      <c r="AC164" s="13"/>
      <c r="AD164" s="13"/>
      <c r="AE164" s="13"/>
      <c r="AT164" s="247" t="s">
        <v>133</v>
      </c>
      <c r="AU164" s="247" t="s">
        <v>87</v>
      </c>
      <c r="AV164" s="13" t="s">
        <v>87</v>
      </c>
      <c r="AW164" s="13" t="s">
        <v>34</v>
      </c>
      <c r="AX164" s="13" t="s">
        <v>77</v>
      </c>
      <c r="AY164" s="247" t="s">
        <v>122</v>
      </c>
    </row>
    <row r="165" spans="1:51" s="13" customFormat="1" ht="12">
      <c r="A165" s="13"/>
      <c r="B165" s="237"/>
      <c r="C165" s="238"/>
      <c r="D165" s="232" t="s">
        <v>133</v>
      </c>
      <c r="E165" s="239" t="s">
        <v>1</v>
      </c>
      <c r="F165" s="240" t="s">
        <v>410</v>
      </c>
      <c r="G165" s="238"/>
      <c r="H165" s="241">
        <v>13</v>
      </c>
      <c r="I165" s="242"/>
      <c r="J165" s="238"/>
      <c r="K165" s="238"/>
      <c r="L165" s="243"/>
      <c r="M165" s="244"/>
      <c r="N165" s="245"/>
      <c r="O165" s="245"/>
      <c r="P165" s="245"/>
      <c r="Q165" s="245"/>
      <c r="R165" s="245"/>
      <c r="S165" s="245"/>
      <c r="T165" s="246"/>
      <c r="U165" s="13"/>
      <c r="V165" s="13"/>
      <c r="W165" s="13"/>
      <c r="X165" s="13"/>
      <c r="Y165" s="13"/>
      <c r="Z165" s="13"/>
      <c r="AA165" s="13"/>
      <c r="AB165" s="13"/>
      <c r="AC165" s="13"/>
      <c r="AD165" s="13"/>
      <c r="AE165" s="13"/>
      <c r="AT165" s="247" t="s">
        <v>133</v>
      </c>
      <c r="AU165" s="247" t="s">
        <v>87</v>
      </c>
      <c r="AV165" s="13" t="s">
        <v>87</v>
      </c>
      <c r="AW165" s="13" t="s">
        <v>34</v>
      </c>
      <c r="AX165" s="13" t="s">
        <v>77</v>
      </c>
      <c r="AY165" s="247" t="s">
        <v>122</v>
      </c>
    </row>
    <row r="166" spans="1:51" s="14" customFormat="1" ht="12">
      <c r="A166" s="14"/>
      <c r="B166" s="248"/>
      <c r="C166" s="249"/>
      <c r="D166" s="232" t="s">
        <v>133</v>
      </c>
      <c r="E166" s="250" t="s">
        <v>1</v>
      </c>
      <c r="F166" s="251" t="s">
        <v>148</v>
      </c>
      <c r="G166" s="249"/>
      <c r="H166" s="252">
        <v>70</v>
      </c>
      <c r="I166" s="253"/>
      <c r="J166" s="249"/>
      <c r="K166" s="249"/>
      <c r="L166" s="254"/>
      <c r="M166" s="255"/>
      <c r="N166" s="256"/>
      <c r="O166" s="256"/>
      <c r="P166" s="256"/>
      <c r="Q166" s="256"/>
      <c r="R166" s="256"/>
      <c r="S166" s="256"/>
      <c r="T166" s="257"/>
      <c r="U166" s="14"/>
      <c r="V166" s="14"/>
      <c r="W166" s="14"/>
      <c r="X166" s="14"/>
      <c r="Y166" s="14"/>
      <c r="Z166" s="14"/>
      <c r="AA166" s="14"/>
      <c r="AB166" s="14"/>
      <c r="AC166" s="14"/>
      <c r="AD166" s="14"/>
      <c r="AE166" s="14"/>
      <c r="AT166" s="258" t="s">
        <v>133</v>
      </c>
      <c r="AU166" s="258" t="s">
        <v>87</v>
      </c>
      <c r="AV166" s="14" t="s">
        <v>140</v>
      </c>
      <c r="AW166" s="14" t="s">
        <v>34</v>
      </c>
      <c r="AX166" s="14" t="s">
        <v>85</v>
      </c>
      <c r="AY166" s="258" t="s">
        <v>122</v>
      </c>
    </row>
    <row r="167" spans="1:65" s="2" customFormat="1" ht="16.5" customHeight="1">
      <c r="A167" s="39"/>
      <c r="B167" s="40"/>
      <c r="C167" s="219" t="s">
        <v>216</v>
      </c>
      <c r="D167" s="219" t="s">
        <v>124</v>
      </c>
      <c r="E167" s="220" t="s">
        <v>411</v>
      </c>
      <c r="F167" s="221" t="s">
        <v>403</v>
      </c>
      <c r="G167" s="222" t="s">
        <v>276</v>
      </c>
      <c r="H167" s="223">
        <v>2</v>
      </c>
      <c r="I167" s="224"/>
      <c r="J167" s="225">
        <f>ROUND(I167*H167,2)</f>
        <v>0</v>
      </c>
      <c r="K167" s="221" t="s">
        <v>128</v>
      </c>
      <c r="L167" s="45"/>
      <c r="M167" s="226" t="s">
        <v>1</v>
      </c>
      <c r="N167" s="227" t="s">
        <v>42</v>
      </c>
      <c r="O167" s="92"/>
      <c r="P167" s="228">
        <f>O167*H167</f>
        <v>0</v>
      </c>
      <c r="Q167" s="228">
        <v>0</v>
      </c>
      <c r="R167" s="228">
        <f>Q167*H167</f>
        <v>0</v>
      </c>
      <c r="S167" s="228">
        <v>0</v>
      </c>
      <c r="T167" s="229">
        <f>S167*H167</f>
        <v>0</v>
      </c>
      <c r="U167" s="39"/>
      <c r="V167" s="39"/>
      <c r="W167" s="39"/>
      <c r="X167" s="39"/>
      <c r="Y167" s="39"/>
      <c r="Z167" s="39"/>
      <c r="AA167" s="39"/>
      <c r="AB167" s="39"/>
      <c r="AC167" s="39"/>
      <c r="AD167" s="39"/>
      <c r="AE167" s="39"/>
      <c r="AR167" s="230" t="s">
        <v>372</v>
      </c>
      <c r="AT167" s="230" t="s">
        <v>124</v>
      </c>
      <c r="AU167" s="230" t="s">
        <v>87</v>
      </c>
      <c r="AY167" s="18" t="s">
        <v>122</v>
      </c>
      <c r="BE167" s="231">
        <f>IF(N167="základní",J167,0)</f>
        <v>0</v>
      </c>
      <c r="BF167" s="231">
        <f>IF(N167="snížená",J167,0)</f>
        <v>0</v>
      </c>
      <c r="BG167" s="231">
        <f>IF(N167="zákl. přenesená",J167,0)</f>
        <v>0</v>
      </c>
      <c r="BH167" s="231">
        <f>IF(N167="sníž. přenesená",J167,0)</f>
        <v>0</v>
      </c>
      <c r="BI167" s="231">
        <f>IF(N167="nulová",J167,0)</f>
        <v>0</v>
      </c>
      <c r="BJ167" s="18" t="s">
        <v>85</v>
      </c>
      <c r="BK167" s="231">
        <f>ROUND(I167*H167,2)</f>
        <v>0</v>
      </c>
      <c r="BL167" s="18" t="s">
        <v>372</v>
      </c>
      <c r="BM167" s="230" t="s">
        <v>412</v>
      </c>
    </row>
    <row r="168" spans="1:47" s="2" customFormat="1" ht="12">
      <c r="A168" s="39"/>
      <c r="B168" s="40"/>
      <c r="C168" s="41"/>
      <c r="D168" s="232" t="s">
        <v>131</v>
      </c>
      <c r="E168" s="41"/>
      <c r="F168" s="233" t="s">
        <v>403</v>
      </c>
      <c r="G168" s="41"/>
      <c r="H168" s="41"/>
      <c r="I168" s="234"/>
      <c r="J168" s="41"/>
      <c r="K168" s="41"/>
      <c r="L168" s="45"/>
      <c r="M168" s="235"/>
      <c r="N168" s="236"/>
      <c r="O168" s="92"/>
      <c r="P168" s="92"/>
      <c r="Q168" s="92"/>
      <c r="R168" s="92"/>
      <c r="S168" s="92"/>
      <c r="T168" s="93"/>
      <c r="U168" s="39"/>
      <c r="V168" s="39"/>
      <c r="W168" s="39"/>
      <c r="X168" s="39"/>
      <c r="Y168" s="39"/>
      <c r="Z168" s="39"/>
      <c r="AA168" s="39"/>
      <c r="AB168" s="39"/>
      <c r="AC168" s="39"/>
      <c r="AD168" s="39"/>
      <c r="AE168" s="39"/>
      <c r="AT168" s="18" t="s">
        <v>131</v>
      </c>
      <c r="AU168" s="18" t="s">
        <v>87</v>
      </c>
    </row>
    <row r="169" spans="1:51" s="13" customFormat="1" ht="12">
      <c r="A169" s="13"/>
      <c r="B169" s="237"/>
      <c r="C169" s="238"/>
      <c r="D169" s="232" t="s">
        <v>133</v>
      </c>
      <c r="E169" s="239" t="s">
        <v>1</v>
      </c>
      <c r="F169" s="240" t="s">
        <v>413</v>
      </c>
      <c r="G169" s="238"/>
      <c r="H169" s="241">
        <v>2</v>
      </c>
      <c r="I169" s="242"/>
      <c r="J169" s="238"/>
      <c r="K169" s="238"/>
      <c r="L169" s="243"/>
      <c r="M169" s="244"/>
      <c r="N169" s="245"/>
      <c r="O169" s="245"/>
      <c r="P169" s="245"/>
      <c r="Q169" s="245"/>
      <c r="R169" s="245"/>
      <c r="S169" s="245"/>
      <c r="T169" s="246"/>
      <c r="U169" s="13"/>
      <c r="V169" s="13"/>
      <c r="W169" s="13"/>
      <c r="X169" s="13"/>
      <c r="Y169" s="13"/>
      <c r="Z169" s="13"/>
      <c r="AA169" s="13"/>
      <c r="AB169" s="13"/>
      <c r="AC169" s="13"/>
      <c r="AD169" s="13"/>
      <c r="AE169" s="13"/>
      <c r="AT169" s="247" t="s">
        <v>133</v>
      </c>
      <c r="AU169" s="247" t="s">
        <v>87</v>
      </c>
      <c r="AV169" s="13" t="s">
        <v>87</v>
      </c>
      <c r="AW169" s="13" t="s">
        <v>34</v>
      </c>
      <c r="AX169" s="13" t="s">
        <v>85</v>
      </c>
      <c r="AY169" s="247" t="s">
        <v>122</v>
      </c>
    </row>
    <row r="170" spans="1:65" s="2" customFormat="1" ht="16.5" customHeight="1">
      <c r="A170" s="39"/>
      <c r="B170" s="40"/>
      <c r="C170" s="219" t="s">
        <v>223</v>
      </c>
      <c r="D170" s="219" t="s">
        <v>124</v>
      </c>
      <c r="E170" s="220" t="s">
        <v>414</v>
      </c>
      <c r="F170" s="221" t="s">
        <v>403</v>
      </c>
      <c r="G170" s="222" t="s">
        <v>276</v>
      </c>
      <c r="H170" s="223">
        <v>1</v>
      </c>
      <c r="I170" s="224"/>
      <c r="J170" s="225">
        <f>ROUND(I170*H170,2)</f>
        <v>0</v>
      </c>
      <c r="K170" s="221" t="s">
        <v>128</v>
      </c>
      <c r="L170" s="45"/>
      <c r="M170" s="226" t="s">
        <v>1</v>
      </c>
      <c r="N170" s="227" t="s">
        <v>42</v>
      </c>
      <c r="O170" s="92"/>
      <c r="P170" s="228">
        <f>O170*H170</f>
        <v>0</v>
      </c>
      <c r="Q170" s="228">
        <v>0</v>
      </c>
      <c r="R170" s="228">
        <f>Q170*H170</f>
        <v>0</v>
      </c>
      <c r="S170" s="228">
        <v>0</v>
      </c>
      <c r="T170" s="229">
        <f>S170*H170</f>
        <v>0</v>
      </c>
      <c r="U170" s="39"/>
      <c r="V170" s="39"/>
      <c r="W170" s="39"/>
      <c r="X170" s="39"/>
      <c r="Y170" s="39"/>
      <c r="Z170" s="39"/>
      <c r="AA170" s="39"/>
      <c r="AB170" s="39"/>
      <c r="AC170" s="39"/>
      <c r="AD170" s="39"/>
      <c r="AE170" s="39"/>
      <c r="AR170" s="230" t="s">
        <v>372</v>
      </c>
      <c r="AT170" s="230" t="s">
        <v>124</v>
      </c>
      <c r="AU170" s="230" t="s">
        <v>87</v>
      </c>
      <c r="AY170" s="18" t="s">
        <v>122</v>
      </c>
      <c r="BE170" s="231">
        <f>IF(N170="základní",J170,0)</f>
        <v>0</v>
      </c>
      <c r="BF170" s="231">
        <f>IF(N170="snížená",J170,0)</f>
        <v>0</v>
      </c>
      <c r="BG170" s="231">
        <f>IF(N170="zákl. přenesená",J170,0)</f>
        <v>0</v>
      </c>
      <c r="BH170" s="231">
        <f>IF(N170="sníž. přenesená",J170,0)</f>
        <v>0</v>
      </c>
      <c r="BI170" s="231">
        <f>IF(N170="nulová",J170,0)</f>
        <v>0</v>
      </c>
      <c r="BJ170" s="18" t="s">
        <v>85</v>
      </c>
      <c r="BK170" s="231">
        <f>ROUND(I170*H170,2)</f>
        <v>0</v>
      </c>
      <c r="BL170" s="18" t="s">
        <v>372</v>
      </c>
      <c r="BM170" s="230" t="s">
        <v>415</v>
      </c>
    </row>
    <row r="171" spans="1:47" s="2" customFormat="1" ht="12">
      <c r="A171" s="39"/>
      <c r="B171" s="40"/>
      <c r="C171" s="41"/>
      <c r="D171" s="232" t="s">
        <v>131</v>
      </c>
      <c r="E171" s="41"/>
      <c r="F171" s="233" t="s">
        <v>403</v>
      </c>
      <c r="G171" s="41"/>
      <c r="H171" s="41"/>
      <c r="I171" s="234"/>
      <c r="J171" s="41"/>
      <c r="K171" s="41"/>
      <c r="L171" s="45"/>
      <c r="M171" s="235"/>
      <c r="N171" s="236"/>
      <c r="O171" s="92"/>
      <c r="P171" s="92"/>
      <c r="Q171" s="92"/>
      <c r="R171" s="92"/>
      <c r="S171" s="92"/>
      <c r="T171" s="93"/>
      <c r="U171" s="39"/>
      <c r="V171" s="39"/>
      <c r="W171" s="39"/>
      <c r="X171" s="39"/>
      <c r="Y171" s="39"/>
      <c r="Z171" s="39"/>
      <c r="AA171" s="39"/>
      <c r="AB171" s="39"/>
      <c r="AC171" s="39"/>
      <c r="AD171" s="39"/>
      <c r="AE171" s="39"/>
      <c r="AT171" s="18" t="s">
        <v>131</v>
      </c>
      <c r="AU171" s="18" t="s">
        <v>87</v>
      </c>
    </row>
    <row r="172" spans="1:51" s="13" customFormat="1" ht="12">
      <c r="A172" s="13"/>
      <c r="B172" s="237"/>
      <c r="C172" s="238"/>
      <c r="D172" s="232" t="s">
        <v>133</v>
      </c>
      <c r="E172" s="239" t="s">
        <v>1</v>
      </c>
      <c r="F172" s="240" t="s">
        <v>416</v>
      </c>
      <c r="G172" s="238"/>
      <c r="H172" s="241">
        <v>1</v>
      </c>
      <c r="I172" s="242"/>
      <c r="J172" s="238"/>
      <c r="K172" s="238"/>
      <c r="L172" s="243"/>
      <c r="M172" s="244"/>
      <c r="N172" s="245"/>
      <c r="O172" s="245"/>
      <c r="P172" s="245"/>
      <c r="Q172" s="245"/>
      <c r="R172" s="245"/>
      <c r="S172" s="245"/>
      <c r="T172" s="246"/>
      <c r="U172" s="13"/>
      <c r="V172" s="13"/>
      <c r="W172" s="13"/>
      <c r="X172" s="13"/>
      <c r="Y172" s="13"/>
      <c r="Z172" s="13"/>
      <c r="AA172" s="13"/>
      <c r="AB172" s="13"/>
      <c r="AC172" s="13"/>
      <c r="AD172" s="13"/>
      <c r="AE172" s="13"/>
      <c r="AT172" s="247" t="s">
        <v>133</v>
      </c>
      <c r="AU172" s="247" t="s">
        <v>87</v>
      </c>
      <c r="AV172" s="13" t="s">
        <v>87</v>
      </c>
      <c r="AW172" s="13" t="s">
        <v>34</v>
      </c>
      <c r="AX172" s="13" t="s">
        <v>85</v>
      </c>
      <c r="AY172" s="247" t="s">
        <v>122</v>
      </c>
    </row>
    <row r="173" spans="1:65" s="2" customFormat="1" ht="16.5" customHeight="1">
      <c r="A173" s="39"/>
      <c r="B173" s="40"/>
      <c r="C173" s="219" t="s">
        <v>228</v>
      </c>
      <c r="D173" s="219" t="s">
        <v>124</v>
      </c>
      <c r="E173" s="220" t="s">
        <v>417</v>
      </c>
      <c r="F173" s="221" t="s">
        <v>403</v>
      </c>
      <c r="G173" s="222" t="s">
        <v>276</v>
      </c>
      <c r="H173" s="223">
        <v>1</v>
      </c>
      <c r="I173" s="224"/>
      <c r="J173" s="225">
        <f>ROUND(I173*H173,2)</f>
        <v>0</v>
      </c>
      <c r="K173" s="221" t="s">
        <v>128</v>
      </c>
      <c r="L173" s="45"/>
      <c r="M173" s="226" t="s">
        <v>1</v>
      </c>
      <c r="N173" s="227" t="s">
        <v>42</v>
      </c>
      <c r="O173" s="92"/>
      <c r="P173" s="228">
        <f>O173*H173</f>
        <v>0</v>
      </c>
      <c r="Q173" s="228">
        <v>0</v>
      </c>
      <c r="R173" s="228">
        <f>Q173*H173</f>
        <v>0</v>
      </c>
      <c r="S173" s="228">
        <v>0</v>
      </c>
      <c r="T173" s="229">
        <f>S173*H173</f>
        <v>0</v>
      </c>
      <c r="U173" s="39"/>
      <c r="V173" s="39"/>
      <c r="W173" s="39"/>
      <c r="X173" s="39"/>
      <c r="Y173" s="39"/>
      <c r="Z173" s="39"/>
      <c r="AA173" s="39"/>
      <c r="AB173" s="39"/>
      <c r="AC173" s="39"/>
      <c r="AD173" s="39"/>
      <c r="AE173" s="39"/>
      <c r="AR173" s="230" t="s">
        <v>372</v>
      </c>
      <c r="AT173" s="230" t="s">
        <v>124</v>
      </c>
      <c r="AU173" s="230" t="s">
        <v>87</v>
      </c>
      <c r="AY173" s="18" t="s">
        <v>122</v>
      </c>
      <c r="BE173" s="231">
        <f>IF(N173="základní",J173,0)</f>
        <v>0</v>
      </c>
      <c r="BF173" s="231">
        <f>IF(N173="snížená",J173,0)</f>
        <v>0</v>
      </c>
      <c r="BG173" s="231">
        <f>IF(N173="zákl. přenesená",J173,0)</f>
        <v>0</v>
      </c>
      <c r="BH173" s="231">
        <f>IF(N173="sníž. přenesená",J173,0)</f>
        <v>0</v>
      </c>
      <c r="BI173" s="231">
        <f>IF(N173="nulová",J173,0)</f>
        <v>0</v>
      </c>
      <c r="BJ173" s="18" t="s">
        <v>85</v>
      </c>
      <c r="BK173" s="231">
        <f>ROUND(I173*H173,2)</f>
        <v>0</v>
      </c>
      <c r="BL173" s="18" t="s">
        <v>372</v>
      </c>
      <c r="BM173" s="230" t="s">
        <v>418</v>
      </c>
    </row>
    <row r="174" spans="1:47" s="2" customFormat="1" ht="12">
      <c r="A174" s="39"/>
      <c r="B174" s="40"/>
      <c r="C174" s="41"/>
      <c r="D174" s="232" t="s">
        <v>131</v>
      </c>
      <c r="E174" s="41"/>
      <c r="F174" s="233" t="s">
        <v>403</v>
      </c>
      <c r="G174" s="41"/>
      <c r="H174" s="41"/>
      <c r="I174" s="234"/>
      <c r="J174" s="41"/>
      <c r="K174" s="41"/>
      <c r="L174" s="45"/>
      <c r="M174" s="235"/>
      <c r="N174" s="236"/>
      <c r="O174" s="92"/>
      <c r="P174" s="92"/>
      <c r="Q174" s="92"/>
      <c r="R174" s="92"/>
      <c r="S174" s="92"/>
      <c r="T174" s="93"/>
      <c r="U174" s="39"/>
      <c r="V174" s="39"/>
      <c r="W174" s="39"/>
      <c r="X174" s="39"/>
      <c r="Y174" s="39"/>
      <c r="Z174" s="39"/>
      <c r="AA174" s="39"/>
      <c r="AB174" s="39"/>
      <c r="AC174" s="39"/>
      <c r="AD174" s="39"/>
      <c r="AE174" s="39"/>
      <c r="AT174" s="18" t="s">
        <v>131</v>
      </c>
      <c r="AU174" s="18" t="s">
        <v>87</v>
      </c>
    </row>
    <row r="175" spans="1:51" s="13" customFormat="1" ht="12">
      <c r="A175" s="13"/>
      <c r="B175" s="237"/>
      <c r="C175" s="238"/>
      <c r="D175" s="232" t="s">
        <v>133</v>
      </c>
      <c r="E175" s="239" t="s">
        <v>1</v>
      </c>
      <c r="F175" s="240" t="s">
        <v>419</v>
      </c>
      <c r="G175" s="238"/>
      <c r="H175" s="241">
        <v>1</v>
      </c>
      <c r="I175" s="242"/>
      <c r="J175" s="238"/>
      <c r="K175" s="238"/>
      <c r="L175" s="243"/>
      <c r="M175" s="244"/>
      <c r="N175" s="245"/>
      <c r="O175" s="245"/>
      <c r="P175" s="245"/>
      <c r="Q175" s="245"/>
      <c r="R175" s="245"/>
      <c r="S175" s="245"/>
      <c r="T175" s="246"/>
      <c r="U175" s="13"/>
      <c r="V175" s="13"/>
      <c r="W175" s="13"/>
      <c r="X175" s="13"/>
      <c r="Y175" s="13"/>
      <c r="Z175" s="13"/>
      <c r="AA175" s="13"/>
      <c r="AB175" s="13"/>
      <c r="AC175" s="13"/>
      <c r="AD175" s="13"/>
      <c r="AE175" s="13"/>
      <c r="AT175" s="247" t="s">
        <v>133</v>
      </c>
      <c r="AU175" s="247" t="s">
        <v>87</v>
      </c>
      <c r="AV175" s="13" t="s">
        <v>87</v>
      </c>
      <c r="AW175" s="13" t="s">
        <v>34</v>
      </c>
      <c r="AX175" s="13" t="s">
        <v>85</v>
      </c>
      <c r="AY175" s="247" t="s">
        <v>122</v>
      </c>
    </row>
    <row r="176" spans="1:65" s="2" customFormat="1" ht="16.5" customHeight="1">
      <c r="A176" s="39"/>
      <c r="B176" s="40"/>
      <c r="C176" s="219" t="s">
        <v>233</v>
      </c>
      <c r="D176" s="219" t="s">
        <v>124</v>
      </c>
      <c r="E176" s="220" t="s">
        <v>420</v>
      </c>
      <c r="F176" s="221" t="s">
        <v>421</v>
      </c>
      <c r="G176" s="222" t="s">
        <v>385</v>
      </c>
      <c r="H176" s="223">
        <v>1</v>
      </c>
      <c r="I176" s="224"/>
      <c r="J176" s="225">
        <f>ROUND(I176*H176,2)</f>
        <v>0</v>
      </c>
      <c r="K176" s="221" t="s">
        <v>128</v>
      </c>
      <c r="L176" s="45"/>
      <c r="M176" s="226" t="s">
        <v>1</v>
      </c>
      <c r="N176" s="227" t="s">
        <v>42</v>
      </c>
      <c r="O176" s="92"/>
      <c r="P176" s="228">
        <f>O176*H176</f>
        <v>0</v>
      </c>
      <c r="Q176" s="228">
        <v>0</v>
      </c>
      <c r="R176" s="228">
        <f>Q176*H176</f>
        <v>0</v>
      </c>
      <c r="S176" s="228">
        <v>0</v>
      </c>
      <c r="T176" s="229">
        <f>S176*H176</f>
        <v>0</v>
      </c>
      <c r="U176" s="39"/>
      <c r="V176" s="39"/>
      <c r="W176" s="39"/>
      <c r="X176" s="39"/>
      <c r="Y176" s="39"/>
      <c r="Z176" s="39"/>
      <c r="AA176" s="39"/>
      <c r="AB176" s="39"/>
      <c r="AC176" s="39"/>
      <c r="AD176" s="39"/>
      <c r="AE176" s="39"/>
      <c r="AR176" s="230" t="s">
        <v>372</v>
      </c>
      <c r="AT176" s="230" t="s">
        <v>124</v>
      </c>
      <c r="AU176" s="230" t="s">
        <v>87</v>
      </c>
      <c r="AY176" s="18" t="s">
        <v>122</v>
      </c>
      <c r="BE176" s="231">
        <f>IF(N176="základní",J176,0)</f>
        <v>0</v>
      </c>
      <c r="BF176" s="231">
        <f>IF(N176="snížená",J176,0)</f>
        <v>0</v>
      </c>
      <c r="BG176" s="231">
        <f>IF(N176="zákl. přenesená",J176,0)</f>
        <v>0</v>
      </c>
      <c r="BH176" s="231">
        <f>IF(N176="sníž. přenesená",J176,0)</f>
        <v>0</v>
      </c>
      <c r="BI176" s="231">
        <f>IF(N176="nulová",J176,0)</f>
        <v>0</v>
      </c>
      <c r="BJ176" s="18" t="s">
        <v>85</v>
      </c>
      <c r="BK176" s="231">
        <f>ROUND(I176*H176,2)</f>
        <v>0</v>
      </c>
      <c r="BL176" s="18" t="s">
        <v>372</v>
      </c>
      <c r="BM176" s="230" t="s">
        <v>422</v>
      </c>
    </row>
    <row r="177" spans="1:47" s="2" customFormat="1" ht="12">
      <c r="A177" s="39"/>
      <c r="B177" s="40"/>
      <c r="C177" s="41"/>
      <c r="D177" s="232" t="s">
        <v>131</v>
      </c>
      <c r="E177" s="41"/>
      <c r="F177" s="233" t="s">
        <v>421</v>
      </c>
      <c r="G177" s="41"/>
      <c r="H177" s="41"/>
      <c r="I177" s="234"/>
      <c r="J177" s="41"/>
      <c r="K177" s="41"/>
      <c r="L177" s="45"/>
      <c r="M177" s="235"/>
      <c r="N177" s="236"/>
      <c r="O177" s="92"/>
      <c r="P177" s="92"/>
      <c r="Q177" s="92"/>
      <c r="R177" s="92"/>
      <c r="S177" s="92"/>
      <c r="T177" s="93"/>
      <c r="U177" s="39"/>
      <c r="V177" s="39"/>
      <c r="W177" s="39"/>
      <c r="X177" s="39"/>
      <c r="Y177" s="39"/>
      <c r="Z177" s="39"/>
      <c r="AA177" s="39"/>
      <c r="AB177" s="39"/>
      <c r="AC177" s="39"/>
      <c r="AD177" s="39"/>
      <c r="AE177" s="39"/>
      <c r="AT177" s="18" t="s">
        <v>131</v>
      </c>
      <c r="AU177" s="18" t="s">
        <v>87</v>
      </c>
    </row>
    <row r="178" spans="1:51" s="13" customFormat="1" ht="12">
      <c r="A178" s="13"/>
      <c r="B178" s="237"/>
      <c r="C178" s="238"/>
      <c r="D178" s="232" t="s">
        <v>133</v>
      </c>
      <c r="E178" s="239" t="s">
        <v>1</v>
      </c>
      <c r="F178" s="240" t="s">
        <v>423</v>
      </c>
      <c r="G178" s="238"/>
      <c r="H178" s="241">
        <v>1</v>
      </c>
      <c r="I178" s="242"/>
      <c r="J178" s="238"/>
      <c r="K178" s="238"/>
      <c r="L178" s="243"/>
      <c r="M178" s="244"/>
      <c r="N178" s="245"/>
      <c r="O178" s="245"/>
      <c r="P178" s="245"/>
      <c r="Q178" s="245"/>
      <c r="R178" s="245"/>
      <c r="S178" s="245"/>
      <c r="T178" s="246"/>
      <c r="U178" s="13"/>
      <c r="V178" s="13"/>
      <c r="W178" s="13"/>
      <c r="X178" s="13"/>
      <c r="Y178" s="13"/>
      <c r="Z178" s="13"/>
      <c r="AA178" s="13"/>
      <c r="AB178" s="13"/>
      <c r="AC178" s="13"/>
      <c r="AD178" s="13"/>
      <c r="AE178" s="13"/>
      <c r="AT178" s="247" t="s">
        <v>133</v>
      </c>
      <c r="AU178" s="247" t="s">
        <v>87</v>
      </c>
      <c r="AV178" s="13" t="s">
        <v>87</v>
      </c>
      <c r="AW178" s="13" t="s">
        <v>34</v>
      </c>
      <c r="AX178" s="13" t="s">
        <v>85</v>
      </c>
      <c r="AY178" s="247" t="s">
        <v>122</v>
      </c>
    </row>
    <row r="179" spans="1:65" s="2" customFormat="1" ht="16.5" customHeight="1">
      <c r="A179" s="39"/>
      <c r="B179" s="40"/>
      <c r="C179" s="219" t="s">
        <v>238</v>
      </c>
      <c r="D179" s="219" t="s">
        <v>124</v>
      </c>
      <c r="E179" s="220" t="s">
        <v>424</v>
      </c>
      <c r="F179" s="221" t="s">
        <v>425</v>
      </c>
      <c r="G179" s="222" t="s">
        <v>385</v>
      </c>
      <c r="H179" s="223">
        <v>1</v>
      </c>
      <c r="I179" s="224"/>
      <c r="J179" s="225">
        <f>ROUND(I179*H179,2)</f>
        <v>0</v>
      </c>
      <c r="K179" s="221" t="s">
        <v>128</v>
      </c>
      <c r="L179" s="45"/>
      <c r="M179" s="226" t="s">
        <v>1</v>
      </c>
      <c r="N179" s="227" t="s">
        <v>42</v>
      </c>
      <c r="O179" s="92"/>
      <c r="P179" s="228">
        <f>O179*H179</f>
        <v>0</v>
      </c>
      <c r="Q179" s="228">
        <v>0</v>
      </c>
      <c r="R179" s="228">
        <f>Q179*H179</f>
        <v>0</v>
      </c>
      <c r="S179" s="228">
        <v>0</v>
      </c>
      <c r="T179" s="229">
        <f>S179*H179</f>
        <v>0</v>
      </c>
      <c r="U179" s="39"/>
      <c r="V179" s="39"/>
      <c r="W179" s="39"/>
      <c r="X179" s="39"/>
      <c r="Y179" s="39"/>
      <c r="Z179" s="39"/>
      <c r="AA179" s="39"/>
      <c r="AB179" s="39"/>
      <c r="AC179" s="39"/>
      <c r="AD179" s="39"/>
      <c r="AE179" s="39"/>
      <c r="AR179" s="230" t="s">
        <v>372</v>
      </c>
      <c r="AT179" s="230" t="s">
        <v>124</v>
      </c>
      <c r="AU179" s="230" t="s">
        <v>87</v>
      </c>
      <c r="AY179" s="18" t="s">
        <v>122</v>
      </c>
      <c r="BE179" s="231">
        <f>IF(N179="základní",J179,0)</f>
        <v>0</v>
      </c>
      <c r="BF179" s="231">
        <f>IF(N179="snížená",J179,0)</f>
        <v>0</v>
      </c>
      <c r="BG179" s="231">
        <f>IF(N179="zákl. přenesená",J179,0)</f>
        <v>0</v>
      </c>
      <c r="BH179" s="231">
        <f>IF(N179="sníž. přenesená",J179,0)</f>
        <v>0</v>
      </c>
      <c r="BI179" s="231">
        <f>IF(N179="nulová",J179,0)</f>
        <v>0</v>
      </c>
      <c r="BJ179" s="18" t="s">
        <v>85</v>
      </c>
      <c r="BK179" s="231">
        <f>ROUND(I179*H179,2)</f>
        <v>0</v>
      </c>
      <c r="BL179" s="18" t="s">
        <v>372</v>
      </c>
      <c r="BM179" s="230" t="s">
        <v>426</v>
      </c>
    </row>
    <row r="180" spans="1:47" s="2" customFormat="1" ht="12">
      <c r="A180" s="39"/>
      <c r="B180" s="40"/>
      <c r="C180" s="41"/>
      <c r="D180" s="232" t="s">
        <v>131</v>
      </c>
      <c r="E180" s="41"/>
      <c r="F180" s="233" t="s">
        <v>421</v>
      </c>
      <c r="G180" s="41"/>
      <c r="H180" s="41"/>
      <c r="I180" s="234"/>
      <c r="J180" s="41"/>
      <c r="K180" s="41"/>
      <c r="L180" s="45"/>
      <c r="M180" s="235"/>
      <c r="N180" s="236"/>
      <c r="O180" s="92"/>
      <c r="P180" s="92"/>
      <c r="Q180" s="92"/>
      <c r="R180" s="92"/>
      <c r="S180" s="92"/>
      <c r="T180" s="93"/>
      <c r="U180" s="39"/>
      <c r="V180" s="39"/>
      <c r="W180" s="39"/>
      <c r="X180" s="39"/>
      <c r="Y180" s="39"/>
      <c r="Z180" s="39"/>
      <c r="AA180" s="39"/>
      <c r="AB180" s="39"/>
      <c r="AC180" s="39"/>
      <c r="AD180" s="39"/>
      <c r="AE180" s="39"/>
      <c r="AT180" s="18" t="s">
        <v>131</v>
      </c>
      <c r="AU180" s="18" t="s">
        <v>87</v>
      </c>
    </row>
    <row r="181" spans="1:51" s="13" customFormat="1" ht="12">
      <c r="A181" s="13"/>
      <c r="B181" s="237"/>
      <c r="C181" s="238"/>
      <c r="D181" s="232" t="s">
        <v>133</v>
      </c>
      <c r="E181" s="239" t="s">
        <v>1</v>
      </c>
      <c r="F181" s="240" t="s">
        <v>427</v>
      </c>
      <c r="G181" s="238"/>
      <c r="H181" s="241">
        <v>1</v>
      </c>
      <c r="I181" s="242"/>
      <c r="J181" s="238"/>
      <c r="K181" s="238"/>
      <c r="L181" s="243"/>
      <c r="M181" s="244"/>
      <c r="N181" s="245"/>
      <c r="O181" s="245"/>
      <c r="P181" s="245"/>
      <c r="Q181" s="245"/>
      <c r="R181" s="245"/>
      <c r="S181" s="245"/>
      <c r="T181" s="246"/>
      <c r="U181" s="13"/>
      <c r="V181" s="13"/>
      <c r="W181" s="13"/>
      <c r="X181" s="13"/>
      <c r="Y181" s="13"/>
      <c r="Z181" s="13"/>
      <c r="AA181" s="13"/>
      <c r="AB181" s="13"/>
      <c r="AC181" s="13"/>
      <c r="AD181" s="13"/>
      <c r="AE181" s="13"/>
      <c r="AT181" s="247" t="s">
        <v>133</v>
      </c>
      <c r="AU181" s="247" t="s">
        <v>87</v>
      </c>
      <c r="AV181" s="13" t="s">
        <v>87</v>
      </c>
      <c r="AW181" s="13" t="s">
        <v>34</v>
      </c>
      <c r="AX181" s="13" t="s">
        <v>85</v>
      </c>
      <c r="AY181" s="247" t="s">
        <v>122</v>
      </c>
    </row>
    <row r="182" spans="1:63" s="12" customFormat="1" ht="22.8" customHeight="1">
      <c r="A182" s="12"/>
      <c r="B182" s="203"/>
      <c r="C182" s="204"/>
      <c r="D182" s="205" t="s">
        <v>76</v>
      </c>
      <c r="E182" s="217" t="s">
        <v>428</v>
      </c>
      <c r="F182" s="217" t="s">
        <v>429</v>
      </c>
      <c r="G182" s="204"/>
      <c r="H182" s="204"/>
      <c r="I182" s="207"/>
      <c r="J182" s="218">
        <f>BK182</f>
        <v>0</v>
      </c>
      <c r="K182" s="204"/>
      <c r="L182" s="209"/>
      <c r="M182" s="210"/>
      <c r="N182" s="211"/>
      <c r="O182" s="211"/>
      <c r="P182" s="212">
        <f>SUM(P183:P184)</f>
        <v>0</v>
      </c>
      <c r="Q182" s="211"/>
      <c r="R182" s="212">
        <f>SUM(R183:R184)</f>
        <v>0</v>
      </c>
      <c r="S182" s="211"/>
      <c r="T182" s="213">
        <f>SUM(T183:T184)</f>
        <v>0</v>
      </c>
      <c r="U182" s="12"/>
      <c r="V182" s="12"/>
      <c r="W182" s="12"/>
      <c r="X182" s="12"/>
      <c r="Y182" s="12"/>
      <c r="Z182" s="12"/>
      <c r="AA182" s="12"/>
      <c r="AB182" s="12"/>
      <c r="AC182" s="12"/>
      <c r="AD182" s="12"/>
      <c r="AE182" s="12"/>
      <c r="AR182" s="214" t="s">
        <v>158</v>
      </c>
      <c r="AT182" s="215" t="s">
        <v>76</v>
      </c>
      <c r="AU182" s="215" t="s">
        <v>85</v>
      </c>
      <c r="AY182" s="214" t="s">
        <v>122</v>
      </c>
      <c r="BK182" s="216">
        <f>SUM(BK183:BK184)</f>
        <v>0</v>
      </c>
    </row>
    <row r="183" spans="1:65" s="2" customFormat="1" ht="16.5" customHeight="1">
      <c r="A183" s="39"/>
      <c r="B183" s="40"/>
      <c r="C183" s="219" t="s">
        <v>244</v>
      </c>
      <c r="D183" s="219" t="s">
        <v>124</v>
      </c>
      <c r="E183" s="220" t="s">
        <v>430</v>
      </c>
      <c r="F183" s="221" t="s">
        <v>431</v>
      </c>
      <c r="G183" s="222" t="s">
        <v>385</v>
      </c>
      <c r="H183" s="223">
        <v>3</v>
      </c>
      <c r="I183" s="224"/>
      <c r="J183" s="225">
        <f>ROUND(I183*H183,2)</f>
        <v>0</v>
      </c>
      <c r="K183" s="221" t="s">
        <v>128</v>
      </c>
      <c r="L183" s="45"/>
      <c r="M183" s="226" t="s">
        <v>1</v>
      </c>
      <c r="N183" s="227" t="s">
        <v>42</v>
      </c>
      <c r="O183" s="92"/>
      <c r="P183" s="228">
        <f>O183*H183</f>
        <v>0</v>
      </c>
      <c r="Q183" s="228">
        <v>0</v>
      </c>
      <c r="R183" s="228">
        <f>Q183*H183</f>
        <v>0</v>
      </c>
      <c r="S183" s="228">
        <v>0</v>
      </c>
      <c r="T183" s="229">
        <f>S183*H183</f>
        <v>0</v>
      </c>
      <c r="U183" s="39"/>
      <c r="V183" s="39"/>
      <c r="W183" s="39"/>
      <c r="X183" s="39"/>
      <c r="Y183" s="39"/>
      <c r="Z183" s="39"/>
      <c r="AA183" s="39"/>
      <c r="AB183" s="39"/>
      <c r="AC183" s="39"/>
      <c r="AD183" s="39"/>
      <c r="AE183" s="39"/>
      <c r="AR183" s="230" t="s">
        <v>372</v>
      </c>
      <c r="AT183" s="230" t="s">
        <v>124</v>
      </c>
      <c r="AU183" s="230" t="s">
        <v>87</v>
      </c>
      <c r="AY183" s="18" t="s">
        <v>122</v>
      </c>
      <c r="BE183" s="231">
        <f>IF(N183="základní",J183,0)</f>
        <v>0</v>
      </c>
      <c r="BF183" s="231">
        <f>IF(N183="snížená",J183,0)</f>
        <v>0</v>
      </c>
      <c r="BG183" s="231">
        <f>IF(N183="zákl. přenesená",J183,0)</f>
        <v>0</v>
      </c>
      <c r="BH183" s="231">
        <f>IF(N183="sníž. přenesená",J183,0)</f>
        <v>0</v>
      </c>
      <c r="BI183" s="231">
        <f>IF(N183="nulová",J183,0)</f>
        <v>0</v>
      </c>
      <c r="BJ183" s="18" t="s">
        <v>85</v>
      </c>
      <c r="BK183" s="231">
        <f>ROUND(I183*H183,2)</f>
        <v>0</v>
      </c>
      <c r="BL183" s="18" t="s">
        <v>372</v>
      </c>
      <c r="BM183" s="230" t="s">
        <v>432</v>
      </c>
    </row>
    <row r="184" spans="1:47" s="2" customFormat="1" ht="12">
      <c r="A184" s="39"/>
      <c r="B184" s="40"/>
      <c r="C184" s="41"/>
      <c r="D184" s="232" t="s">
        <v>131</v>
      </c>
      <c r="E184" s="41"/>
      <c r="F184" s="233" t="s">
        <v>433</v>
      </c>
      <c r="G184" s="41"/>
      <c r="H184" s="41"/>
      <c r="I184" s="234"/>
      <c r="J184" s="41"/>
      <c r="K184" s="41"/>
      <c r="L184" s="45"/>
      <c r="M184" s="235"/>
      <c r="N184" s="236"/>
      <c r="O184" s="92"/>
      <c r="P184" s="92"/>
      <c r="Q184" s="92"/>
      <c r="R184" s="92"/>
      <c r="S184" s="92"/>
      <c r="T184" s="93"/>
      <c r="U184" s="39"/>
      <c r="V184" s="39"/>
      <c r="W184" s="39"/>
      <c r="X184" s="39"/>
      <c r="Y184" s="39"/>
      <c r="Z184" s="39"/>
      <c r="AA184" s="39"/>
      <c r="AB184" s="39"/>
      <c r="AC184" s="39"/>
      <c r="AD184" s="39"/>
      <c r="AE184" s="39"/>
      <c r="AT184" s="18" t="s">
        <v>131</v>
      </c>
      <c r="AU184" s="18" t="s">
        <v>87</v>
      </c>
    </row>
    <row r="185" spans="1:63" s="12" customFormat="1" ht="22.8" customHeight="1">
      <c r="A185" s="12"/>
      <c r="B185" s="203"/>
      <c r="C185" s="204"/>
      <c r="D185" s="205" t="s">
        <v>76</v>
      </c>
      <c r="E185" s="217" t="s">
        <v>434</v>
      </c>
      <c r="F185" s="217" t="s">
        <v>435</v>
      </c>
      <c r="G185" s="204"/>
      <c r="H185" s="204"/>
      <c r="I185" s="207"/>
      <c r="J185" s="218">
        <f>BK185</f>
        <v>0</v>
      </c>
      <c r="K185" s="204"/>
      <c r="L185" s="209"/>
      <c r="M185" s="210"/>
      <c r="N185" s="211"/>
      <c r="O185" s="211"/>
      <c r="P185" s="212">
        <f>SUM(P186:P187)</f>
        <v>0</v>
      </c>
      <c r="Q185" s="211"/>
      <c r="R185" s="212">
        <f>SUM(R186:R187)</f>
        <v>0</v>
      </c>
      <c r="S185" s="211"/>
      <c r="T185" s="213">
        <f>SUM(T186:T187)</f>
        <v>0</v>
      </c>
      <c r="U185" s="12"/>
      <c r="V185" s="12"/>
      <c r="W185" s="12"/>
      <c r="X185" s="12"/>
      <c r="Y185" s="12"/>
      <c r="Z185" s="12"/>
      <c r="AA185" s="12"/>
      <c r="AB185" s="12"/>
      <c r="AC185" s="12"/>
      <c r="AD185" s="12"/>
      <c r="AE185" s="12"/>
      <c r="AR185" s="214" t="s">
        <v>158</v>
      </c>
      <c r="AT185" s="215" t="s">
        <v>76</v>
      </c>
      <c r="AU185" s="215" t="s">
        <v>85</v>
      </c>
      <c r="AY185" s="214" t="s">
        <v>122</v>
      </c>
      <c r="BK185" s="216">
        <f>SUM(BK186:BK187)</f>
        <v>0</v>
      </c>
    </row>
    <row r="186" spans="1:65" s="2" customFormat="1" ht="16.5" customHeight="1">
      <c r="A186" s="39"/>
      <c r="B186" s="40"/>
      <c r="C186" s="219" t="s">
        <v>251</v>
      </c>
      <c r="D186" s="219" t="s">
        <v>124</v>
      </c>
      <c r="E186" s="220" t="s">
        <v>436</v>
      </c>
      <c r="F186" s="221" t="s">
        <v>437</v>
      </c>
      <c r="G186" s="222" t="s">
        <v>385</v>
      </c>
      <c r="H186" s="223">
        <v>1</v>
      </c>
      <c r="I186" s="224"/>
      <c r="J186" s="225">
        <f>ROUND(I186*H186,2)</f>
        <v>0</v>
      </c>
      <c r="K186" s="221" t="s">
        <v>128</v>
      </c>
      <c r="L186" s="45"/>
      <c r="M186" s="226" t="s">
        <v>1</v>
      </c>
      <c r="N186" s="227" t="s">
        <v>42</v>
      </c>
      <c r="O186" s="92"/>
      <c r="P186" s="228">
        <f>O186*H186</f>
        <v>0</v>
      </c>
      <c r="Q186" s="228">
        <v>0</v>
      </c>
      <c r="R186" s="228">
        <f>Q186*H186</f>
        <v>0</v>
      </c>
      <c r="S186" s="228">
        <v>0</v>
      </c>
      <c r="T186" s="229">
        <f>S186*H186</f>
        <v>0</v>
      </c>
      <c r="U186" s="39"/>
      <c r="V186" s="39"/>
      <c r="W186" s="39"/>
      <c r="X186" s="39"/>
      <c r="Y186" s="39"/>
      <c r="Z186" s="39"/>
      <c r="AA186" s="39"/>
      <c r="AB186" s="39"/>
      <c r="AC186" s="39"/>
      <c r="AD186" s="39"/>
      <c r="AE186" s="39"/>
      <c r="AR186" s="230" t="s">
        <v>372</v>
      </c>
      <c r="AT186" s="230" t="s">
        <v>124</v>
      </c>
      <c r="AU186" s="230" t="s">
        <v>87</v>
      </c>
      <c r="AY186" s="18" t="s">
        <v>122</v>
      </c>
      <c r="BE186" s="231">
        <f>IF(N186="základní",J186,0)</f>
        <v>0</v>
      </c>
      <c r="BF186" s="231">
        <f>IF(N186="snížená",J186,0)</f>
        <v>0</v>
      </c>
      <c r="BG186" s="231">
        <f>IF(N186="zákl. přenesená",J186,0)</f>
        <v>0</v>
      </c>
      <c r="BH186" s="231">
        <f>IF(N186="sníž. přenesená",J186,0)</f>
        <v>0</v>
      </c>
      <c r="BI186" s="231">
        <f>IF(N186="nulová",J186,0)</f>
        <v>0</v>
      </c>
      <c r="BJ186" s="18" t="s">
        <v>85</v>
      </c>
      <c r="BK186" s="231">
        <f>ROUND(I186*H186,2)</f>
        <v>0</v>
      </c>
      <c r="BL186" s="18" t="s">
        <v>372</v>
      </c>
      <c r="BM186" s="230" t="s">
        <v>438</v>
      </c>
    </row>
    <row r="187" spans="1:47" s="2" customFormat="1" ht="12">
      <c r="A187" s="39"/>
      <c r="B187" s="40"/>
      <c r="C187" s="41"/>
      <c r="D187" s="232" t="s">
        <v>131</v>
      </c>
      <c r="E187" s="41"/>
      <c r="F187" s="233" t="s">
        <v>437</v>
      </c>
      <c r="G187" s="41"/>
      <c r="H187" s="41"/>
      <c r="I187" s="234"/>
      <c r="J187" s="41"/>
      <c r="K187" s="41"/>
      <c r="L187" s="45"/>
      <c r="M187" s="291"/>
      <c r="N187" s="292"/>
      <c r="O187" s="293"/>
      <c r="P187" s="293"/>
      <c r="Q187" s="293"/>
      <c r="R187" s="293"/>
      <c r="S187" s="293"/>
      <c r="T187" s="294"/>
      <c r="U187" s="39"/>
      <c r="V187" s="39"/>
      <c r="W187" s="39"/>
      <c r="X187" s="39"/>
      <c r="Y187" s="39"/>
      <c r="Z187" s="39"/>
      <c r="AA187" s="39"/>
      <c r="AB187" s="39"/>
      <c r="AC187" s="39"/>
      <c r="AD187" s="39"/>
      <c r="AE187" s="39"/>
      <c r="AT187" s="18" t="s">
        <v>131</v>
      </c>
      <c r="AU187" s="18" t="s">
        <v>87</v>
      </c>
    </row>
    <row r="188" spans="1:31" s="2" customFormat="1" ht="6.95" customHeight="1">
      <c r="A188" s="39"/>
      <c r="B188" s="67"/>
      <c r="C188" s="68"/>
      <c r="D188" s="68"/>
      <c r="E188" s="68"/>
      <c r="F188" s="68"/>
      <c r="G188" s="68"/>
      <c r="H188" s="68"/>
      <c r="I188" s="68"/>
      <c r="J188" s="68"/>
      <c r="K188" s="68"/>
      <c r="L188" s="45"/>
      <c r="M188" s="39"/>
      <c r="O188" s="39"/>
      <c r="P188" s="39"/>
      <c r="Q188" s="39"/>
      <c r="R188" s="39"/>
      <c r="S188" s="39"/>
      <c r="T188" s="39"/>
      <c r="U188" s="39"/>
      <c r="V188" s="39"/>
      <c r="W188" s="39"/>
      <c r="X188" s="39"/>
      <c r="Y188" s="39"/>
      <c r="Z188" s="39"/>
      <c r="AA188" s="39"/>
      <c r="AB188" s="39"/>
      <c r="AC188" s="39"/>
      <c r="AD188" s="39"/>
      <c r="AE188" s="39"/>
    </row>
  </sheetData>
  <sheetProtection password="CC35" sheet="1" objects="1" scenarios="1" formatColumns="0" formatRows="0" autoFilter="0"/>
  <autoFilter ref="C122:K187"/>
  <mergeCells count="9">
    <mergeCell ref="E7:H7"/>
    <mergeCell ref="E9:H9"/>
    <mergeCell ref="E18:H18"/>
    <mergeCell ref="E27:H27"/>
    <mergeCell ref="E85:H85"/>
    <mergeCell ref="E87:H87"/>
    <mergeCell ref="E113:H113"/>
    <mergeCell ref="E115:H115"/>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Jaroslav Gric</dc:creator>
  <cp:keywords/>
  <dc:description/>
  <cp:lastModifiedBy>Jaroslav Gric</cp:lastModifiedBy>
  <dcterms:created xsi:type="dcterms:W3CDTF">2024-04-03T05:19:43Z</dcterms:created>
  <dcterms:modified xsi:type="dcterms:W3CDTF">2024-04-03T05:19:47Z</dcterms:modified>
  <cp:category/>
  <cp:version/>
  <cp:contentType/>
  <cp:contentStatus/>
</cp:coreProperties>
</file>