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90" activeTab="1"/>
  </bookViews>
  <sheets>
    <sheet name="Rekapitulace" sheetId="5" r:id="rId1"/>
    <sheet name="II_424" sheetId="20" r:id="rId2"/>
    <sheet name="VaON" sheetId="8" r:id="rId3"/>
  </sheets>
  <definedNames>
    <definedName name="_xlnm.Print_Area" localSheetId="0">'Rekapitulace'!$A$1:$B$15</definedName>
  </definedNames>
  <calcPr calcId="162913"/>
  <extLst/>
</workbook>
</file>

<file path=xl/sharedStrings.xml><?xml version="1.0" encoding="utf-8"?>
<sst xmlns="http://schemas.openxmlformats.org/spreadsheetml/2006/main" count="99" uniqueCount="76">
  <si>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</si>
  <si>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</si>
  <si>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</si>
  <si>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</si>
  <si>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</si>
  <si>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</si>
  <si>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</si>
  <si>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</si>
  <si>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</si>
  <si>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_4KT0RMYH3</t>
  </si>
  <si>
    <t>Zemní práce Celkem :</t>
  </si>
  <si>
    <t>Komunikace</t>
  </si>
  <si>
    <t>573231111</t>
  </si>
  <si>
    <t xml:space="preserve">Postřik živičný spojovací ze silniční emulze v množství do 0,7 kg/m2                                </t>
  </si>
  <si>
    <t>_4KT0RS7IF</t>
  </si>
  <si>
    <t>_4KT0RSQVV</t>
  </si>
  <si>
    <t>Komunikace Celkem :</t>
  </si>
  <si>
    <t>Ostatní konstrukce a práce</t>
  </si>
  <si>
    <t>Ostatní konstrukce a práce Celkem :</t>
  </si>
  <si>
    <t xml:space="preserve">M    </t>
  </si>
  <si>
    <t>_4KT0RW5HX</t>
  </si>
  <si>
    <t>_4KT0T7PTR</t>
  </si>
  <si>
    <t>_4KT0SC7RX</t>
  </si>
  <si>
    <t>_4KT0RVQMB</t>
  </si>
  <si>
    <t>_4KT0RVFOW</t>
  </si>
  <si>
    <t>_4KT0ROSAA</t>
  </si>
  <si>
    <t>_4KT0RR0TJ</t>
  </si>
  <si>
    <t>STAVBA CELKEM</t>
  </si>
  <si>
    <t>Sazba DPH</t>
  </si>
  <si>
    <t>DPH celkem</t>
  </si>
  <si>
    <t>Celková cena bez DPH:</t>
  </si>
  <si>
    <t>Celková cena s DPH:</t>
  </si>
  <si>
    <t>VRN</t>
  </si>
  <si>
    <t>Přechodné dopravní značení</t>
  </si>
  <si>
    <t>kpl</t>
  </si>
  <si>
    <t xml:space="preserve">Zarovnání styčné plochy podkladu nebo krytu z betonu tl do 150 mm                                   </t>
  </si>
  <si>
    <t>919731112</t>
  </si>
  <si>
    <t xml:space="preserve">Řezání stávajícího živičného krytu hl do 100 mm                                             </t>
  </si>
  <si>
    <t>919735112</t>
  </si>
  <si>
    <t xml:space="preserve">Čištění vozovek metením podkladu nebo krytu betonového nebo živičného             </t>
  </si>
  <si>
    <t>Rekapitulace stavebních objektů</t>
  </si>
  <si>
    <t>Název objektu</t>
  </si>
  <si>
    <t>DPH 21%:</t>
  </si>
  <si>
    <t>Cena celkem bez DPH:</t>
  </si>
  <si>
    <t>Cena celkem vč. DPH 21%:</t>
  </si>
  <si>
    <t>Cena za objekt bez DPH v Kč</t>
  </si>
  <si>
    <t>Zařízení staveniště</t>
  </si>
  <si>
    <t>Vedlejší náklady</t>
  </si>
  <si>
    <t>Vedlejší a ostatní náklady</t>
  </si>
  <si>
    <t>soubor</t>
  </si>
  <si>
    <t>VN a ON Celkem :</t>
  </si>
  <si>
    <t>Zajištění BOZP na staveništi</t>
  </si>
  <si>
    <t xml:space="preserve">Řezání spár pro vytvoření komůrky š 15 mm hl 30 mm pro těsnící zálivku v živičném krytu                                   </t>
  </si>
  <si>
    <t xml:space="preserve">919112223 </t>
  </si>
  <si>
    <t>915211112</t>
  </si>
  <si>
    <t xml:space="preserve">Vodorovné dopravní značení dělící čáry souvislé š 125 mm retroreflexní bílý plast  </t>
  </si>
  <si>
    <t>m</t>
  </si>
  <si>
    <t>915611111</t>
  </si>
  <si>
    <t xml:space="preserve">Předznačení vodorovného liniového značení  </t>
  </si>
  <si>
    <t>SUS JMK, p.o.k.</t>
  </si>
  <si>
    <t xml:space="preserve">Asfaltový beton vrstva obrusná ACO 11 (ABS) tř. I tl 40 mm š do 3 m z nemodifikovaného asfaltu      </t>
  </si>
  <si>
    <t>572141111</t>
  </si>
  <si>
    <t>577134111</t>
  </si>
  <si>
    <t>Vyrovnání povrchu dosavadních krytů asfaltovým betonem ACO (AB) tl prům 30 mm</t>
  </si>
  <si>
    <t>ks</t>
  </si>
  <si>
    <t>113154324</t>
  </si>
  <si>
    <t xml:space="preserve">Frézování živičného krytu tl do 100 mm pruh š přes 0,5 do1 m pl přes 1000 do 10000 m2 bez                       </t>
  </si>
  <si>
    <t>překážek v trase.</t>
  </si>
  <si>
    <t>Odvoz a likvidace v režii zhotovitele</t>
  </si>
  <si>
    <t>599141111</t>
  </si>
  <si>
    <t xml:space="preserve">Vyplnění spár mezi silničními dílci živičnou zálivkou                                                                     </t>
  </si>
  <si>
    <t>938909331</t>
  </si>
  <si>
    <t>899331111</t>
  </si>
  <si>
    <t>Výšková úprava uličního vstupu nebo vpusti 200 mm zvýšením poklopu</t>
  </si>
  <si>
    <t xml:space="preserve"> III/39521 Smolín průtah</t>
  </si>
  <si>
    <t>silnice III/39521- vozovka 1 495,00 m2 + křižovatka 60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</si>
</sst>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7" fillId="3" borderId="0" xfId="0" applyFont="1" applyFill="1"/>
    <xf numFmtId="0" fontId="0" fillId="0" borderId="0" xfId="0"/>
    <xf numFmtId="0" fontId="0" fillId="0" borderId="0" xfId="0" applyBorder="1"/>
    <xf numFmtId="0" fontId="14" fillId="0" borderId="2" xfId="0" applyFont="1" applyFill="1" applyBorder="1"/>
    <xf numFmtId="164" fontId="14" fillId="0" borderId="3" xfId="0" applyNumberFormat="1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1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1"/>
  <sheetViews>
    <sheetView view="pageBreakPreview" zoomScale="115" zoomScaleSheetLayoutView="115" workbookViewId="0" topLeftCell="A1">
      <selection activeCell="B6" sqref="B6"/>
    </sheetView>
  </sheetViews>
  <sheetFormatPr defaultColWidth="9.140625" defaultRowHeight="15"/>
  <cols>
    <col min="1" max="1" width="92.8515625" style="0" customWidth="1"/>
    <col min="2" max="2" width="33.00390625" style="0" customWidth="1"/>
    <col min="3" max="272" width="8.8515625" style="29" customWidth="1"/>
  </cols>
  <sheetData>
    <row r="1" ht="23.25">
      <c r="A1" s="13" t="str">
        <f>II_424!A1</f>
        <v xml:space="preserve"> III/39521 Smolín průtah</v>
      </c>
    </row>
    <row r="2" ht="23.25">
      <c r="A2" s="13" t="s">
        <v>40</v>
      </c>
    </row>
    <row r="4" spans="1:2" ht="18.75">
      <c r="A4" s="12" t="s">
        <v>41</v>
      </c>
      <c r="B4" s="14" t="s">
        <v>45</v>
      </c>
    </row>
    <row r="5" spans="1:2" ht="18.75">
      <c r="A5" s="12"/>
      <c r="B5" s="14"/>
    </row>
    <row r="6" spans="1:272" s="26" customFormat="1" ht="18.75">
      <c r="A6" s="30" t="str">
        <f>A1</f>
        <v xml:space="preserve"> III/39521 Smolín průtah</v>
      </c>
      <c r="B6" s="31">
        <f>II_424!K34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</row>
    <row r="7" spans="1:2" ht="18.75">
      <c r="A7" s="32" t="str">
        <f>VaON!A1</f>
        <v>Vedlejší a ostatní náklady</v>
      </c>
      <c r="B7" s="31">
        <f>VaON!K14</f>
        <v>60000</v>
      </c>
    </row>
    <row r="8" spans="1:2" ht="18.75">
      <c r="A8" s="33"/>
      <c r="B8" s="34"/>
    </row>
    <row r="9" spans="1:2" ht="18.75">
      <c r="A9" s="32" t="s">
        <v>43</v>
      </c>
      <c r="B9" s="31">
        <f>SUM(B6:B7)</f>
        <v>60000</v>
      </c>
    </row>
    <row r="10" spans="1:2" ht="18.75">
      <c r="A10" s="32" t="s">
        <v>42</v>
      </c>
      <c r="B10" s="31">
        <f>B9*0.21</f>
        <v>12600</v>
      </c>
    </row>
    <row r="11" spans="1:2" ht="19.5" thickBot="1">
      <c r="A11" s="35" t="s">
        <v>44</v>
      </c>
      <c r="B11" s="36">
        <f>B9*1.21</f>
        <v>72600</v>
      </c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SheetLayoutView="100" workbookViewId="0" topLeftCell="A1">
      <selection activeCell="K28" sqref="K28"/>
    </sheetView>
  </sheetViews>
  <sheetFormatPr defaultColWidth="9.140625" defaultRowHeight="15"/>
  <cols>
    <col min="1" max="1" width="5.57421875" style="25" customWidth="1"/>
    <col min="2" max="2" width="10.140625" style="25" customWidth="1"/>
    <col min="3" max="4" width="9.7109375" style="25" customWidth="1"/>
    <col min="5" max="7" width="9.140625" style="25" customWidth="1"/>
    <col min="8" max="8" width="29.7109375" style="25" customWidth="1"/>
    <col min="9" max="9" width="11.7109375" style="25" customWidth="1"/>
    <col min="10" max="10" width="6.28125" style="25" customWidth="1"/>
    <col min="11" max="11" width="12.7109375" style="25" customWidth="1"/>
    <col min="12" max="12" width="13.7109375" style="25" customWidth="1"/>
    <col min="13" max="13" width="16.7109375" style="26" hidden="1" customWidth="1"/>
    <col min="14" max="16384" width="9.140625" style="26" customWidth="1"/>
  </cols>
  <sheetData>
    <row r="1" spans="1:12" ht="15" customHeight="1">
      <c r="A1" s="70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 customHeight="1">
      <c r="A2" s="7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>
      <c r="A5" s="25" t="s">
        <v>0</v>
      </c>
      <c r="B5" s="26"/>
      <c r="C5" s="25" t="s">
        <v>59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 thickBot="1">
      <c r="A7" s="73" t="s">
        <v>1</v>
      </c>
      <c r="B7" s="74"/>
      <c r="C7" s="75" t="s">
        <v>2</v>
      </c>
      <c r="D7" s="76"/>
      <c r="E7" s="76"/>
      <c r="F7" s="76"/>
      <c r="G7" s="76"/>
      <c r="H7" s="76"/>
      <c r="I7" s="16" t="s">
        <v>3</v>
      </c>
      <c r="J7" s="24" t="s">
        <v>4</v>
      </c>
      <c r="K7" s="16" t="s">
        <v>5</v>
      </c>
      <c r="L7" s="16" t="s">
        <v>6</v>
      </c>
    </row>
    <row r="8" spans="1:12" ht="15">
      <c r="A8" s="17">
        <v>1</v>
      </c>
      <c r="B8" s="77" t="s">
        <v>7</v>
      </c>
      <c r="C8" s="78"/>
      <c r="D8" s="78"/>
      <c r="E8" s="78"/>
      <c r="F8" s="78"/>
      <c r="G8" s="79"/>
      <c r="H8" s="80"/>
      <c r="I8" s="80"/>
      <c r="J8" s="80"/>
      <c r="K8" s="80"/>
      <c r="L8" s="80"/>
    </row>
    <row r="9" spans="1:13" ht="15">
      <c r="A9" s="15">
        <v>1</v>
      </c>
      <c r="B9" s="18" t="s">
        <v>65</v>
      </c>
      <c r="C9" s="62" t="s">
        <v>66</v>
      </c>
      <c r="D9" s="63"/>
      <c r="E9" s="63"/>
      <c r="F9" s="63"/>
      <c r="G9" s="63"/>
      <c r="H9" s="63"/>
      <c r="I9" s="22">
        <v>1555</v>
      </c>
      <c r="J9" s="23" t="s">
        <v>8</v>
      </c>
      <c r="K9" s="19"/>
      <c r="L9" s="20">
        <f>ROUND(I9*K9,2)</f>
        <v>0</v>
      </c>
      <c r="M9" s="26" t="s">
        <v>9</v>
      </c>
    </row>
    <row r="10" spans="1:12" s="28" customFormat="1" ht="15">
      <c r="A10" s="15"/>
      <c r="B10" s="18"/>
      <c r="C10" s="40" t="s">
        <v>67</v>
      </c>
      <c r="D10" s="41"/>
      <c r="E10" s="41"/>
      <c r="F10" s="41"/>
      <c r="G10" s="41"/>
      <c r="H10" s="41"/>
      <c r="I10" s="22"/>
      <c r="J10" s="40"/>
      <c r="K10" s="19"/>
      <c r="L10" s="20"/>
    </row>
    <row r="11" spans="1:12" s="28" customFormat="1" ht="15">
      <c r="A11" s="15"/>
      <c r="B11" s="18"/>
      <c r="C11" s="42" t="s">
        <v>68</v>
      </c>
      <c r="D11" s="43"/>
      <c r="E11" s="43"/>
      <c r="F11" s="41"/>
      <c r="G11" s="41"/>
      <c r="H11" s="41"/>
      <c r="I11" s="22"/>
      <c r="J11" s="40"/>
      <c r="K11" s="19"/>
      <c r="L11" s="20"/>
    </row>
    <row r="12" spans="1:12" s="28" customFormat="1" ht="15">
      <c r="A12" s="15"/>
      <c r="B12" s="18"/>
      <c r="C12" s="81" t="s">
        <v>75</v>
      </c>
      <c r="D12" s="63"/>
      <c r="E12" s="63"/>
      <c r="F12" s="63"/>
      <c r="G12" s="63"/>
      <c r="H12" s="63"/>
      <c r="I12" s="22"/>
      <c r="J12" s="38"/>
      <c r="K12" s="19"/>
      <c r="L12" s="20"/>
    </row>
    <row r="13" spans="1:12" ht="15">
      <c r="A13" s="46"/>
      <c r="B13" s="47"/>
      <c r="C13" s="47"/>
      <c r="D13" s="47"/>
      <c r="E13" s="47"/>
      <c r="F13" s="47"/>
      <c r="G13" s="64" t="s">
        <v>10</v>
      </c>
      <c r="H13" s="65"/>
      <c r="I13" s="65"/>
      <c r="J13" s="65"/>
      <c r="K13" s="65"/>
      <c r="L13" s="21">
        <f>SUM(L9:L9)</f>
        <v>0</v>
      </c>
    </row>
    <row r="14" spans="1:12" ht="15">
      <c r="A14" s="17">
        <v>5</v>
      </c>
      <c r="B14" s="66" t="s">
        <v>11</v>
      </c>
      <c r="C14" s="67"/>
      <c r="D14" s="67"/>
      <c r="E14" s="67"/>
      <c r="F14" s="67"/>
      <c r="G14" s="46"/>
      <c r="H14" s="47"/>
      <c r="I14" s="47"/>
      <c r="J14" s="47"/>
      <c r="K14" s="47"/>
      <c r="L14" s="47"/>
    </row>
    <row r="15" spans="1:13" ht="15">
      <c r="A15" s="15">
        <v>2</v>
      </c>
      <c r="B15" s="18" t="s">
        <v>12</v>
      </c>
      <c r="C15" s="62" t="s">
        <v>13</v>
      </c>
      <c r="D15" s="63"/>
      <c r="E15" s="63"/>
      <c r="F15" s="63"/>
      <c r="G15" s="63"/>
      <c r="H15" s="63"/>
      <c r="I15" s="22">
        <f>I9*2</f>
        <v>3110</v>
      </c>
      <c r="J15" s="23" t="s">
        <v>8</v>
      </c>
      <c r="K15" s="19"/>
      <c r="L15" s="20">
        <f>ROUND(I15*K15,2)</f>
        <v>0</v>
      </c>
      <c r="M15" s="26" t="s">
        <v>14</v>
      </c>
    </row>
    <row r="16" spans="1:13" s="28" customFormat="1" ht="15">
      <c r="A16" s="15">
        <v>3</v>
      </c>
      <c r="B16" s="18" t="s">
        <v>61</v>
      </c>
      <c r="C16" s="62" t="s">
        <v>63</v>
      </c>
      <c r="D16" s="63"/>
      <c r="E16" s="63"/>
      <c r="F16" s="63"/>
      <c r="G16" s="63"/>
      <c r="H16" s="63"/>
      <c r="I16" s="22">
        <f>I9</f>
        <v>1555</v>
      </c>
      <c r="J16" s="37" t="s">
        <v>8</v>
      </c>
      <c r="K16" s="19"/>
      <c r="L16" s="20">
        <f aca="true" t="shared" si="0" ref="L16">ROUND(I16*K16,2)</f>
        <v>0</v>
      </c>
      <c r="M16" s="28" t="s">
        <v>15</v>
      </c>
    </row>
    <row r="17" spans="1:13" ht="15">
      <c r="A17" s="15">
        <v>4</v>
      </c>
      <c r="B17" s="18" t="s">
        <v>62</v>
      </c>
      <c r="C17" s="62" t="s">
        <v>60</v>
      </c>
      <c r="D17" s="63"/>
      <c r="E17" s="63"/>
      <c r="F17" s="63"/>
      <c r="G17" s="63"/>
      <c r="H17" s="63"/>
      <c r="I17" s="22">
        <f>I9</f>
        <v>1555</v>
      </c>
      <c r="J17" s="23" t="s">
        <v>8</v>
      </c>
      <c r="K17" s="19"/>
      <c r="L17" s="20">
        <f aca="true" t="shared" si="1" ref="L17:L18">ROUND(I17*K17,2)</f>
        <v>0</v>
      </c>
      <c r="M17" s="26" t="s">
        <v>15</v>
      </c>
    </row>
    <row r="18" spans="1:13" ht="15">
      <c r="A18" s="15">
        <v>5</v>
      </c>
      <c r="B18" s="18" t="s">
        <v>69</v>
      </c>
      <c r="C18" s="62" t="s">
        <v>70</v>
      </c>
      <c r="D18" s="63"/>
      <c r="E18" s="63"/>
      <c r="F18" s="63"/>
      <c r="G18" s="63"/>
      <c r="H18" s="63"/>
      <c r="I18" s="22">
        <f>262+12+64</f>
        <v>338</v>
      </c>
      <c r="J18" s="23" t="s">
        <v>19</v>
      </c>
      <c r="K18" s="19"/>
      <c r="L18" s="20">
        <f t="shared" si="1"/>
        <v>0</v>
      </c>
      <c r="M18" s="26" t="s">
        <v>20</v>
      </c>
    </row>
    <row r="19" spans="1:12" ht="15">
      <c r="A19" s="46"/>
      <c r="B19" s="47"/>
      <c r="C19" s="47"/>
      <c r="D19" s="47"/>
      <c r="E19" s="47"/>
      <c r="F19" s="47"/>
      <c r="G19" s="64" t="s">
        <v>16</v>
      </c>
      <c r="H19" s="65"/>
      <c r="I19" s="65"/>
      <c r="J19" s="65"/>
      <c r="K19" s="65"/>
      <c r="L19" s="21">
        <f>SUM(L15:M18)</f>
        <v>0</v>
      </c>
    </row>
    <row r="20" spans="1:12" ht="15">
      <c r="A20" s="17">
        <v>6</v>
      </c>
      <c r="B20" s="66" t="s">
        <v>17</v>
      </c>
      <c r="C20" s="67"/>
      <c r="D20" s="67"/>
      <c r="E20" s="67"/>
      <c r="F20" s="67"/>
      <c r="G20" s="46"/>
      <c r="H20" s="47"/>
      <c r="I20" s="47"/>
      <c r="J20" s="47"/>
      <c r="K20" s="47"/>
      <c r="L20" s="47"/>
    </row>
    <row r="21" spans="1:12" s="28" customFormat="1" ht="15">
      <c r="A21" s="15">
        <v>7</v>
      </c>
      <c r="B21" s="18" t="s">
        <v>54</v>
      </c>
      <c r="C21" s="68" t="s">
        <v>55</v>
      </c>
      <c r="D21" s="69"/>
      <c r="E21" s="69"/>
      <c r="F21" s="69"/>
      <c r="G21" s="69"/>
      <c r="H21" s="69"/>
      <c r="I21" s="19">
        <v>262</v>
      </c>
      <c r="J21" s="38" t="s">
        <v>56</v>
      </c>
      <c r="K21" s="19"/>
      <c r="L21" s="20">
        <f aca="true" t="shared" si="2" ref="L21:L22">ROUND(I21*K21,2)</f>
        <v>0</v>
      </c>
    </row>
    <row r="22" spans="1:12" s="28" customFormat="1" ht="15">
      <c r="A22" s="15">
        <v>8</v>
      </c>
      <c r="B22" s="18" t="s">
        <v>57</v>
      </c>
      <c r="C22" s="62" t="s">
        <v>58</v>
      </c>
      <c r="D22" s="63"/>
      <c r="E22" s="63"/>
      <c r="F22" s="63"/>
      <c r="G22" s="63"/>
      <c r="H22" s="63"/>
      <c r="I22" s="19">
        <f>I21</f>
        <v>262</v>
      </c>
      <c r="J22" s="38" t="s">
        <v>56</v>
      </c>
      <c r="K22" s="19"/>
      <c r="L22" s="20">
        <f t="shared" si="2"/>
        <v>0</v>
      </c>
    </row>
    <row r="23" spans="1:13" ht="15">
      <c r="A23" s="15">
        <v>9</v>
      </c>
      <c r="B23" s="18" t="s">
        <v>53</v>
      </c>
      <c r="C23" s="62" t="s">
        <v>52</v>
      </c>
      <c r="D23" s="63"/>
      <c r="E23" s="63"/>
      <c r="F23" s="63"/>
      <c r="G23" s="63"/>
      <c r="H23" s="63"/>
      <c r="I23" s="19">
        <f>I18</f>
        <v>338</v>
      </c>
      <c r="J23" s="23" t="s">
        <v>19</v>
      </c>
      <c r="K23" s="19"/>
      <c r="L23" s="20">
        <f aca="true" t="shared" si="3" ref="L23:L27">ROUND(I23*K23,2)</f>
        <v>0</v>
      </c>
      <c r="M23" s="26" t="s">
        <v>23</v>
      </c>
    </row>
    <row r="24" spans="1:13" ht="15">
      <c r="A24" s="15">
        <v>10</v>
      </c>
      <c r="B24" s="18" t="s">
        <v>36</v>
      </c>
      <c r="C24" s="62" t="s">
        <v>35</v>
      </c>
      <c r="D24" s="63"/>
      <c r="E24" s="63"/>
      <c r="F24" s="63"/>
      <c r="G24" s="63"/>
      <c r="H24" s="63"/>
      <c r="I24" s="22">
        <f>I23-262</f>
        <v>76</v>
      </c>
      <c r="J24" s="23" t="s">
        <v>19</v>
      </c>
      <c r="K24" s="19"/>
      <c r="L24" s="20">
        <f t="shared" si="3"/>
        <v>0</v>
      </c>
      <c r="M24" s="26" t="s">
        <v>23</v>
      </c>
    </row>
    <row r="25" spans="1:13" ht="15">
      <c r="A25" s="15">
        <v>11</v>
      </c>
      <c r="B25" s="18" t="s">
        <v>38</v>
      </c>
      <c r="C25" s="62" t="s">
        <v>37</v>
      </c>
      <c r="D25" s="63"/>
      <c r="E25" s="63"/>
      <c r="F25" s="63"/>
      <c r="G25" s="63"/>
      <c r="H25" s="63"/>
      <c r="I25" s="22">
        <f>I24</f>
        <v>76</v>
      </c>
      <c r="J25" s="23" t="s">
        <v>19</v>
      </c>
      <c r="K25" s="19"/>
      <c r="L25" s="20">
        <f t="shared" si="3"/>
        <v>0</v>
      </c>
      <c r="M25" s="26" t="s">
        <v>24</v>
      </c>
    </row>
    <row r="26" spans="1:13" ht="15">
      <c r="A26" s="15">
        <v>12</v>
      </c>
      <c r="B26" s="18" t="s">
        <v>71</v>
      </c>
      <c r="C26" s="62" t="s">
        <v>39</v>
      </c>
      <c r="D26" s="63"/>
      <c r="E26" s="63"/>
      <c r="F26" s="63"/>
      <c r="G26" s="63"/>
      <c r="H26" s="63"/>
      <c r="I26" s="22">
        <f>I9</f>
        <v>1555</v>
      </c>
      <c r="J26" s="23" t="s">
        <v>8</v>
      </c>
      <c r="K26" s="19"/>
      <c r="L26" s="20">
        <f t="shared" si="3"/>
        <v>0</v>
      </c>
      <c r="M26" s="26" t="s">
        <v>25</v>
      </c>
    </row>
    <row r="27" spans="1:12" s="28" customFormat="1" ht="15">
      <c r="A27" s="15">
        <v>13</v>
      </c>
      <c r="B27" s="18" t="s">
        <v>72</v>
      </c>
      <c r="C27" s="62" t="s">
        <v>73</v>
      </c>
      <c r="D27" s="62"/>
      <c r="E27" s="62"/>
      <c r="F27" s="62"/>
      <c r="G27" s="62"/>
      <c r="H27" s="62"/>
      <c r="I27" s="19">
        <v>7</v>
      </c>
      <c r="J27" s="39" t="s">
        <v>64</v>
      </c>
      <c r="K27" s="19"/>
      <c r="L27" s="20">
        <f t="shared" si="3"/>
        <v>0</v>
      </c>
    </row>
    <row r="28" spans="1:13" ht="15">
      <c r="A28" s="15">
        <v>14</v>
      </c>
      <c r="B28" s="18" t="s">
        <v>32</v>
      </c>
      <c r="C28" s="62" t="s">
        <v>33</v>
      </c>
      <c r="D28" s="63"/>
      <c r="E28" s="63"/>
      <c r="F28" s="63"/>
      <c r="G28" s="63"/>
      <c r="H28" s="63"/>
      <c r="I28" s="22">
        <v>1</v>
      </c>
      <c r="J28" s="23" t="s">
        <v>34</v>
      </c>
      <c r="K28" s="19"/>
      <c r="L28" s="20">
        <f>ROUND(I28*K28,2)</f>
        <v>0</v>
      </c>
      <c r="M28" s="26" t="s">
        <v>26</v>
      </c>
    </row>
    <row r="29" spans="1:12" s="28" customFormat="1" ht="15">
      <c r="A29" s="15"/>
      <c r="B29" s="18"/>
      <c r="C29" s="40"/>
      <c r="D29" s="41"/>
      <c r="E29" s="41"/>
      <c r="F29" s="41"/>
      <c r="G29" s="41"/>
      <c r="H29" s="41"/>
      <c r="I29" s="22"/>
      <c r="J29" s="40"/>
      <c r="K29" s="19"/>
      <c r="L29" s="20"/>
    </row>
    <row r="30" spans="1:12" s="28" customFormat="1" ht="15">
      <c r="A30" s="15"/>
      <c r="B30" s="18"/>
      <c r="C30" s="40"/>
      <c r="D30" s="41"/>
      <c r="E30" s="41"/>
      <c r="F30" s="41"/>
      <c r="G30" s="41"/>
      <c r="H30" s="41"/>
      <c r="I30" s="22"/>
      <c r="J30" s="40"/>
      <c r="K30" s="19"/>
      <c r="L30" s="20"/>
    </row>
    <row r="31" spans="1:12" ht="15">
      <c r="A31" s="46"/>
      <c r="B31" s="47"/>
      <c r="C31" s="47"/>
      <c r="D31" s="47"/>
      <c r="E31" s="47"/>
      <c r="F31" s="47"/>
      <c r="G31" s="64" t="s">
        <v>18</v>
      </c>
      <c r="H31" s="65"/>
      <c r="I31" s="65"/>
      <c r="J31" s="65"/>
      <c r="K31" s="65"/>
      <c r="L31" s="21">
        <f>SUM(L21:M28)</f>
        <v>0</v>
      </c>
    </row>
    <row r="32" spans="1:12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5">
      <c r="A34" s="54" t="s">
        <v>27</v>
      </c>
      <c r="B34" s="55"/>
      <c r="C34" s="55"/>
      <c r="D34" s="57" t="s">
        <v>28</v>
      </c>
      <c r="E34" s="58"/>
      <c r="F34" s="57" t="s">
        <v>29</v>
      </c>
      <c r="G34" s="58"/>
      <c r="H34" s="48" t="s">
        <v>30</v>
      </c>
      <c r="I34" s="49"/>
      <c r="J34" s="27"/>
      <c r="K34" s="50">
        <f>L31+L19+L13</f>
        <v>0</v>
      </c>
      <c r="L34" s="51"/>
    </row>
    <row r="35" spans="1:12" ht="15">
      <c r="A35" s="56"/>
      <c r="B35" s="56"/>
      <c r="C35" s="56"/>
      <c r="D35" s="59"/>
      <c r="E35" s="60"/>
      <c r="F35" s="59"/>
      <c r="G35" s="60"/>
      <c r="H35" s="59"/>
      <c r="I35" s="60"/>
      <c r="J35" s="60"/>
      <c r="K35" s="60"/>
      <c r="L35" s="60"/>
    </row>
    <row r="36" spans="1:12" ht="15">
      <c r="A36" s="56"/>
      <c r="B36" s="56"/>
      <c r="C36" s="56"/>
      <c r="D36" s="61">
        <v>21</v>
      </c>
      <c r="E36" s="58"/>
      <c r="F36" s="50">
        <f>ROUNDUP(K34*0.21,2)</f>
        <v>0</v>
      </c>
      <c r="G36" s="51"/>
      <c r="H36" s="48" t="s">
        <v>31</v>
      </c>
      <c r="I36" s="49"/>
      <c r="J36" s="27"/>
      <c r="K36" s="50">
        <f>K34+F36+F35</f>
        <v>0</v>
      </c>
      <c r="L36" s="51"/>
    </row>
    <row r="37" spans="1:12" ht="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">
      <c r="A39" s="44"/>
      <c r="B39" s="45"/>
      <c r="C39" s="44"/>
      <c r="D39" s="45"/>
      <c r="E39" s="45"/>
      <c r="F39" s="46"/>
      <c r="G39" s="47"/>
      <c r="H39" s="47"/>
      <c r="I39" s="47"/>
      <c r="J39" s="47"/>
      <c r="K39" s="47"/>
      <c r="L39" s="47"/>
    </row>
    <row r="40" spans="1:12" ht="15">
      <c r="A40" s="44"/>
      <c r="B40" s="45"/>
      <c r="C40" s="44"/>
      <c r="D40" s="45"/>
      <c r="E40" s="45"/>
      <c r="F40" s="46"/>
      <c r="G40" s="47"/>
      <c r="H40" s="47"/>
      <c r="I40" s="47"/>
      <c r="J40" s="47"/>
      <c r="K40" s="47"/>
      <c r="L40" s="47"/>
    </row>
  </sheetData>
  <mergeCells count="51">
    <mergeCell ref="A13:F13"/>
    <mergeCell ref="G13:K13"/>
    <mergeCell ref="B14:F14"/>
    <mergeCell ref="G14:L14"/>
    <mergeCell ref="A1:L4"/>
    <mergeCell ref="A7:B7"/>
    <mergeCell ref="C7:H7"/>
    <mergeCell ref="B8:F8"/>
    <mergeCell ref="G8:L8"/>
    <mergeCell ref="C9:H9"/>
    <mergeCell ref="C12:H12"/>
    <mergeCell ref="C15:H15"/>
    <mergeCell ref="C17:H17"/>
    <mergeCell ref="C18:H18"/>
    <mergeCell ref="A19:F19"/>
    <mergeCell ref="G19:K19"/>
    <mergeCell ref="C16:H16"/>
    <mergeCell ref="C27:H27"/>
    <mergeCell ref="B20:F20"/>
    <mergeCell ref="G20:L20"/>
    <mergeCell ref="C23:H23"/>
    <mergeCell ref="C24:H24"/>
    <mergeCell ref="C25:H25"/>
    <mergeCell ref="C26:H26"/>
    <mergeCell ref="C21:H21"/>
    <mergeCell ref="C22:H22"/>
    <mergeCell ref="F35:G35"/>
    <mergeCell ref="H35:L35"/>
    <mergeCell ref="D36:E36"/>
    <mergeCell ref="F36:G36"/>
    <mergeCell ref="C28:H28"/>
    <mergeCell ref="A31:F31"/>
    <mergeCell ref="G31:K31"/>
    <mergeCell ref="A32:L32"/>
    <mergeCell ref="A33:L33"/>
    <mergeCell ref="A40:B40"/>
    <mergeCell ref="C40:E40"/>
    <mergeCell ref="F40:L40"/>
    <mergeCell ref="H36:I36"/>
    <mergeCell ref="K36:L36"/>
    <mergeCell ref="A37:L37"/>
    <mergeCell ref="A38:L38"/>
    <mergeCell ref="A39:B39"/>
    <mergeCell ref="C39:E39"/>
    <mergeCell ref="F39:L39"/>
    <mergeCell ref="A34:C36"/>
    <mergeCell ref="D34:E34"/>
    <mergeCell ref="F34:G34"/>
    <mergeCell ref="H34:I34"/>
    <mergeCell ref="K34:L34"/>
    <mergeCell ref="D35:E35"/>
  </mergeCells>
  <printOptions/>
  <pageMargins left="0.19685039375000002" right="0.19685039375000002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70" zoomScaleSheetLayoutView="70" workbookViewId="0" topLeftCell="A1">
      <selection activeCell="L9" sqref="L9"/>
    </sheetView>
  </sheetViews>
  <sheetFormatPr defaultColWidth="9.140625" defaultRowHeight="15"/>
  <cols>
    <col min="1" max="1" width="5.57421875" style="1" customWidth="1"/>
    <col min="2" max="2" width="10.140625" style="1" customWidth="1"/>
    <col min="3" max="4" width="9.7109375" style="1" customWidth="1"/>
    <col min="5" max="7" width="9.140625" style="1" customWidth="1"/>
    <col min="8" max="8" width="29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82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3" ht="15">
      <c r="A5" s="1" t="s">
        <v>0</v>
      </c>
      <c r="C5" s="1" t="str">
        <f>II_424!C5</f>
        <v>SUS JMK, p.o.k.</v>
      </c>
    </row>
    <row r="6" ht="15.75" thickBot="1"/>
    <row r="7" spans="1:12" ht="15.75" thickBot="1">
      <c r="A7" s="73" t="s">
        <v>1</v>
      </c>
      <c r="B7" s="74"/>
      <c r="C7" s="75" t="s">
        <v>2</v>
      </c>
      <c r="D7" s="76"/>
      <c r="E7" s="76"/>
      <c r="F7" s="76"/>
      <c r="G7" s="76"/>
      <c r="H7" s="76"/>
      <c r="I7" s="3" t="s">
        <v>3</v>
      </c>
      <c r="J7" s="11" t="s">
        <v>4</v>
      </c>
      <c r="K7" s="3" t="s">
        <v>5</v>
      </c>
      <c r="L7" s="3" t="s">
        <v>6</v>
      </c>
    </row>
    <row r="8" spans="1:12" ht="15">
      <c r="A8" s="4"/>
      <c r="B8" s="66" t="s">
        <v>47</v>
      </c>
      <c r="C8" s="67"/>
      <c r="D8" s="67"/>
      <c r="E8" s="67"/>
      <c r="F8" s="67"/>
      <c r="G8" s="46"/>
      <c r="H8" s="47"/>
      <c r="I8" s="47"/>
      <c r="J8" s="47"/>
      <c r="K8" s="47"/>
      <c r="L8" s="47"/>
    </row>
    <row r="9" spans="1:13" ht="15">
      <c r="A9" s="2">
        <v>1</v>
      </c>
      <c r="B9" s="5"/>
      <c r="C9" s="62" t="s">
        <v>46</v>
      </c>
      <c r="D9" s="63"/>
      <c r="E9" s="63"/>
      <c r="F9" s="63"/>
      <c r="G9" s="63"/>
      <c r="H9" s="63"/>
      <c r="I9" s="6">
        <v>1</v>
      </c>
      <c r="J9" s="10" t="s">
        <v>49</v>
      </c>
      <c r="K9" s="6">
        <v>45000</v>
      </c>
      <c r="L9" s="7">
        <f aca="true" t="shared" si="0" ref="L9:L10">ROUND(I9*K9,2)</f>
        <v>45000</v>
      </c>
      <c r="M9" t="s">
        <v>21</v>
      </c>
    </row>
    <row r="10" spans="1:13" ht="15">
      <c r="A10" s="15">
        <v>2</v>
      </c>
      <c r="B10" s="5"/>
      <c r="C10" s="62" t="s">
        <v>51</v>
      </c>
      <c r="D10" s="63"/>
      <c r="E10" s="63"/>
      <c r="F10" s="63"/>
      <c r="G10" s="63"/>
      <c r="H10" s="63"/>
      <c r="I10" s="6">
        <v>1</v>
      </c>
      <c r="J10" s="10" t="s">
        <v>49</v>
      </c>
      <c r="K10" s="6">
        <v>15000</v>
      </c>
      <c r="L10" s="7">
        <f t="shared" si="0"/>
        <v>15000</v>
      </c>
      <c r="M10" t="s">
        <v>22</v>
      </c>
    </row>
    <row r="11" spans="1:12" ht="15">
      <c r="A11" s="46"/>
      <c r="B11" s="47"/>
      <c r="C11" s="47"/>
      <c r="D11" s="47"/>
      <c r="E11" s="47"/>
      <c r="F11" s="47"/>
      <c r="G11" s="64" t="s">
        <v>50</v>
      </c>
      <c r="H11" s="65"/>
      <c r="I11" s="65"/>
      <c r="J11" s="65"/>
      <c r="K11" s="65"/>
      <c r="L11" s="8">
        <f>SUM(L9:M10)</f>
        <v>60000</v>
      </c>
    </row>
    <row r="12" spans="1:12" ht="1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5">
      <c r="A14" s="54" t="s">
        <v>27</v>
      </c>
      <c r="B14" s="55"/>
      <c r="C14" s="55"/>
      <c r="D14" s="57" t="s">
        <v>28</v>
      </c>
      <c r="E14" s="58"/>
      <c r="F14" s="57" t="s">
        <v>29</v>
      </c>
      <c r="G14" s="58"/>
      <c r="H14" s="48" t="s">
        <v>30</v>
      </c>
      <c r="I14" s="49"/>
      <c r="J14" s="9"/>
      <c r="K14" s="50">
        <f>L11</f>
        <v>60000</v>
      </c>
      <c r="L14" s="51"/>
    </row>
    <row r="15" spans="1:12" ht="15">
      <c r="A15" s="56"/>
      <c r="B15" s="56"/>
      <c r="C15" s="56"/>
      <c r="D15" s="59"/>
      <c r="E15" s="60"/>
      <c r="F15" s="59"/>
      <c r="G15" s="60"/>
      <c r="H15" s="59"/>
      <c r="I15" s="60"/>
      <c r="J15" s="60"/>
      <c r="K15" s="60"/>
      <c r="L15" s="60"/>
    </row>
    <row r="16" spans="1:12" ht="15">
      <c r="A16" s="56"/>
      <c r="B16" s="56"/>
      <c r="C16" s="56"/>
      <c r="D16" s="61">
        <v>21</v>
      </c>
      <c r="E16" s="58"/>
      <c r="F16" s="50">
        <f>ROUNDUP(K14*0.21,2)</f>
        <v>12600</v>
      </c>
      <c r="G16" s="51"/>
      <c r="H16" s="48" t="s">
        <v>31</v>
      </c>
      <c r="I16" s="49"/>
      <c r="J16" s="9"/>
      <c r="K16" s="50">
        <f>K14+F16+F15</f>
        <v>72600</v>
      </c>
      <c r="L16" s="51"/>
    </row>
    <row r="17" spans="1:12" ht="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5">
      <c r="A19" s="44"/>
      <c r="B19" s="45"/>
      <c r="C19" s="44"/>
      <c r="D19" s="45"/>
      <c r="E19" s="45"/>
      <c r="F19" s="46"/>
      <c r="G19" s="47"/>
      <c r="H19" s="47"/>
      <c r="I19" s="47"/>
      <c r="J19" s="47"/>
      <c r="K19" s="47"/>
      <c r="L19" s="47"/>
    </row>
    <row r="20" spans="1:12" ht="15">
      <c r="A20" s="44"/>
      <c r="B20" s="45"/>
      <c r="C20" s="44"/>
      <c r="D20" s="45"/>
      <c r="E20" s="45"/>
      <c r="F20" s="46"/>
      <c r="G20" s="47"/>
      <c r="H20" s="47"/>
      <c r="I20" s="47"/>
      <c r="J20" s="47"/>
      <c r="K20" s="47"/>
      <c r="L20" s="47"/>
    </row>
  </sheetData>
  <mergeCells count="31">
    <mergeCell ref="A20:B20"/>
    <mergeCell ref="C20:E20"/>
    <mergeCell ref="F20:L20"/>
    <mergeCell ref="F16:G16"/>
    <mergeCell ref="H16:I16"/>
    <mergeCell ref="K16:L16"/>
    <mergeCell ref="A17:L17"/>
    <mergeCell ref="A18:L18"/>
    <mergeCell ref="A19:B19"/>
    <mergeCell ref="C19:E19"/>
    <mergeCell ref="F19:L19"/>
    <mergeCell ref="A13:L13"/>
    <mergeCell ref="A14:C16"/>
    <mergeCell ref="D14:E14"/>
    <mergeCell ref="F14:G14"/>
    <mergeCell ref="H14:I14"/>
    <mergeCell ref="K14:L14"/>
    <mergeCell ref="D15:E15"/>
    <mergeCell ref="F15:G15"/>
    <mergeCell ref="H15:L15"/>
    <mergeCell ref="D16:E16"/>
    <mergeCell ref="A12:L12"/>
    <mergeCell ref="C10:H10"/>
    <mergeCell ref="C9:H9"/>
    <mergeCell ref="A11:F11"/>
    <mergeCell ref="G11:K11"/>
    <mergeCell ref="A1:L4"/>
    <mergeCell ref="A7:B7"/>
    <mergeCell ref="C7:H7"/>
    <mergeCell ref="B8:F8"/>
    <mergeCell ref="G8:L8"/>
  </mergeCells>
  <printOptions/>
  <pageMargins left="0.19685039375000002" right="0.19685039375000002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Štukavec Jiří</dc:creator>
  <cp:keywords/>
  <dc:description/>
  <cp:lastModifiedBy>Dostál Jaroslav</cp:lastModifiedBy>
  <cp:lastPrinted>2023-02-01T06:21:12Z</cp:lastPrinted>
  <dcterms:created xsi:type="dcterms:W3CDTF">2016-03-02T12:32:43Z</dcterms:created>
  <dcterms:modified xsi:type="dcterms:W3CDTF">2024-02-26T09:59:19Z</dcterms:modified>
  <cp:category/>
  <cp:version/>
  <cp:contentType/>
  <cp:contentStatus/>
</cp:coreProperties>
</file>