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Místnost 117\Zadávací dokumentace\"/>
    </mc:Choice>
  </mc:AlternateContent>
  <xr:revisionPtr revIDLastSave="0" documentId="13_ncr:1_{0911ACCE-D478-490C-A648-01FF125AB0A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Pol'!$A$1:$V$161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1" i="12" l="1"/>
  <c r="F39" i="1" s="1"/>
  <c r="F9" i="12"/>
  <c r="G9" i="12" s="1"/>
  <c r="I9" i="12"/>
  <c r="I8" i="12" s="1"/>
  <c r="K9" i="12"/>
  <c r="K8" i="12" s="1"/>
  <c r="O9" i="12"/>
  <c r="O8" i="12" s="1"/>
  <c r="Q9" i="12"/>
  <c r="Q8" i="12" s="1"/>
  <c r="U9" i="12"/>
  <c r="U8" i="12" s="1"/>
  <c r="F52" i="12"/>
  <c r="G52" i="12" s="1"/>
  <c r="I52" i="12"/>
  <c r="I51" i="12" s="1"/>
  <c r="K52" i="12"/>
  <c r="K51" i="12" s="1"/>
  <c r="O52" i="12"/>
  <c r="O51" i="12" s="1"/>
  <c r="Q52" i="12"/>
  <c r="Q51" i="12" s="1"/>
  <c r="U52" i="12"/>
  <c r="U51" i="12" s="1"/>
  <c r="F57" i="12"/>
  <c r="G57" i="12" s="1"/>
  <c r="I57" i="12"/>
  <c r="I56" i="12" s="1"/>
  <c r="K57" i="12"/>
  <c r="K56" i="12" s="1"/>
  <c r="O57" i="12"/>
  <c r="O56" i="12" s="1"/>
  <c r="Q57" i="12"/>
  <c r="Q56" i="12" s="1"/>
  <c r="U57" i="12"/>
  <c r="U56" i="12" s="1"/>
  <c r="F61" i="12"/>
  <c r="G61" i="12"/>
  <c r="M61" i="12" s="1"/>
  <c r="I61" i="12"/>
  <c r="K61" i="12"/>
  <c r="O61" i="12"/>
  <c r="Q61" i="12"/>
  <c r="U61" i="12"/>
  <c r="F63" i="12"/>
  <c r="G63" i="12"/>
  <c r="M63" i="12" s="1"/>
  <c r="I63" i="12"/>
  <c r="K63" i="12"/>
  <c r="O63" i="12"/>
  <c r="Q63" i="12"/>
  <c r="U63" i="12"/>
  <c r="F65" i="12"/>
  <c r="G65" i="12"/>
  <c r="M65" i="12" s="1"/>
  <c r="I65" i="12"/>
  <c r="K65" i="12"/>
  <c r="O65" i="12"/>
  <c r="Q65" i="12"/>
  <c r="U65" i="12"/>
  <c r="F68" i="12"/>
  <c r="G68" i="12" s="1"/>
  <c r="M68" i="12" s="1"/>
  <c r="I68" i="12"/>
  <c r="K68" i="12"/>
  <c r="O68" i="12"/>
  <c r="Q68" i="12"/>
  <c r="U68" i="12"/>
  <c r="F79" i="12"/>
  <c r="G79" i="12" s="1"/>
  <c r="I79" i="12"/>
  <c r="K79" i="12"/>
  <c r="O79" i="12"/>
  <c r="Q79" i="12"/>
  <c r="U79" i="12"/>
  <c r="F82" i="12"/>
  <c r="G82" i="12" s="1"/>
  <c r="M82" i="12" s="1"/>
  <c r="I82" i="12"/>
  <c r="K82" i="12"/>
  <c r="O82" i="12"/>
  <c r="Q82" i="12"/>
  <c r="U82" i="12"/>
  <c r="F85" i="12"/>
  <c r="G85" i="12" s="1"/>
  <c r="M85" i="12" s="1"/>
  <c r="I85" i="12"/>
  <c r="K85" i="12"/>
  <c r="O85" i="12"/>
  <c r="Q85" i="12"/>
  <c r="U85" i="12"/>
  <c r="F88" i="12"/>
  <c r="G88" i="12"/>
  <c r="G87" i="12" s="1"/>
  <c r="I52" i="1" s="1"/>
  <c r="I88" i="12"/>
  <c r="I87" i="12" s="1"/>
  <c r="K88" i="12"/>
  <c r="K87" i="12" s="1"/>
  <c r="O88" i="12"/>
  <c r="O87" i="12" s="1"/>
  <c r="Q88" i="12"/>
  <c r="Q87" i="12" s="1"/>
  <c r="U88" i="12"/>
  <c r="U87" i="12" s="1"/>
  <c r="F92" i="12"/>
  <c r="G92" i="12"/>
  <c r="I92" i="12"/>
  <c r="K92" i="12"/>
  <c r="M92" i="12"/>
  <c r="O92" i="12"/>
  <c r="Q92" i="12"/>
  <c r="U92" i="12"/>
  <c r="F94" i="12"/>
  <c r="G94" i="12"/>
  <c r="I94" i="12"/>
  <c r="K94" i="12"/>
  <c r="M94" i="12"/>
  <c r="O94" i="12"/>
  <c r="Q94" i="12"/>
  <c r="U94" i="12"/>
  <c r="F96" i="12"/>
  <c r="G96" i="12"/>
  <c r="I96" i="12"/>
  <c r="K96" i="12"/>
  <c r="M96" i="12"/>
  <c r="O96" i="12"/>
  <c r="Q96" i="12"/>
  <c r="U96" i="12"/>
  <c r="F98" i="12"/>
  <c r="G98" i="12" s="1"/>
  <c r="M98" i="12" s="1"/>
  <c r="I98" i="12"/>
  <c r="K98" i="12"/>
  <c r="O98" i="12"/>
  <c r="Q98" i="12"/>
  <c r="U98" i="12"/>
  <c r="F100" i="12"/>
  <c r="G100" i="12"/>
  <c r="I100" i="12"/>
  <c r="K100" i="12"/>
  <c r="M100" i="12"/>
  <c r="O100" i="12"/>
  <c r="Q100" i="12"/>
  <c r="U100" i="12"/>
  <c r="F103" i="12"/>
  <c r="G103" i="12"/>
  <c r="I103" i="12"/>
  <c r="K103" i="12"/>
  <c r="M103" i="12"/>
  <c r="O103" i="12"/>
  <c r="Q103" i="12"/>
  <c r="U103" i="12"/>
  <c r="F104" i="12"/>
  <c r="G104" i="12"/>
  <c r="I104" i="12"/>
  <c r="K104" i="12"/>
  <c r="M104" i="12"/>
  <c r="O104" i="12"/>
  <c r="Q104" i="12"/>
  <c r="U104" i="12"/>
  <c r="F106" i="12"/>
  <c r="G106" i="12" s="1"/>
  <c r="I106" i="12"/>
  <c r="K106" i="12"/>
  <c r="O106" i="12"/>
  <c r="Q106" i="12"/>
  <c r="U106" i="12"/>
  <c r="F108" i="12"/>
  <c r="G108" i="12" s="1"/>
  <c r="M108" i="12" s="1"/>
  <c r="I108" i="12"/>
  <c r="K108" i="12"/>
  <c r="O108" i="12"/>
  <c r="Q108" i="12"/>
  <c r="U108" i="12"/>
  <c r="F111" i="12"/>
  <c r="G111" i="12" s="1"/>
  <c r="M111" i="12" s="1"/>
  <c r="I111" i="12"/>
  <c r="K111" i="12"/>
  <c r="O111" i="12"/>
  <c r="Q111" i="12"/>
  <c r="U111" i="12"/>
  <c r="F113" i="12"/>
  <c r="G113" i="12" s="1"/>
  <c r="M113" i="12" s="1"/>
  <c r="I113" i="12"/>
  <c r="K113" i="12"/>
  <c r="O113" i="12"/>
  <c r="Q113" i="12"/>
  <c r="U113" i="12"/>
  <c r="F115" i="12"/>
  <c r="G115" i="12" s="1"/>
  <c r="I115" i="12"/>
  <c r="K115" i="12"/>
  <c r="O115" i="12"/>
  <c r="Q115" i="12"/>
  <c r="U115" i="12"/>
  <c r="F117" i="12"/>
  <c r="G117" i="12" s="1"/>
  <c r="M117" i="12" s="1"/>
  <c r="I117" i="12"/>
  <c r="K117" i="12"/>
  <c r="O117" i="12"/>
  <c r="Q117" i="12"/>
  <c r="U117" i="12"/>
  <c r="F119" i="12"/>
  <c r="G119" i="12" s="1"/>
  <c r="M119" i="12" s="1"/>
  <c r="I119" i="12"/>
  <c r="K119" i="12"/>
  <c r="O119" i="12"/>
  <c r="Q119" i="12"/>
  <c r="U119" i="12"/>
  <c r="F121" i="12"/>
  <c r="G121" i="12" s="1"/>
  <c r="M121" i="12" s="1"/>
  <c r="I121" i="12"/>
  <c r="K121" i="12"/>
  <c r="O121" i="12"/>
  <c r="Q121" i="12"/>
  <c r="U121" i="12"/>
  <c r="F123" i="12"/>
  <c r="G123" i="12" s="1"/>
  <c r="M123" i="12" s="1"/>
  <c r="I123" i="12"/>
  <c r="K123" i="12"/>
  <c r="O123" i="12"/>
  <c r="Q123" i="12"/>
  <c r="U123" i="12"/>
  <c r="F126" i="12"/>
  <c r="G126" i="12" s="1"/>
  <c r="M126" i="12" s="1"/>
  <c r="I126" i="12"/>
  <c r="K126" i="12"/>
  <c r="O126" i="12"/>
  <c r="Q126" i="12"/>
  <c r="U126" i="12"/>
  <c r="F128" i="12"/>
  <c r="G128" i="12" s="1"/>
  <c r="M128" i="12" s="1"/>
  <c r="I128" i="12"/>
  <c r="K128" i="12"/>
  <c r="O128" i="12"/>
  <c r="Q128" i="12"/>
  <c r="U128" i="12"/>
  <c r="F130" i="12"/>
  <c r="G130" i="12" s="1"/>
  <c r="I130" i="12"/>
  <c r="I129" i="12" s="1"/>
  <c r="K130" i="12"/>
  <c r="K129" i="12" s="1"/>
  <c r="O130" i="12"/>
  <c r="Q130" i="12"/>
  <c r="U130" i="12"/>
  <c r="F134" i="12"/>
  <c r="G134" i="12" s="1"/>
  <c r="M134" i="12" s="1"/>
  <c r="I134" i="12"/>
  <c r="K134" i="12"/>
  <c r="O134" i="12"/>
  <c r="Q134" i="12"/>
  <c r="U134" i="12"/>
  <c r="F136" i="12"/>
  <c r="G136" i="12" s="1"/>
  <c r="I136" i="12"/>
  <c r="K136" i="12"/>
  <c r="O136" i="12"/>
  <c r="Q136" i="12"/>
  <c r="U136" i="12"/>
  <c r="F139" i="12"/>
  <c r="G139" i="12" s="1"/>
  <c r="M139" i="12" s="1"/>
  <c r="I139" i="12"/>
  <c r="K139" i="12"/>
  <c r="O139" i="12"/>
  <c r="Q139" i="12"/>
  <c r="U139" i="12"/>
  <c r="F141" i="12"/>
  <c r="G141" i="12" s="1"/>
  <c r="M141" i="12" s="1"/>
  <c r="I141" i="12"/>
  <c r="K141" i="12"/>
  <c r="O141" i="12"/>
  <c r="Q141" i="12"/>
  <c r="U141" i="12"/>
  <c r="F142" i="12"/>
  <c r="G142" i="12" s="1"/>
  <c r="M142" i="12" s="1"/>
  <c r="I142" i="12"/>
  <c r="K142" i="12"/>
  <c r="O142" i="12"/>
  <c r="Q142" i="12"/>
  <c r="U142" i="12"/>
  <c r="F143" i="12"/>
  <c r="G143" i="12" s="1"/>
  <c r="M143" i="12" s="1"/>
  <c r="I143" i="12"/>
  <c r="K143" i="12"/>
  <c r="O143" i="12"/>
  <c r="Q143" i="12"/>
  <c r="U143" i="12"/>
  <c r="F145" i="12"/>
  <c r="G145" i="12" s="1"/>
  <c r="M145" i="12" s="1"/>
  <c r="I145" i="12"/>
  <c r="K145" i="12"/>
  <c r="O145" i="12"/>
  <c r="Q145" i="12"/>
  <c r="U145" i="12"/>
  <c r="F147" i="12"/>
  <c r="G147" i="12"/>
  <c r="M147" i="12" s="1"/>
  <c r="I147" i="12"/>
  <c r="K147" i="12"/>
  <c r="O147" i="12"/>
  <c r="Q147" i="12"/>
  <c r="U147" i="12"/>
  <c r="F148" i="12"/>
  <c r="G148" i="12"/>
  <c r="M148" i="12" s="1"/>
  <c r="I148" i="12"/>
  <c r="K148" i="12"/>
  <c r="O148" i="12"/>
  <c r="Q148" i="12"/>
  <c r="U148" i="12"/>
  <c r="F149" i="12"/>
  <c r="G149" i="12" s="1"/>
  <c r="M149" i="12" s="1"/>
  <c r="I149" i="12"/>
  <c r="K149" i="12"/>
  <c r="O149" i="12"/>
  <c r="Q149" i="12"/>
  <c r="U149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91" i="12" l="1"/>
  <c r="I53" i="1" s="1"/>
  <c r="O78" i="12"/>
  <c r="K78" i="12"/>
  <c r="K146" i="12"/>
  <c r="M146" i="12"/>
  <c r="I78" i="12"/>
  <c r="I146" i="12"/>
  <c r="Q129" i="12"/>
  <c r="O129" i="12"/>
  <c r="U114" i="12"/>
  <c r="M79" i="12"/>
  <c r="M78" i="12" s="1"/>
  <c r="G78" i="12"/>
  <c r="I51" i="1" s="1"/>
  <c r="G105" i="12"/>
  <c r="I54" i="1" s="1"/>
  <c r="M106" i="12"/>
  <c r="M105" i="12" s="1"/>
  <c r="F40" i="1"/>
  <c r="G23" i="1" s="1"/>
  <c r="G51" i="12"/>
  <c r="I48" i="1" s="1"/>
  <c r="AD151" i="12"/>
  <c r="G39" i="1" s="1"/>
  <c r="G40" i="1" s="1"/>
  <c r="G25" i="1" s="1"/>
  <c r="G26" i="1" s="1"/>
  <c r="M52" i="12"/>
  <c r="M51" i="12" s="1"/>
  <c r="U135" i="12"/>
  <c r="O114" i="12"/>
  <c r="K105" i="12"/>
  <c r="M91" i="12"/>
  <c r="G60" i="12"/>
  <c r="I50" i="1" s="1"/>
  <c r="Q114" i="12"/>
  <c r="G146" i="12"/>
  <c r="I58" i="1" s="1"/>
  <c r="I19" i="1" s="1"/>
  <c r="Q135" i="12"/>
  <c r="K114" i="12"/>
  <c r="I105" i="12"/>
  <c r="K91" i="12"/>
  <c r="U60" i="12"/>
  <c r="O146" i="12"/>
  <c r="O91" i="12"/>
  <c r="U146" i="12"/>
  <c r="O135" i="12"/>
  <c r="I114" i="12"/>
  <c r="I91" i="12"/>
  <c r="Q60" i="12"/>
  <c r="Q91" i="12"/>
  <c r="Q146" i="12"/>
  <c r="K135" i="12"/>
  <c r="O60" i="12"/>
  <c r="O105" i="12"/>
  <c r="I135" i="12"/>
  <c r="U129" i="12"/>
  <c r="U105" i="12"/>
  <c r="U78" i="12"/>
  <c r="K60" i="12"/>
  <c r="Q105" i="12"/>
  <c r="U91" i="12"/>
  <c r="Q78" i="12"/>
  <c r="I60" i="12"/>
  <c r="M136" i="12"/>
  <c r="M135" i="12" s="1"/>
  <c r="G135" i="12"/>
  <c r="I57" i="1" s="1"/>
  <c r="M60" i="12"/>
  <c r="M57" i="12"/>
  <c r="M56" i="12" s="1"/>
  <c r="G56" i="12"/>
  <c r="I49" i="1" s="1"/>
  <c r="G129" i="12"/>
  <c r="I56" i="1" s="1"/>
  <c r="M130" i="12"/>
  <c r="M129" i="12" s="1"/>
  <c r="G114" i="12"/>
  <c r="I55" i="1" s="1"/>
  <c r="I17" i="1" s="1"/>
  <c r="M115" i="12"/>
  <c r="M114" i="12" s="1"/>
  <c r="G8" i="12"/>
  <c r="M9" i="12"/>
  <c r="M8" i="12" s="1"/>
  <c r="M88" i="12"/>
  <c r="M87" i="12" s="1"/>
  <c r="I47" i="1" l="1"/>
  <c r="G151" i="12"/>
  <c r="H39" i="1"/>
  <c r="H40" i="1" s="1"/>
  <c r="G28" i="1"/>
  <c r="I39" i="1"/>
  <c r="I40" i="1" s="1"/>
  <c r="J39" i="1" s="1"/>
  <c r="J40" i="1" s="1"/>
  <c r="G24" i="1"/>
  <c r="G29" i="1"/>
  <c r="I16" i="1" l="1"/>
  <c r="I21" i="1" s="1"/>
  <c r="I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<sst xmlns="http://schemas.openxmlformats.org/spreadsheetml/2006/main" count="585" uniqueCount="274">
  <si>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</si>
  <si>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</si>
  <si>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</si>
  <si>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</si>
  <si>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</si>
  <si>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</si>
  <si>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</si>
  <si>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</si>
  <si>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</si>
  <si>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</si>
  <si>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</si>
  <si>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</si>
  <si>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</si>
  <si>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</si>
  <si>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</si>
  <si>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</si>
  <si>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</si>
  <si>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</si>
  <si>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</si>
  <si>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</si>
  <si>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</si>
  <si>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</si>
  <si>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</si>
  <si>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</si>
  <si>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</si>
  <si>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</si>
  <si>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</si>
  <si>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</si>
  <si>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</si>
  <si>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</si>
  <si>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</si>
  <si>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</si>
  <si>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</si>
  <si>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</si>
  <si>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</si>
  <si>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</si>
  <si>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</si>
  <si>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</si>
  <si>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</si>
  <si>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</si>
  <si>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</si>
  <si>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</si>
  <si>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</si>
  <si>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Kotlářská 263/9, 611 53 Brno</t>
  </si>
  <si>
    <t>Rozpočet:</t>
  </si>
  <si>
    <t>Misto</t>
  </si>
  <si>
    <t>Rekonstrukce podlahy m.č.117 v 1NP</t>
  </si>
  <si>
    <t>OA a VOŠ Brno, Kotlářská, příspěvková organizace</t>
  </si>
  <si>
    <t>Kotlářská 263/14</t>
  </si>
  <si>
    <t>Brno</t>
  </si>
  <si>
    <t>61153</t>
  </si>
  <si>
    <t>00566381</t>
  </si>
  <si>
    <t>Rozpočet</t>
  </si>
  <si>
    <t>Celkem za stavbu</t>
  </si>
  <si>
    <t>CZK</t>
  </si>
  <si>
    <t>Rekapitulace dílů</t>
  </si>
  <si>
    <t>Typ dílu</t>
  </si>
  <si>
    <t>0</t>
  </si>
  <si>
    <t>Poznámky</t>
  </si>
  <si>
    <t>3</t>
  </si>
  <si>
    <t>Svislé a kompletní konstrukce</t>
  </si>
  <si>
    <t>60</t>
  </si>
  <si>
    <t>Úpravy povrchů, omítky</t>
  </si>
  <si>
    <t>63</t>
  </si>
  <si>
    <t>Podlahy a podlahové konstrukce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</si>
  <si>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</si>
  <si>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</si>
  <si>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</si>
  <si>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</si>
  <si>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</si>
  <si>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</si>
  <si>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</si>
  <si>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</si>
  <si>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776</t>
  </si>
  <si>
    <t>Podlahy povlakové</t>
  </si>
  <si>
    <t>784</t>
  </si>
  <si>
    <t>Malby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</si>
  <si>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</si>
  <si>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</si>
  <si>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</si>
  <si>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</si>
  <si>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</si>
  <si>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</si>
  <si>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</si>
  <si>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</si>
  <si>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</si>
  <si>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</si>
  <si>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</si>
  <si>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</si>
  <si>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</si>
  <si>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</si>
  <si>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</si>
  <si>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</si>
  <si>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</si>
  <si>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</si>
  <si>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</si>
  <si>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</si>
  <si>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</si>
  <si>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</si>
  <si>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</si>
  <si>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</si>
  <si>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</si>
  <si>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</si>
  <si>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</si>
  <si>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</si>
  <si>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</si>
  <si>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</si>
  <si>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</si>
  <si>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-</t>
  </si>
  <si>
    <t>POL1_0</t>
  </si>
  <si>
    <t>Platí pro celou stavbu:</t>
  </si>
  <si>
    <t>VV</t>
  </si>
  <si>
    <t>a) veškeré položky na přípomoce,dopravu,montáž:</t>
  </si>
  <si>
    <t>zpevněné montážní plochy atd.zahrnout do:</t>
  </si>
  <si>
    <t>jednotkových cen:</t>
  </si>
  <si>
    <t>b) v rozsahu prací zhotovitele jsou rovněž jakékoliv:</t>
  </si>
  <si>
    <t>prvky,zařízení,práce a pomocné materiály:</t>
  </si>
  <si>
    <t>neuvedené v tomto soupisu výkonů, které jsou ale:</t>
  </si>
  <si>
    <t>nezbytně nutné k dokončení a provozování díla.:</t>
  </si>
  <si>
    <t>c) součástí dodávky jsou i náklady na geodetická:</t>
  </si>
  <si>
    <t>měření, jako například vytyčení konstrukcí, kontrolní:</t>
  </si>
  <si>
    <t>měření, zaměření skutečného stavu apod.:</t>
  </si>
  <si>
    <t>d) součástí dodávky jsou i náklady na případná:</t>
  </si>
  <si>
    <t>opatření související s ochranou stávajících sítí:</t>
  </si>
  <si>
    <t>komunikací či staveb.:</t>
  </si>
  <si>
    <t>e) součástí jednotkových cen jsou i vícenáklady:</t>
  </si>
  <si>
    <t>související s výstavbou v zimním období, průběžný:</t>
  </si>
  <si>
    <t>úklid staveniště a přilehlých komunikací, likvidací:</t>
  </si>
  <si>
    <t>odpadů, dočasná dopravní omezení apod.:</t>
  </si>
  <si>
    <t>f) nedílnou součástí výkazu výměr ( slepého:</t>
  </si>
  <si>
    <t>rozpočtu ) je projektová dokumentace.:</t>
  </si>
  <si>
    <t>Zpracovatel nabídky je povinen prověřit specifikace:</t>
  </si>
  <si>
    <t>a výměry uvedené ve výkazu výměr.:</t>
  </si>
  <si>
    <t>g) v případě zjištěných rozdílů má na tyto rozdíly:</t>
  </si>
  <si>
    <t>upozornit písemně prostřednictvím žádosti o:</t>
  </si>
  <si>
    <t>dodatečné informace.:</t>
  </si>
  <si>
    <t>h) součástí dodávky je kompletní dokladová část:</t>
  </si>
  <si>
    <t>díla nutná k získání kolaudačního souhlasu stavby.:</t>
  </si>
  <si>
    <t>i) veškeré práce budou fakturovány na základě:</t>
  </si>
  <si>
    <t>skutečně provedených prací dle odsouhlasených:</t>
  </si>
  <si>
    <t>zápisů ve stavebním deníku.:</t>
  </si>
  <si>
    <t>případné vícepráce ( méněpráce ) budou účtovány:</t>
  </si>
  <si>
    <t>v cenách kmenového rozpočtu.:</t>
  </si>
  <si>
    <t>j) výkaz výměr je sestaven dle dokumentace:</t>
  </si>
  <si>
    <t>pro realizaci stavby a výběr zhotovitele datované 01/2024.:</t>
  </si>
  <si>
    <t/>
  </si>
  <si>
    <t>VŠECHNY POLOŽKY V CENOVÉ ÚROVNI RTS/IIQ/2023:</t>
  </si>
  <si>
    <t>S VYJÍMKOU POLOŽEK VLASTNÍCH.:</t>
  </si>
  <si>
    <t>POLOŽKY VLASTNÍ VYTVOŘENY INDIVIDUÁLNÍ KALKULACÍ DLE:</t>
  </si>
  <si>
    <t>OBOROVÉHO KALKULAČNÍHO VZORCE S NASTAVENÍM REŽIÍ:</t>
  </si>
  <si>
    <t>A MÍRY ZISKU DLE RTS S INDIVIDUÁLNÍMI VSTUPY MATERIÁLŮ:</t>
  </si>
  <si>
    <t>A VÝKONŮ. KTERÉ NEOBSAHUJÍ KMENOVÉ POLOŽKY CENÍKU RTS.:</t>
  </si>
  <si>
    <t>319201311R00</t>
  </si>
  <si>
    <t>Vyrovnání povrchu zdiva maltou tl.do 3 cm</t>
  </si>
  <si>
    <t>m2</t>
  </si>
  <si>
    <t>vyrovnání obvodu zdiva po bouracích pracech:</t>
  </si>
  <si>
    <t>na výšku čisté podlahy od desky h=20cm:</t>
  </si>
  <si>
    <t>31,6*0,2</t>
  </si>
  <si>
    <t>602011133RT3</t>
  </si>
  <si>
    <t>Omítka na stěnách jednovrstvá vápenocementová, ručně, tloušťka vrstvy 20 mm</t>
  </si>
  <si>
    <t>nad úrovní čisté podlahy h=15cm:</t>
  </si>
  <si>
    <t>31,6*0,15</t>
  </si>
  <si>
    <t>631313611R00</t>
  </si>
  <si>
    <t>Mazanina betonová tl. 8 - 12 cm C 16/20</t>
  </si>
  <si>
    <t>m3</t>
  </si>
  <si>
    <t>60,28*0,12</t>
  </si>
  <si>
    <t>631319173R00</t>
  </si>
  <si>
    <t>Příplatek za stržení povrchu mazaniny tl. 12 cm</t>
  </si>
  <si>
    <t>631361921RT5</t>
  </si>
  <si>
    <t>Výztuž mazanin svařovanou sítí, KH 20, drát d 6,0 mm, oko 150 x 150 mm</t>
  </si>
  <si>
    <t>t</t>
  </si>
  <si>
    <t>ztratné na přesahy kalkulované 15%:</t>
  </si>
  <si>
    <t>1,15*60,28*3,033*1/1000</t>
  </si>
  <si>
    <t>631416221RT3</t>
  </si>
  <si>
    <t>Mazanina samonivelační, tloušťka 5 - 8 cm</t>
  </si>
  <si>
    <t>OBSAHUJE:</t>
  </si>
  <si>
    <t>dopravu směsi pomocí šnekového čerpadla:</t>
  </si>
  <si>
    <t>lití hadicí na plochu, dvojí křížem vedené:</t>
  </si>
  <si>
    <t>rozvlnění hrazdami.:</t>
  </si>
  <si>
    <t>Do jednotkové ceny nutno započíst obvodový:</t>
  </si>
  <si>
    <t>dilatační pásek a přebroušení povrchu, dilataci.:</t>
  </si>
  <si>
    <t>roznášecí vrstva:60,28*0,08</t>
  </si>
  <si>
    <t>978013191R00</t>
  </si>
  <si>
    <t>Otlučení omítek vnitřních stěn v rozsahu do 100 %</t>
  </si>
  <si>
    <t>978023411R00</t>
  </si>
  <si>
    <t>Vysekání a úprava spár zdiva cihelného mimo komín.</t>
  </si>
  <si>
    <t>965082941R00</t>
  </si>
  <si>
    <t>Odstranění násypu tl. nad 20 cm jakékoliv plochy</t>
  </si>
  <si>
    <t>60,28*0,34</t>
  </si>
  <si>
    <t>999281105R00</t>
  </si>
  <si>
    <t>Přesun hmot pro opravy a údržbu do výšky 6 m</t>
  </si>
  <si>
    <t>generováno rozpočtářským programem:</t>
  </si>
  <si>
    <t>27,61</t>
  </si>
  <si>
    <t>711111001RZ1</t>
  </si>
  <si>
    <t xml:space="preserve">Provedení izolace proti vlhkosti na ploše vodorovné, 1x asfaltovým penetračním nátěrem, včetně dodávky asfaltového penetračního laku </t>
  </si>
  <si>
    <t>60,28</t>
  </si>
  <si>
    <t>711112001RZ1</t>
  </si>
  <si>
    <t>Provedení izolace proti vlhkosti na ploše svislé, 1x asfaltovým penetračním nátěr, včetně dodávky asfaltového laku</t>
  </si>
  <si>
    <t>711141559RT1</t>
  </si>
  <si>
    <t>Provedení izolace proti vlhkosti na ploše vodorovné, asfaltovými pásy přitavením, 1 vrstva - pásy ve specifikaci</t>
  </si>
  <si>
    <t>711142559RT1</t>
  </si>
  <si>
    <t>Provedení izolace proti vlhkosti na ploše svislé, asfaltovými pásy přitavením, 1 vrstva - pásy ve specifikaci</t>
  </si>
  <si>
    <t>62852265R</t>
  </si>
  <si>
    <t>Pás asfaltový modifikovaný se vsypem, a skelnou vložkou, natavovací, kotvicí</t>
  </si>
  <si>
    <t>POL3_0</t>
  </si>
  <si>
    <t>1,15*(60,28+4,74)</t>
  </si>
  <si>
    <t>711-01.R</t>
  </si>
  <si>
    <t>Nevyrozpočitatelné detaily, napojení na stávající hydroizolaci</t>
  </si>
  <si>
    <t>998711201R00</t>
  </si>
  <si>
    <t>Přesun hmot pro izolace proti vodě, výšky do 6 m</t>
  </si>
  <si>
    <t>713121121RT1</t>
  </si>
  <si>
    <t>Montáž tepelné izolace podlah na sucho, dvouvrstvá, materiál ve specifikaci</t>
  </si>
  <si>
    <t>28375766.AR</t>
  </si>
  <si>
    <t>Deska izolační polystyrén samozhášivý EPS 100</t>
  </si>
  <si>
    <t>čistá míra, ztratné dle schopností zhotovitele:</t>
  </si>
  <si>
    <t>713191100RT9</t>
  </si>
  <si>
    <t>Položení separační fólie, včetně dodávky PE fólie</t>
  </si>
  <si>
    <t>998713201R00</t>
  </si>
  <si>
    <t>Přesun hmot pro izolace tepelné, výšky do 6 m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</si>
  <si>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</si>
  <si>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</si>
  <si>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</si>
  <si>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</si>
  <si>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</si>
  <si>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</si>
  <si>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776521100RT1</t>
  </si>
  <si>
    <t>Lepení povlak.podlah z pásů PVC, pouze položení - PVC ve specifikaci</t>
  </si>
  <si>
    <t>284123005RRR</t>
  </si>
  <si>
    <t>Podlahovina PVC dle výběru investora, určeno pro pokládku v učebnách</t>
  </si>
  <si>
    <t>ztratné kalkulované 10%:</t>
  </si>
  <si>
    <t>1,1*60,28</t>
  </si>
  <si>
    <t>776421100RU1</t>
  </si>
  <si>
    <t>Lepení podlahových soklíků z PVC a vinylu, včetně dodávky soklíku PVC</t>
  </si>
  <si>
    <t>m</t>
  </si>
  <si>
    <t>31,6</t>
  </si>
  <si>
    <t>998776201R00</t>
  </si>
  <si>
    <t>Přesun hmot pro podlahy povlakové, výšky do 6 m</t>
  </si>
  <si>
    <t>784011111R00</t>
  </si>
  <si>
    <t>Oprášení/ometení podkladu</t>
  </si>
  <si>
    <t>32,1*4,5-(3*1,8*2,5+1,2*2)</t>
  </si>
  <si>
    <t>3*(2*0,25*2,5+1,8*0,25)</t>
  </si>
  <si>
    <t>784450061RA0</t>
  </si>
  <si>
    <t>Malba ze směsi, penetrace 1x,bílá 2x</t>
  </si>
  <si>
    <t>POL2_0</t>
  </si>
  <si>
    <t>979082111R00</t>
  </si>
  <si>
    <t>Vnitrostaveništní doprava suti do 10 m</t>
  </si>
  <si>
    <t>28,98</t>
  </si>
  <si>
    <t>979082121R00</t>
  </si>
  <si>
    <t>Příplatek k vnitrost. dopravě suti za dalších 5 m</t>
  </si>
  <si>
    <t>6*28,98</t>
  </si>
  <si>
    <t>979088212R00</t>
  </si>
  <si>
    <t>Nakládání suti na dopr.prostředky</t>
  </si>
  <si>
    <t>979081111R00</t>
  </si>
  <si>
    <t>Odvoz suti a vybour. hmot na skládku do 1 km</t>
  </si>
  <si>
    <t>979081121R00</t>
  </si>
  <si>
    <t>Příplatek k odvozu za každý další 1 km</t>
  </si>
  <si>
    <t>7*28,98</t>
  </si>
  <si>
    <t>979999997R00</t>
  </si>
  <si>
    <t>Poplatek za recyklaci, čistá stavební</t>
  </si>
  <si>
    <t>VN-01</t>
  </si>
  <si>
    <t>Mimostaveništní doprava, přesun výrobních kapacit</t>
  </si>
  <si>
    <t>POL99_0</t>
  </si>
  <si>
    <t>VN-02</t>
  </si>
  <si>
    <t>Ztížené výrobní podmínky, práce za provozu investora</t>
  </si>
  <si>
    <t>VN-03</t>
  </si>
  <si>
    <t>Úklid stavby, likvidace směsných obalů a drobné stavební suti</t>
  </si>
  <si>
    <t>SUM</t>
  </si>
  <si>
    <t>Poznámky uchazeče k zadání</t>
  </si>
  <si>
    <t>POPUZIV</t>
  </si>
  <si>
    <t>END</t>
  </si>
  <si>
    <t>Cenová soustava</t>
  </si>
  <si>
    <t>RTS 23/II</t>
  </si>
  <si>
    <t>vlastní</t>
  </si>
  <si>
    <t>Oprava podlahy místnosti č.117 v 1NP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</si>
</sst>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54" xfId="0" applyFill="1" applyBorder="1"/>
    <xf numFmtId="4" fontId="8" fillId="3" borderId="54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8" zoomScaleNormal="100" zoomScaleSheetLayoutView="75" workbookViewId="0">
      <selection activeCell="C39" sqref="C39:E3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5" t="s">
        <v>42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79" t="s">
        <v>40</v>
      </c>
      <c r="C2" s="80"/>
      <c r="D2" s="241" t="s">
        <v>273</v>
      </c>
      <c r="E2" s="242"/>
      <c r="F2" s="242"/>
      <c r="G2" s="242"/>
      <c r="H2" s="242"/>
      <c r="I2" s="242"/>
      <c r="J2" s="243"/>
      <c r="O2" s="2"/>
    </row>
    <row r="3" spans="1:15" ht="23.25" customHeight="1" x14ac:dyDescent="0.2">
      <c r="A3" s="4"/>
      <c r="B3" s="81" t="s">
        <v>45</v>
      </c>
      <c r="C3" s="82"/>
      <c r="D3" s="245" t="s">
        <v>43</v>
      </c>
      <c r="E3" s="246"/>
      <c r="F3" s="246"/>
      <c r="G3" s="246"/>
      <c r="H3" s="246"/>
      <c r="I3" s="246"/>
      <c r="J3" s="247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51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7"/>
      <c r="E11" s="237"/>
      <c r="F11" s="237"/>
      <c r="G11" s="237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51"/>
      <c r="E12" s="251"/>
      <c r="F12" s="251"/>
      <c r="G12" s="251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11"/>
      <c r="E13" s="211"/>
      <c r="F13" s="211"/>
      <c r="G13" s="211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4"/>
      <c r="F15" s="244"/>
      <c r="G15" s="249"/>
      <c r="H15" s="249"/>
      <c r="I15" s="249" t="s">
        <v>28</v>
      </c>
      <c r="J15" s="250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14"/>
      <c r="F16" s="215"/>
      <c r="G16" s="214"/>
      <c r="H16" s="215"/>
      <c r="I16" s="214">
        <f>SUMIF(F47:F58,A16,I47:I58)+SUMIF(F47:F58,"PSU",I47:I58)</f>
        <v>0</v>
      </c>
      <c r="J16" s="234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14"/>
      <c r="F17" s="215"/>
      <c r="G17" s="214"/>
      <c r="H17" s="215"/>
      <c r="I17" s="214">
        <f>SUMIF(F47:F58,A17,I47:I58)</f>
        <v>0</v>
      </c>
      <c r="J17" s="234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14"/>
      <c r="F18" s="215"/>
      <c r="G18" s="214"/>
      <c r="H18" s="215"/>
      <c r="I18" s="214">
        <f>SUMIF(F47:F58,A18,I47:I58)</f>
        <v>0</v>
      </c>
      <c r="J18" s="234"/>
    </row>
    <row r="19" spans="1:10" ht="23.25" customHeight="1" x14ac:dyDescent="0.2">
      <c r="A19" s="139" t="s">
        <v>79</v>
      </c>
      <c r="B19" s="140" t="s">
        <v>26</v>
      </c>
      <c r="C19" s="56"/>
      <c r="D19" s="57"/>
      <c r="E19" s="214"/>
      <c r="F19" s="215"/>
      <c r="G19" s="214"/>
      <c r="H19" s="215"/>
      <c r="I19" s="214">
        <f>SUMIF(F47:F58,A19,I47:I58)</f>
        <v>0</v>
      </c>
      <c r="J19" s="234"/>
    </row>
    <row r="20" spans="1:10" ht="23.25" customHeight="1" x14ac:dyDescent="0.2">
      <c r="A20" s="139" t="s">
        <v>80</v>
      </c>
      <c r="B20" s="140" t="s">
        <v>27</v>
      </c>
      <c r="C20" s="56"/>
      <c r="D20" s="57"/>
      <c r="E20" s="214"/>
      <c r="F20" s="215"/>
      <c r="G20" s="214"/>
      <c r="H20" s="215"/>
      <c r="I20" s="214">
        <f>SUMIF(F47:F58,A20,I47:I58)</f>
        <v>0</v>
      </c>
      <c r="J20" s="234"/>
    </row>
    <row r="21" spans="1:10" ht="23.25" customHeight="1" x14ac:dyDescent="0.2">
      <c r="A21" s="4"/>
      <c r="B21" s="72" t="s">
        <v>28</v>
      </c>
      <c r="C21" s="73"/>
      <c r="D21" s="74"/>
      <c r="E21" s="235"/>
      <c r="F21" s="236"/>
      <c r="G21" s="235"/>
      <c r="H21" s="236"/>
      <c r="I21" s="235">
        <f>SUM(I16:J20)</f>
        <v>0</v>
      </c>
      <c r="J21" s="24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32">
        <f>ZakladDPHSniVypocet</f>
        <v>0</v>
      </c>
      <c r="H23" s="233"/>
      <c r="I23" s="233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8">
        <f>ZakladDPHSni*SazbaDPH1/100</f>
        <v>0</v>
      </c>
      <c r="H24" s="239"/>
      <c r="I24" s="239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2">
        <f>ZakladDPHZaklVypocet</f>
        <v>0</v>
      </c>
      <c r="H25" s="233"/>
      <c r="I25" s="233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8">
        <f>ZakladDPHZakl*SazbaDPH2/100</f>
        <v>0</v>
      </c>
      <c r="H26" s="229"/>
      <c r="I26" s="229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30">
        <f>0</f>
        <v>0</v>
      </c>
      <c r="H27" s="230"/>
      <c r="I27" s="230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48">
        <f>ZakladDPHSniVypocet+ZakladDPHZaklVypocet</f>
        <v>0</v>
      </c>
      <c r="H28" s="248"/>
      <c r="I28" s="248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1">
        <f>ZakladDPHSni+DPHSni+ZakladDPHZakl+DPHZakl+Zaokrouhleni</f>
        <v>0</v>
      </c>
      <c r="H29" s="231"/>
      <c r="I29" s="231"/>
      <c r="J29" s="117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45412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12"/>
      <c r="E34" s="212"/>
      <c r="F34" s="30"/>
      <c r="G34" s="212"/>
      <c r="H34" s="212"/>
      <c r="I34" s="212"/>
      <c r="J34" s="36"/>
    </row>
    <row r="35" spans="1:10" ht="12.75" customHeight="1" x14ac:dyDescent="0.2">
      <c r="A35" s="4"/>
      <c r="B35" s="4"/>
      <c r="C35" s="5"/>
      <c r="D35" s="213" t="s">
        <v>2</v>
      </c>
      <c r="E35" s="213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52</v>
      </c>
      <c r="C39" s="216" t="s">
        <v>46</v>
      </c>
      <c r="D39" s="217"/>
      <c r="E39" s="217"/>
      <c r="F39" s="106">
        <f>'Rozpočet Pol'!AC151</f>
        <v>0</v>
      </c>
      <c r="G39" s="107">
        <f>'Rozpočet Pol'!AD151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8" t="s">
        <v>53</v>
      </c>
      <c r="C40" s="219"/>
      <c r="D40" s="219"/>
      <c r="E40" s="220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55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56</v>
      </c>
      <c r="G46" s="127"/>
      <c r="H46" s="127"/>
      <c r="I46" s="221" t="s">
        <v>28</v>
      </c>
      <c r="J46" s="221"/>
    </row>
    <row r="47" spans="1:10" ht="25.5" customHeight="1" x14ac:dyDescent="0.2">
      <c r="A47" s="120"/>
      <c r="B47" s="128" t="s">
        <v>57</v>
      </c>
      <c r="C47" s="223" t="s">
        <v>58</v>
      </c>
      <c r="D47" s="224"/>
      <c r="E47" s="224"/>
      <c r="F47" s="130" t="s">
        <v>23</v>
      </c>
      <c r="G47" s="131"/>
      <c r="H47" s="131"/>
      <c r="I47" s="222">
        <f>'Rozpočet Pol'!G8</f>
        <v>0</v>
      </c>
      <c r="J47" s="222"/>
    </row>
    <row r="48" spans="1:10" ht="25.5" customHeight="1" x14ac:dyDescent="0.2">
      <c r="A48" s="120"/>
      <c r="B48" s="122" t="s">
        <v>59</v>
      </c>
      <c r="C48" s="205" t="s">
        <v>60</v>
      </c>
      <c r="D48" s="206"/>
      <c r="E48" s="206"/>
      <c r="F48" s="132" t="s">
        <v>23</v>
      </c>
      <c r="G48" s="133"/>
      <c r="H48" s="133"/>
      <c r="I48" s="204">
        <f>'Rozpočet Pol'!G51</f>
        <v>0</v>
      </c>
      <c r="J48" s="204"/>
    </row>
    <row r="49" spans="1:10" ht="25.5" customHeight="1" x14ac:dyDescent="0.2">
      <c r="A49" s="120"/>
      <c r="B49" s="122" t="s">
        <v>61</v>
      </c>
      <c r="C49" s="205" t="s">
        <v>62</v>
      </c>
      <c r="D49" s="206"/>
      <c r="E49" s="206"/>
      <c r="F49" s="132" t="s">
        <v>23</v>
      </c>
      <c r="G49" s="133"/>
      <c r="H49" s="133"/>
      <c r="I49" s="204">
        <f>'Rozpočet Pol'!G56</f>
        <v>0</v>
      </c>
      <c r="J49" s="204"/>
    </row>
    <row r="50" spans="1:10" ht="25.5" customHeight="1" x14ac:dyDescent="0.2">
      <c r="A50" s="120"/>
      <c r="B50" s="122" t="s">
        <v>63</v>
      </c>
      <c r="C50" s="205" t="s">
        <v>64</v>
      </c>
      <c r="D50" s="206"/>
      <c r="E50" s="206"/>
      <c r="F50" s="132" t="s">
        <v>23</v>
      </c>
      <c r="G50" s="133"/>
      <c r="H50" s="133"/>
      <c r="I50" s="204">
        <f>'Rozpočet Pol'!G60</f>
        <v>0</v>
      </c>
      <c r="J50" s="204"/>
    </row>
    <row r="51" spans="1:10" ht="25.5" customHeight="1" x14ac:dyDescent="0.2">
      <c r="A51" s="120"/>
      <c r="B51" s="122" t="s">
        <v>65</v>
      </c>
      <c r="C51" s="205" t="s">
        <v>66</v>
      </c>
      <c r="D51" s="206"/>
      <c r="E51" s="206"/>
      <c r="F51" s="132" t="s">
        <v>23</v>
      </c>
      <c r="G51" s="133"/>
      <c r="H51" s="133"/>
      <c r="I51" s="204">
        <f>'Rozpočet Pol'!G78</f>
        <v>0</v>
      </c>
      <c r="J51" s="204"/>
    </row>
    <row r="52" spans="1:10" ht="25.5" customHeight="1" x14ac:dyDescent="0.2">
      <c r="A52" s="120"/>
      <c r="B52" s="122" t="s">
        <v>67</v>
      </c>
      <c r="C52" s="205" t="s">
        <v>68</v>
      </c>
      <c r="D52" s="206"/>
      <c r="E52" s="206"/>
      <c r="F52" s="132" t="s">
        <v>23</v>
      </c>
      <c r="G52" s="133"/>
      <c r="H52" s="133"/>
      <c r="I52" s="204">
        <f>'Rozpočet Pol'!G87</f>
        <v>0</v>
      </c>
      <c r="J52" s="204"/>
    </row>
    <row r="53" spans="1:10" ht="25.5" customHeight="1" x14ac:dyDescent="0.2">
      <c r="A53" s="120"/>
      <c r="B53" s="122" t="s">
        <v>69</v>
      </c>
      <c r="C53" s="205" t="s">
        <v>70</v>
      </c>
      <c r="D53" s="206"/>
      <c r="E53" s="206"/>
      <c r="F53" s="132" t="s">
        <v>24</v>
      </c>
      <c r="G53" s="133"/>
      <c r="H53" s="133"/>
      <c r="I53" s="204">
        <f>'Rozpočet Pol'!G91</f>
        <v>0</v>
      </c>
      <c r="J53" s="204"/>
    </row>
    <row r="54" spans="1:10" ht="25.5" customHeight="1" x14ac:dyDescent="0.2">
      <c r="A54" s="120"/>
      <c r="B54" s="122" t="s">
        <v>71</v>
      </c>
      <c r="C54" s="205" t="s">
        <v>72</v>
      </c>
      <c r="D54" s="206"/>
      <c r="E54" s="206"/>
      <c r="F54" s="132" t="s">
        <v>24</v>
      </c>
      <c r="G54" s="133"/>
      <c r="H54" s="133"/>
      <c r="I54" s="204">
        <f>'Rozpočet Pol'!G105</f>
        <v>0</v>
      </c>
      <c r="J54" s="204"/>
    </row>
    <row r="55" spans="1:10" ht="25.5" customHeight="1" x14ac:dyDescent="0.2">
      <c r="A55" s="120"/>
      <c r="B55" s="122" t="s">
        <v>73</v>
      </c>
      <c r="C55" s="205" t="s">
        <v>74</v>
      </c>
      <c r="D55" s="206"/>
      <c r="E55" s="206"/>
      <c r="F55" s="132" t="s">
        <v>24</v>
      </c>
      <c r="G55" s="133"/>
      <c r="H55" s="133"/>
      <c r="I55" s="204">
        <f>'Rozpočet Pol'!G114</f>
        <v>0</v>
      </c>
      <c r="J55" s="204"/>
    </row>
    <row r="56" spans="1:10" ht="25.5" customHeight="1" x14ac:dyDescent="0.2">
      <c r="A56" s="120"/>
      <c r="B56" s="122" t="s">
        <v>75</v>
      </c>
      <c r="C56" s="205" t="s">
        <v>76</v>
      </c>
      <c r="D56" s="206"/>
      <c r="E56" s="206"/>
      <c r="F56" s="132" t="s">
        <v>24</v>
      </c>
      <c r="G56" s="133"/>
      <c r="H56" s="133"/>
      <c r="I56" s="204">
        <f>'Rozpočet Pol'!G129</f>
        <v>0</v>
      </c>
      <c r="J56" s="204"/>
    </row>
    <row r="57" spans="1:10" ht="25.5" customHeight="1" x14ac:dyDescent="0.2">
      <c r="A57" s="120"/>
      <c r="B57" s="122" t="s">
        <v>77</v>
      </c>
      <c r="C57" s="205" t="s">
        <v>78</v>
      </c>
      <c r="D57" s="206"/>
      <c r="E57" s="206"/>
      <c r="F57" s="132" t="s">
        <v>23</v>
      </c>
      <c r="G57" s="133"/>
      <c r="H57" s="133"/>
      <c r="I57" s="204">
        <f>'Rozpočet Pol'!G135</f>
        <v>0</v>
      </c>
      <c r="J57" s="204"/>
    </row>
    <row r="58" spans="1:10" ht="25.5" customHeight="1" x14ac:dyDescent="0.2">
      <c r="A58" s="120"/>
      <c r="B58" s="129" t="s">
        <v>79</v>
      </c>
      <c r="C58" s="208" t="s">
        <v>26</v>
      </c>
      <c r="D58" s="209"/>
      <c r="E58" s="209"/>
      <c r="F58" s="134" t="s">
        <v>79</v>
      </c>
      <c r="G58" s="135"/>
      <c r="H58" s="135"/>
      <c r="I58" s="207">
        <f>'Rozpočet Pol'!G146</f>
        <v>0</v>
      </c>
      <c r="J58" s="207"/>
    </row>
    <row r="59" spans="1:10" ht="25.5" customHeight="1" x14ac:dyDescent="0.2">
      <c r="A59" s="121"/>
      <c r="B59" s="125" t="s">
        <v>1</v>
      </c>
      <c r="C59" s="125"/>
      <c r="D59" s="126"/>
      <c r="E59" s="126"/>
      <c r="F59" s="136"/>
      <c r="G59" s="137"/>
      <c r="H59" s="137"/>
      <c r="I59" s="210">
        <f>SUM(I47:I58)</f>
        <v>0</v>
      </c>
      <c r="J59" s="210"/>
    </row>
    <row r="60" spans="1:10" x14ac:dyDescent="0.2">
      <c r="F60" s="138"/>
      <c r="G60" s="94"/>
      <c r="H60" s="138"/>
      <c r="I60" s="94"/>
      <c r="J60" s="94"/>
    </row>
    <row r="61" spans="1:10" x14ac:dyDescent="0.2">
      <c r="F61" s="138"/>
      <c r="G61" s="94"/>
      <c r="H61" s="138"/>
      <c r="I61" s="94"/>
      <c r="J61" s="94"/>
    </row>
    <row r="62" spans="1:10" x14ac:dyDescent="0.2">
      <c r="F62" s="138"/>
      <c r="G62" s="94"/>
      <c r="H62" s="138"/>
      <c r="I62" s="94"/>
      <c r="J62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13:G13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77" t="s">
        <v>41</v>
      </c>
      <c r="B2" s="76"/>
      <c r="C2" s="254"/>
      <c r="D2" s="254"/>
      <c r="E2" s="254"/>
      <c r="F2" s="254"/>
      <c r="G2" s="255"/>
    </row>
    <row r="3" spans="1:7" ht="24.95" hidden="1" customHeight="1" x14ac:dyDescent="0.2">
      <c r="A3" s="77" t="s">
        <v>7</v>
      </c>
      <c r="B3" s="76"/>
      <c r="C3" s="254"/>
      <c r="D3" s="254"/>
      <c r="E3" s="254"/>
      <c r="F3" s="254"/>
      <c r="G3" s="255"/>
    </row>
    <row r="4" spans="1:7" ht="24.95" hidden="1" customHeight="1" x14ac:dyDescent="0.2">
      <c r="A4" s="77" t="s">
        <v>8</v>
      </c>
      <c r="B4" s="76"/>
      <c r="C4" s="254"/>
      <c r="D4" s="254"/>
      <c r="E4" s="254"/>
      <c r="F4" s="254"/>
      <c r="G4" s="25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61"/>
  <sheetViews>
    <sheetView zoomScaleNormal="100" workbookViewId="0">
      <selection activeCell="AA7" sqref="AA7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2" max="22" width="8.7109375" customWidth="1"/>
    <col min="29" max="39" width="0" hidden="1" customWidth="1"/>
  </cols>
  <sheetData>
    <row r="1" spans="1:60" ht="15.75" customHeight="1" x14ac:dyDescent="0.25">
      <c r="A1" s="268" t="s">
        <v>6</v>
      </c>
      <c r="B1" s="268"/>
      <c r="C1" s="268"/>
      <c r="D1" s="268"/>
      <c r="E1" s="268"/>
      <c r="F1" s="268"/>
      <c r="G1" s="268"/>
      <c r="AE1" t="s">
        <v>82</v>
      </c>
    </row>
    <row r="2" spans="1:60" ht="25.15" customHeight="1" x14ac:dyDescent="0.2">
      <c r="A2" s="143" t="s">
        <v>81</v>
      </c>
      <c r="B2" s="141"/>
      <c r="C2" s="269" t="s">
        <v>273</v>
      </c>
      <c r="D2" s="270"/>
      <c r="E2" s="270"/>
      <c r="F2" s="270"/>
      <c r="G2" s="271"/>
      <c r="AE2" t="s">
        <v>83</v>
      </c>
    </row>
    <row r="3" spans="1:60" ht="25.15" customHeight="1" x14ac:dyDescent="0.2">
      <c r="A3" s="144" t="s">
        <v>7</v>
      </c>
      <c r="B3" s="142"/>
      <c r="C3" s="272" t="s">
        <v>43</v>
      </c>
      <c r="D3" s="273"/>
      <c r="E3" s="273"/>
      <c r="F3" s="273"/>
      <c r="G3" s="274"/>
      <c r="AE3" t="s">
        <v>84</v>
      </c>
    </row>
    <row r="4" spans="1:60" ht="25.15" hidden="1" customHeight="1" x14ac:dyDescent="0.2">
      <c r="A4" s="144" t="s">
        <v>8</v>
      </c>
      <c r="B4" s="142"/>
      <c r="C4" s="272"/>
      <c r="D4" s="273"/>
      <c r="E4" s="273"/>
      <c r="F4" s="273"/>
      <c r="G4" s="274"/>
      <c r="AE4" t="s">
        <v>85</v>
      </c>
    </row>
    <row r="5" spans="1:60" hidden="1" x14ac:dyDescent="0.2">
      <c r="A5" s="145" t="s">
        <v>86</v>
      </c>
      <c r="B5" s="146"/>
      <c r="C5" s="147"/>
      <c r="D5" s="148"/>
      <c r="E5" s="148"/>
      <c r="F5" s="148"/>
      <c r="G5" s="149"/>
      <c r="V5" s="201"/>
      <c r="AE5" t="s">
        <v>87</v>
      </c>
    </row>
    <row r="7" spans="1:60" ht="38.25" x14ac:dyDescent="0.2">
      <c r="A7" s="154" t="s">
        <v>88</v>
      </c>
      <c r="B7" s="155" t="s">
        <v>89</v>
      </c>
      <c r="C7" s="155" t="s">
        <v>90</v>
      </c>
      <c r="D7" s="154" t="s">
        <v>91</v>
      </c>
      <c r="E7" s="154" t="s">
        <v>92</v>
      </c>
      <c r="F7" s="150" t="s">
        <v>93</v>
      </c>
      <c r="G7" s="173" t="s">
        <v>28</v>
      </c>
      <c r="H7" s="174" t="s">
        <v>29</v>
      </c>
      <c r="I7" s="174" t="s">
        <v>94</v>
      </c>
      <c r="J7" s="174" t="s">
        <v>30</v>
      </c>
      <c r="K7" s="174" t="s">
        <v>95</v>
      </c>
      <c r="L7" s="174" t="s">
        <v>96</v>
      </c>
      <c r="M7" s="174" t="s">
        <v>97</v>
      </c>
      <c r="N7" s="174" t="s">
        <v>98</v>
      </c>
      <c r="O7" s="174" t="s">
        <v>99</v>
      </c>
      <c r="P7" s="174" t="s">
        <v>100</v>
      </c>
      <c r="Q7" s="174" t="s">
        <v>101</v>
      </c>
      <c r="R7" s="174" t="s">
        <v>102</v>
      </c>
      <c r="S7" s="174" t="s">
        <v>103</v>
      </c>
      <c r="T7" s="174" t="s">
        <v>104</v>
      </c>
      <c r="U7" s="157" t="s">
        <v>105</v>
      </c>
      <c r="V7" s="174" t="s">
        <v>270</v>
      </c>
    </row>
    <row r="8" spans="1:60" x14ac:dyDescent="0.2">
      <c r="A8" s="175" t="s">
        <v>106</v>
      </c>
      <c r="B8" s="176" t="s">
        <v>57</v>
      </c>
      <c r="C8" s="177" t="s">
        <v>58</v>
      </c>
      <c r="D8" s="178"/>
      <c r="E8" s="179"/>
      <c r="F8" s="180"/>
      <c r="G8" s="180">
        <f>SUMIF(AE9:AE50,"&lt;&gt;NOR",G9:G50)</f>
        <v>0</v>
      </c>
      <c r="H8" s="180"/>
      <c r="I8" s="180">
        <f>SUM(I9:I50)</f>
        <v>0</v>
      </c>
      <c r="J8" s="180"/>
      <c r="K8" s="180">
        <f>SUM(K9:K50)</f>
        <v>0</v>
      </c>
      <c r="L8" s="180"/>
      <c r="M8" s="180">
        <f>SUM(M9:M50)</f>
        <v>0</v>
      </c>
      <c r="N8" s="156"/>
      <c r="O8" s="156">
        <f>SUM(O9:O50)</f>
        <v>0</v>
      </c>
      <c r="P8" s="156"/>
      <c r="Q8" s="156">
        <f>SUM(Q9:Q50)</f>
        <v>0</v>
      </c>
      <c r="R8" s="156"/>
      <c r="S8" s="156"/>
      <c r="T8" s="175"/>
      <c r="U8" s="156">
        <f>SUM(U9:U50)</f>
        <v>0</v>
      </c>
      <c r="V8" s="180"/>
      <c r="AE8" t="s">
        <v>107</v>
      </c>
    </row>
    <row r="9" spans="1:60" outlineLevel="1" x14ac:dyDescent="0.2">
      <c r="A9" s="152">
        <v>1</v>
      </c>
      <c r="B9" s="158" t="s">
        <v>108</v>
      </c>
      <c r="C9" s="194" t="s">
        <v>58</v>
      </c>
      <c r="D9" s="160" t="s">
        <v>108</v>
      </c>
      <c r="E9" s="167">
        <v>0</v>
      </c>
      <c r="F9" s="170">
        <f>H9+J9</f>
        <v>0</v>
      </c>
      <c r="G9" s="171">
        <f>ROUND(E9*F9,2)</f>
        <v>0</v>
      </c>
      <c r="H9" s="171"/>
      <c r="I9" s="171">
        <f>ROUND(E9*H9,2)</f>
        <v>0</v>
      </c>
      <c r="J9" s="171"/>
      <c r="K9" s="171">
        <f>ROUND(E9*J9,2)</f>
        <v>0</v>
      </c>
      <c r="L9" s="171">
        <v>21</v>
      </c>
      <c r="M9" s="171">
        <f>G9*(1+L9/100)</f>
        <v>0</v>
      </c>
      <c r="N9" s="161">
        <v>0</v>
      </c>
      <c r="O9" s="161">
        <f>ROUND(E9*N9,5)</f>
        <v>0</v>
      </c>
      <c r="P9" s="161">
        <v>0</v>
      </c>
      <c r="Q9" s="161">
        <f>ROUND(E9*P9,5)</f>
        <v>0</v>
      </c>
      <c r="R9" s="161"/>
      <c r="S9" s="161"/>
      <c r="T9" s="162">
        <v>0</v>
      </c>
      <c r="U9" s="161">
        <f>ROUND(E9*T9,2)</f>
        <v>0</v>
      </c>
      <c r="V9" s="171"/>
      <c r="W9" s="151"/>
      <c r="X9" s="151"/>
      <c r="Y9" s="151"/>
      <c r="Z9" s="151"/>
      <c r="AA9" s="151"/>
      <c r="AB9" s="151"/>
      <c r="AC9" s="151"/>
      <c r="AD9" s="151"/>
      <c r="AE9" s="151" t="s">
        <v>109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8"/>
      <c r="C10" s="195" t="s">
        <v>110</v>
      </c>
      <c r="D10" s="163"/>
      <c r="E10" s="168"/>
      <c r="F10" s="171"/>
      <c r="G10" s="171"/>
      <c r="H10" s="171"/>
      <c r="I10" s="171"/>
      <c r="J10" s="171"/>
      <c r="K10" s="171"/>
      <c r="L10" s="171"/>
      <c r="M10" s="171"/>
      <c r="N10" s="161"/>
      <c r="O10" s="161"/>
      <c r="P10" s="161"/>
      <c r="Q10" s="161"/>
      <c r="R10" s="161"/>
      <c r="S10" s="161"/>
      <c r="T10" s="162"/>
      <c r="U10" s="161"/>
      <c r="V10" s="171"/>
      <c r="W10" s="151"/>
      <c r="X10" s="151"/>
      <c r="Y10" s="151"/>
      <c r="Z10" s="151"/>
      <c r="AA10" s="151"/>
      <c r="AB10" s="151"/>
      <c r="AC10" s="151"/>
      <c r="AD10" s="151"/>
      <c r="AE10" s="151" t="s">
        <v>111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/>
      <c r="B11" s="158"/>
      <c r="C11" s="195" t="s">
        <v>112</v>
      </c>
      <c r="D11" s="163"/>
      <c r="E11" s="168"/>
      <c r="F11" s="171"/>
      <c r="G11" s="171"/>
      <c r="H11" s="171"/>
      <c r="I11" s="171"/>
      <c r="J11" s="171"/>
      <c r="K11" s="171"/>
      <c r="L11" s="171"/>
      <c r="M11" s="171"/>
      <c r="N11" s="161"/>
      <c r="O11" s="161"/>
      <c r="P11" s="161"/>
      <c r="Q11" s="161"/>
      <c r="R11" s="161"/>
      <c r="S11" s="161"/>
      <c r="T11" s="162"/>
      <c r="U11" s="161"/>
      <c r="V11" s="171"/>
      <c r="W11" s="151"/>
      <c r="X11" s="151"/>
      <c r="Y11" s="151"/>
      <c r="Z11" s="151"/>
      <c r="AA11" s="151"/>
      <c r="AB11" s="151"/>
      <c r="AC11" s="151"/>
      <c r="AD11" s="151"/>
      <c r="AE11" s="151" t="s">
        <v>111</v>
      </c>
      <c r="AF11" s="151">
        <v>0</v>
      </c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/>
      <c r="B12" s="158"/>
      <c r="C12" s="195" t="s">
        <v>113</v>
      </c>
      <c r="D12" s="163"/>
      <c r="E12" s="168"/>
      <c r="F12" s="171"/>
      <c r="G12" s="171"/>
      <c r="H12" s="171"/>
      <c r="I12" s="171"/>
      <c r="J12" s="171"/>
      <c r="K12" s="171"/>
      <c r="L12" s="171"/>
      <c r="M12" s="171"/>
      <c r="N12" s="161"/>
      <c r="O12" s="161"/>
      <c r="P12" s="161"/>
      <c r="Q12" s="161"/>
      <c r="R12" s="161"/>
      <c r="S12" s="161"/>
      <c r="T12" s="162"/>
      <c r="U12" s="161"/>
      <c r="V12" s="171"/>
      <c r="W12" s="151"/>
      <c r="X12" s="151"/>
      <c r="Y12" s="151"/>
      <c r="Z12" s="151"/>
      <c r="AA12" s="151"/>
      <c r="AB12" s="151"/>
      <c r="AC12" s="151"/>
      <c r="AD12" s="151"/>
      <c r="AE12" s="151" t="s">
        <v>111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/>
      <c r="B13" s="158"/>
      <c r="C13" s="195" t="s">
        <v>114</v>
      </c>
      <c r="D13" s="163"/>
      <c r="E13" s="168"/>
      <c r="F13" s="171"/>
      <c r="G13" s="171"/>
      <c r="H13" s="171"/>
      <c r="I13" s="171"/>
      <c r="J13" s="171"/>
      <c r="K13" s="171"/>
      <c r="L13" s="171"/>
      <c r="M13" s="171"/>
      <c r="N13" s="161"/>
      <c r="O13" s="161"/>
      <c r="P13" s="161"/>
      <c r="Q13" s="161"/>
      <c r="R13" s="161"/>
      <c r="S13" s="161"/>
      <c r="T13" s="162"/>
      <c r="U13" s="161"/>
      <c r="V13" s="171"/>
      <c r="W13" s="151"/>
      <c r="X13" s="151"/>
      <c r="Y13" s="151"/>
      <c r="Z13" s="151"/>
      <c r="AA13" s="151"/>
      <c r="AB13" s="151"/>
      <c r="AC13" s="151"/>
      <c r="AD13" s="151"/>
      <c r="AE13" s="151" t="s">
        <v>111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8"/>
      <c r="C14" s="195" t="s">
        <v>115</v>
      </c>
      <c r="D14" s="163"/>
      <c r="E14" s="168"/>
      <c r="F14" s="171"/>
      <c r="G14" s="171"/>
      <c r="H14" s="171"/>
      <c r="I14" s="171"/>
      <c r="J14" s="171"/>
      <c r="K14" s="171"/>
      <c r="L14" s="171"/>
      <c r="M14" s="171"/>
      <c r="N14" s="161"/>
      <c r="O14" s="161"/>
      <c r="P14" s="161"/>
      <c r="Q14" s="161"/>
      <c r="R14" s="161"/>
      <c r="S14" s="161"/>
      <c r="T14" s="162"/>
      <c r="U14" s="161"/>
      <c r="V14" s="171"/>
      <c r="W14" s="151"/>
      <c r="X14" s="151"/>
      <c r="Y14" s="151"/>
      <c r="Z14" s="151"/>
      <c r="AA14" s="151"/>
      <c r="AB14" s="151"/>
      <c r="AC14" s="151"/>
      <c r="AD14" s="151"/>
      <c r="AE14" s="151" t="s">
        <v>111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/>
      <c r="B15" s="158"/>
      <c r="C15" s="195" t="s">
        <v>116</v>
      </c>
      <c r="D15" s="163"/>
      <c r="E15" s="168"/>
      <c r="F15" s="171"/>
      <c r="G15" s="171"/>
      <c r="H15" s="171"/>
      <c r="I15" s="171"/>
      <c r="J15" s="171"/>
      <c r="K15" s="171"/>
      <c r="L15" s="171"/>
      <c r="M15" s="171"/>
      <c r="N15" s="161"/>
      <c r="O15" s="161"/>
      <c r="P15" s="161"/>
      <c r="Q15" s="161"/>
      <c r="R15" s="161"/>
      <c r="S15" s="161"/>
      <c r="T15" s="162"/>
      <c r="U15" s="161"/>
      <c r="V15" s="171"/>
      <c r="W15" s="151"/>
      <c r="X15" s="151"/>
      <c r="Y15" s="151"/>
      <c r="Z15" s="151"/>
      <c r="AA15" s="151"/>
      <c r="AB15" s="151"/>
      <c r="AC15" s="151"/>
      <c r="AD15" s="151"/>
      <c r="AE15" s="151" t="s">
        <v>111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/>
      <c r="B16" s="158"/>
      <c r="C16" s="195" t="s">
        <v>117</v>
      </c>
      <c r="D16" s="163"/>
      <c r="E16" s="168"/>
      <c r="F16" s="171"/>
      <c r="G16" s="171"/>
      <c r="H16" s="171"/>
      <c r="I16" s="171"/>
      <c r="J16" s="171"/>
      <c r="K16" s="171"/>
      <c r="L16" s="171"/>
      <c r="M16" s="171"/>
      <c r="N16" s="161"/>
      <c r="O16" s="161"/>
      <c r="P16" s="161"/>
      <c r="Q16" s="161"/>
      <c r="R16" s="161"/>
      <c r="S16" s="161"/>
      <c r="T16" s="162"/>
      <c r="U16" s="161"/>
      <c r="V16" s="171"/>
      <c r="W16" s="151"/>
      <c r="X16" s="151"/>
      <c r="Y16" s="151"/>
      <c r="Z16" s="151"/>
      <c r="AA16" s="151"/>
      <c r="AB16" s="151"/>
      <c r="AC16" s="151"/>
      <c r="AD16" s="151"/>
      <c r="AE16" s="151" t="s">
        <v>111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/>
      <c r="B17" s="158"/>
      <c r="C17" s="195" t="s">
        <v>118</v>
      </c>
      <c r="D17" s="163"/>
      <c r="E17" s="168"/>
      <c r="F17" s="171"/>
      <c r="G17" s="171"/>
      <c r="H17" s="171"/>
      <c r="I17" s="171"/>
      <c r="J17" s="171"/>
      <c r="K17" s="171"/>
      <c r="L17" s="171"/>
      <c r="M17" s="171"/>
      <c r="N17" s="161"/>
      <c r="O17" s="161"/>
      <c r="P17" s="161"/>
      <c r="Q17" s="161"/>
      <c r="R17" s="161"/>
      <c r="S17" s="161"/>
      <c r="T17" s="162"/>
      <c r="U17" s="161"/>
      <c r="V17" s="171"/>
      <c r="W17" s="151"/>
      <c r="X17" s="151"/>
      <c r="Y17" s="151"/>
      <c r="Z17" s="151"/>
      <c r="AA17" s="151"/>
      <c r="AB17" s="151"/>
      <c r="AC17" s="151"/>
      <c r="AD17" s="151"/>
      <c r="AE17" s="151" t="s">
        <v>111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8"/>
      <c r="C18" s="195" t="s">
        <v>119</v>
      </c>
      <c r="D18" s="163"/>
      <c r="E18" s="168"/>
      <c r="F18" s="171"/>
      <c r="G18" s="171"/>
      <c r="H18" s="171"/>
      <c r="I18" s="171"/>
      <c r="J18" s="171"/>
      <c r="K18" s="171"/>
      <c r="L18" s="171"/>
      <c r="M18" s="171"/>
      <c r="N18" s="161"/>
      <c r="O18" s="161"/>
      <c r="P18" s="161"/>
      <c r="Q18" s="161"/>
      <c r="R18" s="161"/>
      <c r="S18" s="161"/>
      <c r="T18" s="162"/>
      <c r="U18" s="161"/>
      <c r="V18" s="171"/>
      <c r="W18" s="151"/>
      <c r="X18" s="151"/>
      <c r="Y18" s="151"/>
      <c r="Z18" s="151"/>
      <c r="AA18" s="151"/>
      <c r="AB18" s="151"/>
      <c r="AC18" s="151"/>
      <c r="AD18" s="151"/>
      <c r="AE18" s="151" t="s">
        <v>111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8"/>
      <c r="C19" s="195" t="s">
        <v>120</v>
      </c>
      <c r="D19" s="163"/>
      <c r="E19" s="168"/>
      <c r="F19" s="171"/>
      <c r="G19" s="17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71"/>
      <c r="W19" s="151"/>
      <c r="X19" s="151"/>
      <c r="Y19" s="151"/>
      <c r="Z19" s="151"/>
      <c r="AA19" s="151"/>
      <c r="AB19" s="151"/>
      <c r="AC19" s="151"/>
      <c r="AD19" s="151"/>
      <c r="AE19" s="151" t="s">
        <v>111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/>
      <c r="B20" s="158"/>
      <c r="C20" s="195" t="s">
        <v>121</v>
      </c>
      <c r="D20" s="163"/>
      <c r="E20" s="168"/>
      <c r="F20" s="171"/>
      <c r="G20" s="171"/>
      <c r="H20" s="171"/>
      <c r="I20" s="171"/>
      <c r="J20" s="171"/>
      <c r="K20" s="171"/>
      <c r="L20" s="171"/>
      <c r="M20" s="171"/>
      <c r="N20" s="161"/>
      <c r="O20" s="161"/>
      <c r="P20" s="161"/>
      <c r="Q20" s="161"/>
      <c r="R20" s="161"/>
      <c r="S20" s="161"/>
      <c r="T20" s="162"/>
      <c r="U20" s="161"/>
      <c r="V20" s="171"/>
      <c r="W20" s="151"/>
      <c r="X20" s="151"/>
      <c r="Y20" s="151"/>
      <c r="Z20" s="151"/>
      <c r="AA20" s="151"/>
      <c r="AB20" s="151"/>
      <c r="AC20" s="151"/>
      <c r="AD20" s="151"/>
      <c r="AE20" s="151" t="s">
        <v>111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/>
      <c r="B21" s="158"/>
      <c r="C21" s="195" t="s">
        <v>122</v>
      </c>
      <c r="D21" s="163"/>
      <c r="E21" s="168"/>
      <c r="F21" s="171"/>
      <c r="G21" s="171"/>
      <c r="H21" s="171"/>
      <c r="I21" s="171"/>
      <c r="J21" s="171"/>
      <c r="K21" s="171"/>
      <c r="L21" s="171"/>
      <c r="M21" s="171"/>
      <c r="N21" s="161"/>
      <c r="O21" s="161"/>
      <c r="P21" s="161"/>
      <c r="Q21" s="161"/>
      <c r="R21" s="161"/>
      <c r="S21" s="161"/>
      <c r="T21" s="162"/>
      <c r="U21" s="161"/>
      <c r="V21" s="171"/>
      <c r="W21" s="151"/>
      <c r="X21" s="151"/>
      <c r="Y21" s="151"/>
      <c r="Z21" s="151"/>
      <c r="AA21" s="151"/>
      <c r="AB21" s="151"/>
      <c r="AC21" s="151"/>
      <c r="AD21" s="151"/>
      <c r="AE21" s="151" t="s">
        <v>111</v>
      </c>
      <c r="AF21" s="151">
        <v>0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/>
      <c r="B22" s="158"/>
      <c r="C22" s="195" t="s">
        <v>123</v>
      </c>
      <c r="D22" s="163"/>
      <c r="E22" s="168"/>
      <c r="F22" s="171"/>
      <c r="G22" s="171"/>
      <c r="H22" s="171"/>
      <c r="I22" s="171"/>
      <c r="J22" s="171"/>
      <c r="K22" s="171"/>
      <c r="L22" s="171"/>
      <c r="M22" s="171"/>
      <c r="N22" s="161"/>
      <c r="O22" s="161"/>
      <c r="P22" s="161"/>
      <c r="Q22" s="161"/>
      <c r="R22" s="161"/>
      <c r="S22" s="161"/>
      <c r="T22" s="162"/>
      <c r="U22" s="161"/>
      <c r="V22" s="171"/>
      <c r="W22" s="151"/>
      <c r="X22" s="151"/>
      <c r="Y22" s="151"/>
      <c r="Z22" s="151"/>
      <c r="AA22" s="151"/>
      <c r="AB22" s="151"/>
      <c r="AC22" s="151"/>
      <c r="AD22" s="151"/>
      <c r="AE22" s="151" t="s">
        <v>111</v>
      </c>
      <c r="AF22" s="151">
        <v>0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/>
      <c r="B23" s="158"/>
      <c r="C23" s="195" t="s">
        <v>124</v>
      </c>
      <c r="D23" s="163"/>
      <c r="E23" s="168"/>
      <c r="F23" s="171"/>
      <c r="G23" s="171"/>
      <c r="H23" s="171"/>
      <c r="I23" s="171"/>
      <c r="J23" s="171"/>
      <c r="K23" s="171"/>
      <c r="L23" s="171"/>
      <c r="M23" s="171"/>
      <c r="N23" s="161"/>
      <c r="O23" s="161"/>
      <c r="P23" s="161"/>
      <c r="Q23" s="161"/>
      <c r="R23" s="161"/>
      <c r="S23" s="161"/>
      <c r="T23" s="162"/>
      <c r="U23" s="161"/>
      <c r="V23" s="171"/>
      <c r="W23" s="151"/>
      <c r="X23" s="151"/>
      <c r="Y23" s="151"/>
      <c r="Z23" s="151"/>
      <c r="AA23" s="151"/>
      <c r="AB23" s="151"/>
      <c r="AC23" s="151"/>
      <c r="AD23" s="151"/>
      <c r="AE23" s="151" t="s">
        <v>111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8"/>
      <c r="C24" s="195" t="s">
        <v>125</v>
      </c>
      <c r="D24" s="163"/>
      <c r="E24" s="168"/>
      <c r="F24" s="171"/>
      <c r="G24" s="171"/>
      <c r="H24" s="171"/>
      <c r="I24" s="171"/>
      <c r="J24" s="171"/>
      <c r="K24" s="171"/>
      <c r="L24" s="171"/>
      <c r="M24" s="171"/>
      <c r="N24" s="161"/>
      <c r="O24" s="161"/>
      <c r="P24" s="161"/>
      <c r="Q24" s="161"/>
      <c r="R24" s="161"/>
      <c r="S24" s="161"/>
      <c r="T24" s="162"/>
      <c r="U24" s="161"/>
      <c r="V24" s="171"/>
      <c r="W24" s="151"/>
      <c r="X24" s="151"/>
      <c r="Y24" s="151"/>
      <c r="Z24" s="151"/>
      <c r="AA24" s="151"/>
      <c r="AB24" s="151"/>
      <c r="AC24" s="151"/>
      <c r="AD24" s="151"/>
      <c r="AE24" s="151" t="s">
        <v>111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/>
      <c r="B25" s="158"/>
      <c r="C25" s="195" t="s">
        <v>126</v>
      </c>
      <c r="D25" s="163"/>
      <c r="E25" s="168"/>
      <c r="F25" s="171"/>
      <c r="G25" s="171"/>
      <c r="H25" s="171"/>
      <c r="I25" s="171"/>
      <c r="J25" s="171"/>
      <c r="K25" s="171"/>
      <c r="L25" s="171"/>
      <c r="M25" s="171"/>
      <c r="N25" s="161"/>
      <c r="O25" s="161"/>
      <c r="P25" s="161"/>
      <c r="Q25" s="161"/>
      <c r="R25" s="161"/>
      <c r="S25" s="161"/>
      <c r="T25" s="162"/>
      <c r="U25" s="161"/>
      <c r="V25" s="171"/>
      <c r="W25" s="151"/>
      <c r="X25" s="151"/>
      <c r="Y25" s="151"/>
      <c r="Z25" s="151"/>
      <c r="AA25" s="151"/>
      <c r="AB25" s="151"/>
      <c r="AC25" s="151"/>
      <c r="AD25" s="151"/>
      <c r="AE25" s="151" t="s">
        <v>111</v>
      </c>
      <c r="AF25" s="151">
        <v>0</v>
      </c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/>
      <c r="B26" s="158"/>
      <c r="C26" s="195" t="s">
        <v>127</v>
      </c>
      <c r="D26" s="163"/>
      <c r="E26" s="168"/>
      <c r="F26" s="171"/>
      <c r="G26" s="171"/>
      <c r="H26" s="171"/>
      <c r="I26" s="171"/>
      <c r="J26" s="171"/>
      <c r="K26" s="171"/>
      <c r="L26" s="171"/>
      <c r="M26" s="171"/>
      <c r="N26" s="161"/>
      <c r="O26" s="161"/>
      <c r="P26" s="161"/>
      <c r="Q26" s="161"/>
      <c r="R26" s="161"/>
      <c r="S26" s="161"/>
      <c r="T26" s="162"/>
      <c r="U26" s="161"/>
      <c r="V26" s="171"/>
      <c r="W26" s="151"/>
      <c r="X26" s="151"/>
      <c r="Y26" s="151"/>
      <c r="Z26" s="151"/>
      <c r="AA26" s="151"/>
      <c r="AB26" s="151"/>
      <c r="AC26" s="151"/>
      <c r="AD26" s="151"/>
      <c r="AE26" s="151" t="s">
        <v>111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/>
      <c r="B27" s="158"/>
      <c r="C27" s="195" t="s">
        <v>128</v>
      </c>
      <c r="D27" s="163"/>
      <c r="E27" s="168"/>
      <c r="F27" s="171"/>
      <c r="G27" s="171"/>
      <c r="H27" s="171"/>
      <c r="I27" s="171"/>
      <c r="J27" s="171"/>
      <c r="K27" s="171"/>
      <c r="L27" s="171"/>
      <c r="M27" s="171"/>
      <c r="N27" s="161"/>
      <c r="O27" s="161"/>
      <c r="P27" s="161"/>
      <c r="Q27" s="161"/>
      <c r="R27" s="161"/>
      <c r="S27" s="161"/>
      <c r="T27" s="162"/>
      <c r="U27" s="161"/>
      <c r="V27" s="171"/>
      <c r="W27" s="151"/>
      <c r="X27" s="151"/>
      <c r="Y27" s="151"/>
      <c r="Z27" s="151"/>
      <c r="AA27" s="151"/>
      <c r="AB27" s="151"/>
      <c r="AC27" s="151"/>
      <c r="AD27" s="151"/>
      <c r="AE27" s="151" t="s">
        <v>111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/>
      <c r="B28" s="158"/>
      <c r="C28" s="195" t="s">
        <v>129</v>
      </c>
      <c r="D28" s="163"/>
      <c r="E28" s="168"/>
      <c r="F28" s="171"/>
      <c r="G28" s="171"/>
      <c r="H28" s="171"/>
      <c r="I28" s="171"/>
      <c r="J28" s="171"/>
      <c r="K28" s="171"/>
      <c r="L28" s="171"/>
      <c r="M28" s="171"/>
      <c r="N28" s="161"/>
      <c r="O28" s="161"/>
      <c r="P28" s="161"/>
      <c r="Q28" s="161"/>
      <c r="R28" s="161"/>
      <c r="S28" s="161"/>
      <c r="T28" s="162"/>
      <c r="U28" s="161"/>
      <c r="V28" s="171"/>
      <c r="W28" s="151"/>
      <c r="X28" s="151"/>
      <c r="Y28" s="151"/>
      <c r="Z28" s="151"/>
      <c r="AA28" s="151"/>
      <c r="AB28" s="151"/>
      <c r="AC28" s="151"/>
      <c r="AD28" s="151"/>
      <c r="AE28" s="151" t="s">
        <v>111</v>
      </c>
      <c r="AF28" s="151">
        <v>0</v>
      </c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8"/>
      <c r="C29" s="195" t="s">
        <v>130</v>
      </c>
      <c r="D29" s="163"/>
      <c r="E29" s="168"/>
      <c r="F29" s="171"/>
      <c r="G29" s="171"/>
      <c r="H29" s="171"/>
      <c r="I29" s="171"/>
      <c r="J29" s="171"/>
      <c r="K29" s="171"/>
      <c r="L29" s="171"/>
      <c r="M29" s="171"/>
      <c r="N29" s="161"/>
      <c r="O29" s="161"/>
      <c r="P29" s="161"/>
      <c r="Q29" s="161"/>
      <c r="R29" s="161"/>
      <c r="S29" s="161"/>
      <c r="T29" s="162"/>
      <c r="U29" s="161"/>
      <c r="V29" s="171"/>
      <c r="W29" s="151"/>
      <c r="X29" s="151"/>
      <c r="Y29" s="151"/>
      <c r="Z29" s="151"/>
      <c r="AA29" s="151"/>
      <c r="AB29" s="151"/>
      <c r="AC29" s="151"/>
      <c r="AD29" s="151"/>
      <c r="AE29" s="151" t="s">
        <v>111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/>
      <c r="B30" s="158"/>
      <c r="C30" s="195" t="s">
        <v>131</v>
      </c>
      <c r="D30" s="163"/>
      <c r="E30" s="168"/>
      <c r="F30" s="171"/>
      <c r="G30" s="171"/>
      <c r="H30" s="171"/>
      <c r="I30" s="171"/>
      <c r="J30" s="171"/>
      <c r="K30" s="171"/>
      <c r="L30" s="171"/>
      <c r="M30" s="171"/>
      <c r="N30" s="161"/>
      <c r="O30" s="161"/>
      <c r="P30" s="161"/>
      <c r="Q30" s="161"/>
      <c r="R30" s="161"/>
      <c r="S30" s="161"/>
      <c r="T30" s="162"/>
      <c r="U30" s="161"/>
      <c r="V30" s="171"/>
      <c r="W30" s="151"/>
      <c r="X30" s="151"/>
      <c r="Y30" s="151"/>
      <c r="Z30" s="151"/>
      <c r="AA30" s="151"/>
      <c r="AB30" s="151"/>
      <c r="AC30" s="151"/>
      <c r="AD30" s="151"/>
      <c r="AE30" s="151" t="s">
        <v>111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8"/>
      <c r="C31" s="195" t="s">
        <v>132</v>
      </c>
      <c r="D31" s="163"/>
      <c r="E31" s="168"/>
      <c r="F31" s="171"/>
      <c r="G31" s="171"/>
      <c r="H31" s="171"/>
      <c r="I31" s="171"/>
      <c r="J31" s="171"/>
      <c r="K31" s="171"/>
      <c r="L31" s="171"/>
      <c r="M31" s="171"/>
      <c r="N31" s="161"/>
      <c r="O31" s="161"/>
      <c r="P31" s="161"/>
      <c r="Q31" s="161"/>
      <c r="R31" s="161"/>
      <c r="S31" s="161"/>
      <c r="T31" s="162"/>
      <c r="U31" s="161"/>
      <c r="V31" s="171"/>
      <c r="W31" s="151"/>
      <c r="X31" s="151"/>
      <c r="Y31" s="151"/>
      <c r="Z31" s="151"/>
      <c r="AA31" s="151"/>
      <c r="AB31" s="151"/>
      <c r="AC31" s="151"/>
      <c r="AD31" s="151"/>
      <c r="AE31" s="151" t="s">
        <v>111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/>
      <c r="B32" s="158"/>
      <c r="C32" s="195" t="s">
        <v>133</v>
      </c>
      <c r="D32" s="163"/>
      <c r="E32" s="168"/>
      <c r="F32" s="171"/>
      <c r="G32" s="171"/>
      <c r="H32" s="171"/>
      <c r="I32" s="171"/>
      <c r="J32" s="171"/>
      <c r="K32" s="171"/>
      <c r="L32" s="171"/>
      <c r="M32" s="171"/>
      <c r="N32" s="161"/>
      <c r="O32" s="161"/>
      <c r="P32" s="161"/>
      <c r="Q32" s="161"/>
      <c r="R32" s="161"/>
      <c r="S32" s="161"/>
      <c r="T32" s="162"/>
      <c r="U32" s="161"/>
      <c r="V32" s="171"/>
      <c r="W32" s="151"/>
      <c r="X32" s="151"/>
      <c r="Y32" s="151"/>
      <c r="Z32" s="151"/>
      <c r="AA32" s="151"/>
      <c r="AB32" s="151"/>
      <c r="AC32" s="151"/>
      <c r="AD32" s="151"/>
      <c r="AE32" s="151" t="s">
        <v>111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/>
      <c r="B33" s="158"/>
      <c r="C33" s="195" t="s">
        <v>134</v>
      </c>
      <c r="D33" s="163"/>
      <c r="E33" s="168"/>
      <c r="F33" s="171"/>
      <c r="G33" s="171"/>
      <c r="H33" s="171"/>
      <c r="I33" s="171"/>
      <c r="J33" s="171"/>
      <c r="K33" s="171"/>
      <c r="L33" s="171"/>
      <c r="M33" s="171"/>
      <c r="N33" s="161"/>
      <c r="O33" s="161"/>
      <c r="P33" s="161"/>
      <c r="Q33" s="161"/>
      <c r="R33" s="161"/>
      <c r="S33" s="161"/>
      <c r="T33" s="162"/>
      <c r="U33" s="161"/>
      <c r="V33" s="171"/>
      <c r="W33" s="151"/>
      <c r="X33" s="151"/>
      <c r="Y33" s="151"/>
      <c r="Z33" s="151"/>
      <c r="AA33" s="151"/>
      <c r="AB33" s="151"/>
      <c r="AC33" s="151"/>
      <c r="AD33" s="151"/>
      <c r="AE33" s="151" t="s">
        <v>111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8"/>
      <c r="C34" s="195" t="s">
        <v>135</v>
      </c>
      <c r="D34" s="163"/>
      <c r="E34" s="168"/>
      <c r="F34" s="171"/>
      <c r="G34" s="171"/>
      <c r="H34" s="171"/>
      <c r="I34" s="171"/>
      <c r="J34" s="171"/>
      <c r="K34" s="171"/>
      <c r="L34" s="171"/>
      <c r="M34" s="171"/>
      <c r="N34" s="161"/>
      <c r="O34" s="161"/>
      <c r="P34" s="161"/>
      <c r="Q34" s="161"/>
      <c r="R34" s="161"/>
      <c r="S34" s="161"/>
      <c r="T34" s="162"/>
      <c r="U34" s="161"/>
      <c r="V34" s="171"/>
      <c r="W34" s="151"/>
      <c r="X34" s="151"/>
      <c r="Y34" s="151"/>
      <c r="Z34" s="151"/>
      <c r="AA34" s="151"/>
      <c r="AB34" s="151"/>
      <c r="AC34" s="151"/>
      <c r="AD34" s="151"/>
      <c r="AE34" s="151" t="s">
        <v>111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8"/>
      <c r="C35" s="195" t="s">
        <v>136</v>
      </c>
      <c r="D35" s="163"/>
      <c r="E35" s="168"/>
      <c r="F35" s="171"/>
      <c r="G35" s="171"/>
      <c r="H35" s="171"/>
      <c r="I35" s="171"/>
      <c r="J35" s="171"/>
      <c r="K35" s="171"/>
      <c r="L35" s="171"/>
      <c r="M35" s="171"/>
      <c r="N35" s="161"/>
      <c r="O35" s="161"/>
      <c r="P35" s="161"/>
      <c r="Q35" s="161"/>
      <c r="R35" s="161"/>
      <c r="S35" s="161"/>
      <c r="T35" s="162"/>
      <c r="U35" s="161"/>
      <c r="V35" s="171"/>
      <c r="W35" s="151"/>
      <c r="X35" s="151"/>
      <c r="Y35" s="151"/>
      <c r="Z35" s="151"/>
      <c r="AA35" s="151"/>
      <c r="AB35" s="151"/>
      <c r="AC35" s="151"/>
      <c r="AD35" s="151"/>
      <c r="AE35" s="151" t="s">
        <v>111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/>
      <c r="B36" s="158"/>
      <c r="C36" s="195" t="s">
        <v>137</v>
      </c>
      <c r="D36" s="163"/>
      <c r="E36" s="168"/>
      <c r="F36" s="171"/>
      <c r="G36" s="171"/>
      <c r="H36" s="171"/>
      <c r="I36" s="171"/>
      <c r="J36" s="171"/>
      <c r="K36" s="171"/>
      <c r="L36" s="171"/>
      <c r="M36" s="171"/>
      <c r="N36" s="161"/>
      <c r="O36" s="161"/>
      <c r="P36" s="161"/>
      <c r="Q36" s="161"/>
      <c r="R36" s="161"/>
      <c r="S36" s="161"/>
      <c r="T36" s="162"/>
      <c r="U36" s="161"/>
      <c r="V36" s="171"/>
      <c r="W36" s="151"/>
      <c r="X36" s="151"/>
      <c r="Y36" s="151"/>
      <c r="Z36" s="151"/>
      <c r="AA36" s="151"/>
      <c r="AB36" s="151"/>
      <c r="AC36" s="151"/>
      <c r="AD36" s="151"/>
      <c r="AE36" s="151" t="s">
        <v>111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/>
      <c r="B37" s="158"/>
      <c r="C37" s="195" t="s">
        <v>138</v>
      </c>
      <c r="D37" s="163"/>
      <c r="E37" s="168"/>
      <c r="F37" s="171"/>
      <c r="G37" s="171"/>
      <c r="H37" s="171"/>
      <c r="I37" s="171"/>
      <c r="J37" s="171"/>
      <c r="K37" s="171"/>
      <c r="L37" s="171"/>
      <c r="M37" s="171"/>
      <c r="N37" s="161"/>
      <c r="O37" s="161"/>
      <c r="P37" s="161"/>
      <c r="Q37" s="161"/>
      <c r="R37" s="161"/>
      <c r="S37" s="161"/>
      <c r="T37" s="162"/>
      <c r="U37" s="161"/>
      <c r="V37" s="171"/>
      <c r="W37" s="151"/>
      <c r="X37" s="151"/>
      <c r="Y37" s="151"/>
      <c r="Z37" s="151"/>
      <c r="AA37" s="151"/>
      <c r="AB37" s="151"/>
      <c r="AC37" s="151"/>
      <c r="AD37" s="151"/>
      <c r="AE37" s="151" t="s">
        <v>111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/>
      <c r="B38" s="158"/>
      <c r="C38" s="195" t="s">
        <v>139</v>
      </c>
      <c r="D38" s="163"/>
      <c r="E38" s="168"/>
      <c r="F38" s="171"/>
      <c r="G38" s="171"/>
      <c r="H38" s="171"/>
      <c r="I38" s="171"/>
      <c r="J38" s="171"/>
      <c r="K38" s="171"/>
      <c r="L38" s="171"/>
      <c r="M38" s="171"/>
      <c r="N38" s="161"/>
      <c r="O38" s="161"/>
      <c r="P38" s="161"/>
      <c r="Q38" s="161"/>
      <c r="R38" s="161"/>
      <c r="S38" s="161"/>
      <c r="T38" s="162"/>
      <c r="U38" s="161"/>
      <c r="V38" s="171"/>
      <c r="W38" s="151"/>
      <c r="X38" s="151"/>
      <c r="Y38" s="151"/>
      <c r="Z38" s="151"/>
      <c r="AA38" s="151"/>
      <c r="AB38" s="151"/>
      <c r="AC38" s="151"/>
      <c r="AD38" s="151"/>
      <c r="AE38" s="151" t="s">
        <v>111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8"/>
      <c r="C39" s="195" t="s">
        <v>140</v>
      </c>
      <c r="D39" s="163"/>
      <c r="E39" s="168"/>
      <c r="F39" s="171"/>
      <c r="G39" s="171"/>
      <c r="H39" s="171"/>
      <c r="I39" s="171"/>
      <c r="J39" s="171"/>
      <c r="K39" s="171"/>
      <c r="L39" s="171"/>
      <c r="M39" s="171"/>
      <c r="N39" s="161"/>
      <c r="O39" s="161"/>
      <c r="P39" s="161"/>
      <c r="Q39" s="161"/>
      <c r="R39" s="161"/>
      <c r="S39" s="161"/>
      <c r="T39" s="162"/>
      <c r="U39" s="161"/>
      <c r="V39" s="171"/>
      <c r="W39" s="151"/>
      <c r="X39" s="151"/>
      <c r="Y39" s="151"/>
      <c r="Z39" s="151"/>
      <c r="AA39" s="151"/>
      <c r="AB39" s="151"/>
      <c r="AC39" s="151"/>
      <c r="AD39" s="151"/>
      <c r="AE39" s="151" t="s">
        <v>111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8"/>
      <c r="C40" s="195" t="s">
        <v>141</v>
      </c>
      <c r="D40" s="163"/>
      <c r="E40" s="168"/>
      <c r="F40" s="171"/>
      <c r="G40" s="171"/>
      <c r="H40" s="171"/>
      <c r="I40" s="171"/>
      <c r="J40" s="171"/>
      <c r="K40" s="171"/>
      <c r="L40" s="171"/>
      <c r="M40" s="171"/>
      <c r="N40" s="161"/>
      <c r="O40" s="161"/>
      <c r="P40" s="161"/>
      <c r="Q40" s="161"/>
      <c r="R40" s="161"/>
      <c r="S40" s="161"/>
      <c r="T40" s="162"/>
      <c r="U40" s="161"/>
      <c r="V40" s="171"/>
      <c r="W40" s="151"/>
      <c r="X40" s="151"/>
      <c r="Y40" s="151"/>
      <c r="Z40" s="151"/>
      <c r="AA40" s="151"/>
      <c r="AB40" s="151"/>
      <c r="AC40" s="151"/>
      <c r="AD40" s="151"/>
      <c r="AE40" s="151" t="s">
        <v>111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/>
      <c r="B41" s="158"/>
      <c r="C41" s="195" t="s">
        <v>142</v>
      </c>
      <c r="D41" s="163"/>
      <c r="E41" s="168"/>
      <c r="F41" s="171"/>
      <c r="G41" s="171"/>
      <c r="H41" s="171"/>
      <c r="I41" s="171"/>
      <c r="J41" s="171"/>
      <c r="K41" s="171"/>
      <c r="L41" s="171"/>
      <c r="M41" s="171"/>
      <c r="N41" s="161"/>
      <c r="O41" s="161"/>
      <c r="P41" s="161"/>
      <c r="Q41" s="161"/>
      <c r="R41" s="161"/>
      <c r="S41" s="161"/>
      <c r="T41" s="162"/>
      <c r="U41" s="161"/>
      <c r="V41" s="171"/>
      <c r="W41" s="151"/>
      <c r="X41" s="151"/>
      <c r="Y41" s="151"/>
      <c r="Z41" s="151"/>
      <c r="AA41" s="151"/>
      <c r="AB41" s="151"/>
      <c r="AC41" s="151"/>
      <c r="AD41" s="151"/>
      <c r="AE41" s="151" t="s">
        <v>111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/>
      <c r="B42" s="158"/>
      <c r="C42" s="195" t="s">
        <v>143</v>
      </c>
      <c r="D42" s="163"/>
      <c r="E42" s="168"/>
      <c r="F42" s="171"/>
      <c r="G42" s="171"/>
      <c r="H42" s="171"/>
      <c r="I42" s="171"/>
      <c r="J42" s="171"/>
      <c r="K42" s="171"/>
      <c r="L42" s="171"/>
      <c r="M42" s="171"/>
      <c r="N42" s="161"/>
      <c r="O42" s="161"/>
      <c r="P42" s="161"/>
      <c r="Q42" s="161"/>
      <c r="R42" s="161"/>
      <c r="S42" s="161"/>
      <c r="T42" s="162"/>
      <c r="U42" s="161"/>
      <c r="V42" s="171"/>
      <c r="W42" s="151"/>
      <c r="X42" s="151"/>
      <c r="Y42" s="151"/>
      <c r="Z42" s="151"/>
      <c r="AA42" s="151"/>
      <c r="AB42" s="151"/>
      <c r="AC42" s="151"/>
      <c r="AD42" s="151"/>
      <c r="AE42" s="151" t="s">
        <v>111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52"/>
      <c r="B43" s="158"/>
      <c r="C43" s="195" t="s">
        <v>144</v>
      </c>
      <c r="D43" s="163"/>
      <c r="E43" s="168"/>
      <c r="F43" s="171"/>
      <c r="G43" s="171"/>
      <c r="H43" s="171"/>
      <c r="I43" s="171"/>
      <c r="J43" s="171"/>
      <c r="K43" s="171"/>
      <c r="L43" s="171"/>
      <c r="M43" s="171"/>
      <c r="N43" s="161"/>
      <c r="O43" s="161"/>
      <c r="P43" s="161"/>
      <c r="Q43" s="161"/>
      <c r="R43" s="161"/>
      <c r="S43" s="161"/>
      <c r="T43" s="162"/>
      <c r="U43" s="161"/>
      <c r="V43" s="171"/>
      <c r="W43" s="151"/>
      <c r="X43" s="151"/>
      <c r="Y43" s="151"/>
      <c r="Z43" s="151"/>
      <c r="AA43" s="151"/>
      <c r="AB43" s="151"/>
      <c r="AC43" s="151"/>
      <c r="AD43" s="151"/>
      <c r="AE43" s="151" t="s">
        <v>111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8"/>
      <c r="C44" s="195" t="s">
        <v>145</v>
      </c>
      <c r="D44" s="163"/>
      <c r="E44" s="168"/>
      <c r="F44" s="171"/>
      <c r="G44" s="171"/>
      <c r="H44" s="171"/>
      <c r="I44" s="171"/>
      <c r="J44" s="171"/>
      <c r="K44" s="171"/>
      <c r="L44" s="171"/>
      <c r="M44" s="171"/>
      <c r="N44" s="161"/>
      <c r="O44" s="161"/>
      <c r="P44" s="161"/>
      <c r="Q44" s="161"/>
      <c r="R44" s="161"/>
      <c r="S44" s="161"/>
      <c r="T44" s="162"/>
      <c r="U44" s="161"/>
      <c r="V44" s="171"/>
      <c r="W44" s="151"/>
      <c r="X44" s="151"/>
      <c r="Y44" s="151"/>
      <c r="Z44" s="151"/>
      <c r="AA44" s="151"/>
      <c r="AB44" s="151"/>
      <c r="AC44" s="151"/>
      <c r="AD44" s="151"/>
      <c r="AE44" s="151" t="s">
        <v>111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52"/>
      <c r="B45" s="158"/>
      <c r="C45" s="195" t="s">
        <v>146</v>
      </c>
      <c r="D45" s="163"/>
      <c r="E45" s="168"/>
      <c r="F45" s="171"/>
      <c r="G45" s="171"/>
      <c r="H45" s="171"/>
      <c r="I45" s="171"/>
      <c r="J45" s="171"/>
      <c r="K45" s="171"/>
      <c r="L45" s="171"/>
      <c r="M45" s="171"/>
      <c r="N45" s="161"/>
      <c r="O45" s="161"/>
      <c r="P45" s="161"/>
      <c r="Q45" s="161"/>
      <c r="R45" s="161"/>
      <c r="S45" s="161"/>
      <c r="T45" s="162"/>
      <c r="U45" s="161"/>
      <c r="V45" s="171"/>
      <c r="W45" s="151"/>
      <c r="X45" s="151"/>
      <c r="Y45" s="151"/>
      <c r="Z45" s="151"/>
      <c r="AA45" s="151"/>
      <c r="AB45" s="151"/>
      <c r="AC45" s="151"/>
      <c r="AD45" s="151"/>
      <c r="AE45" s="151" t="s">
        <v>111</v>
      </c>
      <c r="AF45" s="151">
        <v>0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8"/>
      <c r="C46" s="195" t="s">
        <v>147</v>
      </c>
      <c r="D46" s="163"/>
      <c r="E46" s="168"/>
      <c r="F46" s="171"/>
      <c r="G46" s="171"/>
      <c r="H46" s="171"/>
      <c r="I46" s="171"/>
      <c r="J46" s="171"/>
      <c r="K46" s="171"/>
      <c r="L46" s="171"/>
      <c r="M46" s="171"/>
      <c r="N46" s="161"/>
      <c r="O46" s="161"/>
      <c r="P46" s="161"/>
      <c r="Q46" s="161"/>
      <c r="R46" s="161"/>
      <c r="S46" s="161"/>
      <c r="T46" s="162"/>
      <c r="U46" s="161"/>
      <c r="V46" s="171"/>
      <c r="W46" s="151"/>
      <c r="X46" s="151"/>
      <c r="Y46" s="151"/>
      <c r="Z46" s="151"/>
      <c r="AA46" s="151"/>
      <c r="AB46" s="151"/>
      <c r="AC46" s="151"/>
      <c r="AD46" s="151"/>
      <c r="AE46" s="151" t="s">
        <v>111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52"/>
      <c r="B47" s="158"/>
      <c r="C47" s="195" t="s">
        <v>148</v>
      </c>
      <c r="D47" s="163"/>
      <c r="E47" s="168"/>
      <c r="F47" s="171"/>
      <c r="G47" s="171"/>
      <c r="H47" s="171"/>
      <c r="I47" s="171"/>
      <c r="J47" s="171"/>
      <c r="K47" s="171"/>
      <c r="L47" s="171"/>
      <c r="M47" s="171"/>
      <c r="N47" s="161"/>
      <c r="O47" s="161"/>
      <c r="P47" s="161"/>
      <c r="Q47" s="161"/>
      <c r="R47" s="161"/>
      <c r="S47" s="161"/>
      <c r="T47" s="162"/>
      <c r="U47" s="161"/>
      <c r="V47" s="171"/>
      <c r="W47" s="151"/>
      <c r="X47" s="151"/>
      <c r="Y47" s="151"/>
      <c r="Z47" s="151"/>
      <c r="AA47" s="151"/>
      <c r="AB47" s="151"/>
      <c r="AC47" s="151"/>
      <c r="AD47" s="151"/>
      <c r="AE47" s="151" t="s">
        <v>111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52"/>
      <c r="B48" s="158"/>
      <c r="C48" s="195" t="s">
        <v>149</v>
      </c>
      <c r="D48" s="163"/>
      <c r="E48" s="168"/>
      <c r="F48" s="171"/>
      <c r="G48" s="171"/>
      <c r="H48" s="171"/>
      <c r="I48" s="171"/>
      <c r="J48" s="171"/>
      <c r="K48" s="171"/>
      <c r="L48" s="171"/>
      <c r="M48" s="171"/>
      <c r="N48" s="161"/>
      <c r="O48" s="161"/>
      <c r="P48" s="161"/>
      <c r="Q48" s="161"/>
      <c r="R48" s="161"/>
      <c r="S48" s="161"/>
      <c r="T48" s="162"/>
      <c r="U48" s="161"/>
      <c r="V48" s="171"/>
      <c r="W48" s="151"/>
      <c r="X48" s="151"/>
      <c r="Y48" s="151"/>
      <c r="Z48" s="151"/>
      <c r="AA48" s="151"/>
      <c r="AB48" s="151"/>
      <c r="AC48" s="151"/>
      <c r="AD48" s="151"/>
      <c r="AE48" s="151" t="s">
        <v>111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52"/>
      <c r="B49" s="158"/>
      <c r="C49" s="195" t="s">
        <v>150</v>
      </c>
      <c r="D49" s="163"/>
      <c r="E49" s="168"/>
      <c r="F49" s="171"/>
      <c r="G49" s="171"/>
      <c r="H49" s="171"/>
      <c r="I49" s="171"/>
      <c r="J49" s="171"/>
      <c r="K49" s="171"/>
      <c r="L49" s="171"/>
      <c r="M49" s="171"/>
      <c r="N49" s="161"/>
      <c r="O49" s="161"/>
      <c r="P49" s="161"/>
      <c r="Q49" s="161"/>
      <c r="R49" s="161"/>
      <c r="S49" s="161"/>
      <c r="T49" s="162"/>
      <c r="U49" s="161"/>
      <c r="V49" s="171"/>
      <c r="W49" s="151"/>
      <c r="X49" s="151"/>
      <c r="Y49" s="151"/>
      <c r="Z49" s="151"/>
      <c r="AA49" s="151"/>
      <c r="AB49" s="151"/>
      <c r="AC49" s="151"/>
      <c r="AD49" s="151"/>
      <c r="AE49" s="151" t="s">
        <v>111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2"/>
      <c r="B50" s="158"/>
      <c r="C50" s="195" t="s">
        <v>151</v>
      </c>
      <c r="D50" s="163"/>
      <c r="E50" s="168"/>
      <c r="F50" s="171"/>
      <c r="G50" s="171"/>
      <c r="H50" s="171"/>
      <c r="I50" s="171"/>
      <c r="J50" s="171"/>
      <c r="K50" s="171"/>
      <c r="L50" s="171"/>
      <c r="M50" s="171"/>
      <c r="N50" s="161"/>
      <c r="O50" s="161"/>
      <c r="P50" s="161"/>
      <c r="Q50" s="161"/>
      <c r="R50" s="161"/>
      <c r="S50" s="161"/>
      <c r="T50" s="162"/>
      <c r="U50" s="161"/>
      <c r="V50" s="171"/>
      <c r="W50" s="151"/>
      <c r="X50" s="151"/>
      <c r="Y50" s="151"/>
      <c r="Z50" s="151"/>
      <c r="AA50" s="151"/>
      <c r="AB50" s="151"/>
      <c r="AC50" s="151"/>
      <c r="AD50" s="151"/>
      <c r="AE50" s="151" t="s">
        <v>111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53" t="s">
        <v>106</v>
      </c>
      <c r="B51" s="159" t="s">
        <v>59</v>
      </c>
      <c r="C51" s="196" t="s">
        <v>60</v>
      </c>
      <c r="D51" s="164"/>
      <c r="E51" s="169"/>
      <c r="F51" s="172"/>
      <c r="G51" s="172">
        <f>SUMIF(AE52:AE55,"&lt;&gt;NOR",G52:G55)</f>
        <v>0</v>
      </c>
      <c r="H51" s="172"/>
      <c r="I51" s="172">
        <f>SUM(I52:I55)</f>
        <v>0</v>
      </c>
      <c r="J51" s="172"/>
      <c r="K51" s="172">
        <f>SUM(K52:K55)</f>
        <v>0</v>
      </c>
      <c r="L51" s="172"/>
      <c r="M51" s="172">
        <f>SUM(M52:M55)</f>
        <v>0</v>
      </c>
      <c r="N51" s="165"/>
      <c r="O51" s="165">
        <f>SUM(O52:O55)</f>
        <v>0.23807</v>
      </c>
      <c r="P51" s="165"/>
      <c r="Q51" s="165">
        <f>SUM(Q52:Q55)</f>
        <v>0</v>
      </c>
      <c r="R51" s="165"/>
      <c r="S51" s="165"/>
      <c r="T51" s="166"/>
      <c r="U51" s="165">
        <f>SUM(U52:U55)</f>
        <v>2.59</v>
      </c>
      <c r="V51" s="172"/>
      <c r="AE51" t="s">
        <v>107</v>
      </c>
    </row>
    <row r="52" spans="1:60" outlineLevel="1" x14ac:dyDescent="0.2">
      <c r="A52" s="152">
        <v>2</v>
      </c>
      <c r="B52" s="158" t="s">
        <v>152</v>
      </c>
      <c r="C52" s="194" t="s">
        <v>153</v>
      </c>
      <c r="D52" s="160" t="s">
        <v>154</v>
      </c>
      <c r="E52" s="167">
        <v>6.32</v>
      </c>
      <c r="F52" s="170">
        <f>H52+J52</f>
        <v>0</v>
      </c>
      <c r="G52" s="171">
        <f>ROUND(E52*F52,2)</f>
        <v>0</v>
      </c>
      <c r="H52" s="171"/>
      <c r="I52" s="171">
        <f>ROUND(E52*H52,2)</f>
        <v>0</v>
      </c>
      <c r="J52" s="171"/>
      <c r="K52" s="171">
        <f>ROUND(E52*J52,2)</f>
        <v>0</v>
      </c>
      <c r="L52" s="171">
        <v>21</v>
      </c>
      <c r="M52" s="171">
        <f>G52*(1+L52/100)</f>
        <v>0</v>
      </c>
      <c r="N52" s="161">
        <v>3.7670000000000002E-2</v>
      </c>
      <c r="O52" s="161">
        <f>ROUND(E52*N52,5)</f>
        <v>0.23807</v>
      </c>
      <c r="P52" s="161">
        <v>0</v>
      </c>
      <c r="Q52" s="161">
        <f>ROUND(E52*P52,5)</f>
        <v>0</v>
      </c>
      <c r="R52" s="161"/>
      <c r="S52" s="161"/>
      <c r="T52" s="162">
        <v>0.41</v>
      </c>
      <c r="U52" s="161">
        <f>ROUND(E52*T52,2)</f>
        <v>2.59</v>
      </c>
      <c r="V52" s="171" t="s">
        <v>271</v>
      </c>
      <c r="W52" s="151"/>
      <c r="X52" s="151"/>
      <c r="Y52" s="151"/>
      <c r="Z52" s="151"/>
      <c r="AA52" s="151"/>
      <c r="AB52" s="151"/>
      <c r="AC52" s="151"/>
      <c r="AD52" s="151"/>
      <c r="AE52" s="151" t="s">
        <v>109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/>
      <c r="B53" s="158"/>
      <c r="C53" s="195" t="s">
        <v>155</v>
      </c>
      <c r="D53" s="163"/>
      <c r="E53" s="168"/>
      <c r="F53" s="171"/>
      <c r="G53" s="171"/>
      <c r="H53" s="171"/>
      <c r="I53" s="171"/>
      <c r="J53" s="171"/>
      <c r="K53" s="171"/>
      <c r="L53" s="171"/>
      <c r="M53" s="171"/>
      <c r="N53" s="161"/>
      <c r="O53" s="161"/>
      <c r="P53" s="161"/>
      <c r="Q53" s="161"/>
      <c r="R53" s="161"/>
      <c r="S53" s="161"/>
      <c r="T53" s="162"/>
      <c r="U53" s="161"/>
      <c r="V53" s="171"/>
      <c r="W53" s="151"/>
      <c r="X53" s="151"/>
      <c r="Y53" s="151"/>
      <c r="Z53" s="151"/>
      <c r="AA53" s="151"/>
      <c r="AB53" s="151"/>
      <c r="AC53" s="151"/>
      <c r="AD53" s="151"/>
      <c r="AE53" s="151" t="s">
        <v>111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8"/>
      <c r="C54" s="195" t="s">
        <v>156</v>
      </c>
      <c r="D54" s="163"/>
      <c r="E54" s="168"/>
      <c r="F54" s="171"/>
      <c r="G54" s="171"/>
      <c r="H54" s="171"/>
      <c r="I54" s="171"/>
      <c r="J54" s="171"/>
      <c r="K54" s="171"/>
      <c r="L54" s="171"/>
      <c r="M54" s="171"/>
      <c r="N54" s="161"/>
      <c r="O54" s="161"/>
      <c r="P54" s="161"/>
      <c r="Q54" s="161"/>
      <c r="R54" s="161"/>
      <c r="S54" s="161"/>
      <c r="T54" s="162"/>
      <c r="U54" s="161"/>
      <c r="V54" s="171"/>
      <c r="W54" s="151"/>
      <c r="X54" s="151"/>
      <c r="Y54" s="151"/>
      <c r="Z54" s="151"/>
      <c r="AA54" s="151"/>
      <c r="AB54" s="151"/>
      <c r="AC54" s="151"/>
      <c r="AD54" s="151"/>
      <c r="AE54" s="151" t="s">
        <v>111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/>
      <c r="B55" s="158"/>
      <c r="C55" s="195" t="s">
        <v>157</v>
      </c>
      <c r="D55" s="163"/>
      <c r="E55" s="168">
        <v>6.32</v>
      </c>
      <c r="F55" s="171"/>
      <c r="G55" s="171"/>
      <c r="H55" s="171"/>
      <c r="I55" s="171"/>
      <c r="J55" s="171"/>
      <c r="K55" s="171"/>
      <c r="L55" s="171"/>
      <c r="M55" s="171"/>
      <c r="N55" s="161"/>
      <c r="O55" s="161"/>
      <c r="P55" s="161"/>
      <c r="Q55" s="161"/>
      <c r="R55" s="161"/>
      <c r="S55" s="161"/>
      <c r="T55" s="162"/>
      <c r="U55" s="161"/>
      <c r="V55" s="171"/>
      <c r="W55" s="151"/>
      <c r="X55" s="151"/>
      <c r="Y55" s="151"/>
      <c r="Z55" s="151"/>
      <c r="AA55" s="151"/>
      <c r="AB55" s="151"/>
      <c r="AC55" s="151"/>
      <c r="AD55" s="151"/>
      <c r="AE55" s="151" t="s">
        <v>111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53" t="s">
        <v>106</v>
      </c>
      <c r="B56" s="159" t="s">
        <v>61</v>
      </c>
      <c r="C56" s="196" t="s">
        <v>62</v>
      </c>
      <c r="D56" s="164"/>
      <c r="E56" s="169"/>
      <c r="F56" s="172"/>
      <c r="G56" s="172">
        <f>SUMIF(AE57:AE59,"&lt;&gt;NOR",G57:G59)</f>
        <v>0</v>
      </c>
      <c r="H56" s="172"/>
      <c r="I56" s="172">
        <f>SUM(I57:I59)</f>
        <v>0</v>
      </c>
      <c r="J56" s="172"/>
      <c r="K56" s="172">
        <f>SUM(K57:K59)</f>
        <v>0</v>
      </c>
      <c r="L56" s="172"/>
      <c r="M56" s="172">
        <f>SUM(M57:M59)</f>
        <v>0</v>
      </c>
      <c r="N56" s="165"/>
      <c r="O56" s="165">
        <f>SUM(O57:O59)</f>
        <v>0.11447</v>
      </c>
      <c r="P56" s="165"/>
      <c r="Q56" s="165">
        <f>SUM(Q57:Q59)</f>
        <v>0</v>
      </c>
      <c r="R56" s="165"/>
      <c r="S56" s="165"/>
      <c r="T56" s="166"/>
      <c r="U56" s="165">
        <f>SUM(U57:U59)</f>
        <v>2.68</v>
      </c>
      <c r="V56" s="172"/>
      <c r="AE56" t="s">
        <v>107</v>
      </c>
    </row>
    <row r="57" spans="1:60" ht="22.5" outlineLevel="1" x14ac:dyDescent="0.2">
      <c r="A57" s="152">
        <v>3</v>
      </c>
      <c r="B57" s="158" t="s">
        <v>158</v>
      </c>
      <c r="C57" s="194" t="s">
        <v>159</v>
      </c>
      <c r="D57" s="160" t="s">
        <v>154</v>
      </c>
      <c r="E57" s="167">
        <v>4.74</v>
      </c>
      <c r="F57" s="170">
        <f>H57+J57</f>
        <v>0</v>
      </c>
      <c r="G57" s="171">
        <f>ROUND(E57*F57,2)</f>
        <v>0</v>
      </c>
      <c r="H57" s="171"/>
      <c r="I57" s="171">
        <f>ROUND(E57*H57,2)</f>
        <v>0</v>
      </c>
      <c r="J57" s="171"/>
      <c r="K57" s="171">
        <f>ROUND(E57*J57,2)</f>
        <v>0</v>
      </c>
      <c r="L57" s="171">
        <v>21</v>
      </c>
      <c r="M57" s="171">
        <f>G57*(1+L57/100)</f>
        <v>0</v>
      </c>
      <c r="N57" s="161">
        <v>2.4150000000000001E-2</v>
      </c>
      <c r="O57" s="161">
        <f>ROUND(E57*N57,5)</f>
        <v>0.11447</v>
      </c>
      <c r="P57" s="161">
        <v>0</v>
      </c>
      <c r="Q57" s="161">
        <f>ROUND(E57*P57,5)</f>
        <v>0</v>
      </c>
      <c r="R57" s="161"/>
      <c r="S57" s="161"/>
      <c r="T57" s="162">
        <v>0.56499999999999995</v>
      </c>
      <c r="U57" s="161">
        <f>ROUND(E57*T57,2)</f>
        <v>2.68</v>
      </c>
      <c r="V57" s="171" t="s">
        <v>271</v>
      </c>
      <c r="W57" s="151"/>
      <c r="X57" s="151"/>
      <c r="Y57" s="151"/>
      <c r="Z57" s="151"/>
      <c r="AA57" s="151"/>
      <c r="AB57" s="151"/>
      <c r="AC57" s="151"/>
      <c r="AD57" s="151"/>
      <c r="AE57" s="151" t="s">
        <v>109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/>
      <c r="B58" s="158"/>
      <c r="C58" s="195" t="s">
        <v>160</v>
      </c>
      <c r="D58" s="163"/>
      <c r="E58" s="168"/>
      <c r="F58" s="171"/>
      <c r="G58" s="171"/>
      <c r="H58" s="171"/>
      <c r="I58" s="171"/>
      <c r="J58" s="171"/>
      <c r="K58" s="171"/>
      <c r="L58" s="171"/>
      <c r="M58" s="171"/>
      <c r="N58" s="161"/>
      <c r="O58" s="161"/>
      <c r="P58" s="161"/>
      <c r="Q58" s="161"/>
      <c r="R58" s="161"/>
      <c r="S58" s="161"/>
      <c r="T58" s="162"/>
      <c r="U58" s="161"/>
      <c r="V58" s="171"/>
      <c r="W58" s="151"/>
      <c r="X58" s="151"/>
      <c r="Y58" s="151"/>
      <c r="Z58" s="151"/>
      <c r="AA58" s="151"/>
      <c r="AB58" s="151"/>
      <c r="AC58" s="151"/>
      <c r="AD58" s="151"/>
      <c r="AE58" s="151" t="s">
        <v>111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8"/>
      <c r="C59" s="195" t="s">
        <v>161</v>
      </c>
      <c r="D59" s="163"/>
      <c r="E59" s="168">
        <v>4.74</v>
      </c>
      <c r="F59" s="171"/>
      <c r="G59" s="171"/>
      <c r="H59" s="171"/>
      <c r="I59" s="171"/>
      <c r="J59" s="171"/>
      <c r="K59" s="171"/>
      <c r="L59" s="171"/>
      <c r="M59" s="171"/>
      <c r="N59" s="161"/>
      <c r="O59" s="161"/>
      <c r="P59" s="161"/>
      <c r="Q59" s="161"/>
      <c r="R59" s="161"/>
      <c r="S59" s="161"/>
      <c r="T59" s="162"/>
      <c r="U59" s="161"/>
      <c r="V59" s="171"/>
      <c r="W59" s="151"/>
      <c r="X59" s="151"/>
      <c r="Y59" s="151"/>
      <c r="Z59" s="151"/>
      <c r="AA59" s="151"/>
      <c r="AB59" s="151"/>
      <c r="AC59" s="151"/>
      <c r="AD59" s="151"/>
      <c r="AE59" s="151" t="s">
        <v>111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53" t="s">
        <v>106</v>
      </c>
      <c r="B60" s="159" t="s">
        <v>63</v>
      </c>
      <c r="C60" s="196" t="s">
        <v>64</v>
      </c>
      <c r="D60" s="164"/>
      <c r="E60" s="169"/>
      <c r="F60" s="172"/>
      <c r="G60" s="172">
        <f>SUMIF(AE61:AE77,"&lt;&gt;NOR",G61:G77)</f>
        <v>0</v>
      </c>
      <c r="H60" s="172"/>
      <c r="I60" s="172">
        <f>SUM(I61:I77)</f>
        <v>0</v>
      </c>
      <c r="J60" s="172"/>
      <c r="K60" s="172">
        <f>SUM(K61:K77)</f>
        <v>0</v>
      </c>
      <c r="L60" s="172"/>
      <c r="M60" s="172">
        <f>SUM(M61:M77)</f>
        <v>0</v>
      </c>
      <c r="N60" s="165"/>
      <c r="O60" s="165">
        <f>SUM(O61:O77)</f>
        <v>27.256140000000002</v>
      </c>
      <c r="P60" s="165"/>
      <c r="Q60" s="165">
        <f>SUM(Q61:Q77)</f>
        <v>0</v>
      </c>
      <c r="R60" s="165"/>
      <c r="S60" s="165"/>
      <c r="T60" s="166"/>
      <c r="U60" s="165">
        <f>SUM(U61:U77)</f>
        <v>39.21</v>
      </c>
      <c r="V60" s="172"/>
      <c r="AE60" t="s">
        <v>107</v>
      </c>
    </row>
    <row r="61" spans="1:60" outlineLevel="1" x14ac:dyDescent="0.2">
      <c r="A61" s="152">
        <v>4</v>
      </c>
      <c r="B61" s="158" t="s">
        <v>162</v>
      </c>
      <c r="C61" s="194" t="s">
        <v>163</v>
      </c>
      <c r="D61" s="160" t="s">
        <v>164</v>
      </c>
      <c r="E61" s="167">
        <v>7.2336</v>
      </c>
      <c r="F61" s="170">
        <f>H61+J61</f>
        <v>0</v>
      </c>
      <c r="G61" s="171">
        <f>ROUND(E61*F61,2)</f>
        <v>0</v>
      </c>
      <c r="H61" s="171"/>
      <c r="I61" s="171">
        <f>ROUND(E61*H61,2)</f>
        <v>0</v>
      </c>
      <c r="J61" s="171"/>
      <c r="K61" s="171">
        <f>ROUND(E61*J61,2)</f>
        <v>0</v>
      </c>
      <c r="L61" s="171">
        <v>21</v>
      </c>
      <c r="M61" s="171">
        <f>G61*(1+L61/100)</f>
        <v>0</v>
      </c>
      <c r="N61" s="161">
        <v>2.5249999999999999</v>
      </c>
      <c r="O61" s="161">
        <f>ROUND(E61*N61,5)</f>
        <v>18.26484</v>
      </c>
      <c r="P61" s="161">
        <v>0</v>
      </c>
      <c r="Q61" s="161">
        <f>ROUND(E61*P61,5)</f>
        <v>0</v>
      </c>
      <c r="R61" s="161"/>
      <c r="S61" s="161"/>
      <c r="T61" s="162">
        <v>2.58</v>
      </c>
      <c r="U61" s="161">
        <f>ROUND(E61*T61,2)</f>
        <v>18.66</v>
      </c>
      <c r="V61" s="171" t="s">
        <v>271</v>
      </c>
      <c r="W61" s="151"/>
      <c r="X61" s="151"/>
      <c r="Y61" s="151"/>
      <c r="Z61" s="151"/>
      <c r="AA61" s="151"/>
      <c r="AB61" s="151"/>
      <c r="AC61" s="151"/>
      <c r="AD61" s="151"/>
      <c r="AE61" s="151" t="s">
        <v>109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/>
      <c r="B62" s="158"/>
      <c r="C62" s="195" t="s">
        <v>165</v>
      </c>
      <c r="D62" s="163"/>
      <c r="E62" s="168">
        <v>7.2336</v>
      </c>
      <c r="F62" s="171"/>
      <c r="G62" s="171"/>
      <c r="H62" s="171"/>
      <c r="I62" s="171"/>
      <c r="J62" s="171"/>
      <c r="K62" s="171"/>
      <c r="L62" s="171"/>
      <c r="M62" s="171"/>
      <c r="N62" s="161"/>
      <c r="O62" s="161"/>
      <c r="P62" s="161"/>
      <c r="Q62" s="161"/>
      <c r="R62" s="161"/>
      <c r="S62" s="161"/>
      <c r="T62" s="162"/>
      <c r="U62" s="161"/>
      <c r="V62" s="171"/>
      <c r="W62" s="151"/>
      <c r="X62" s="151"/>
      <c r="Y62" s="151"/>
      <c r="Z62" s="151"/>
      <c r="AA62" s="151"/>
      <c r="AB62" s="151"/>
      <c r="AC62" s="151"/>
      <c r="AD62" s="151"/>
      <c r="AE62" s="151" t="s">
        <v>111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>
        <v>5</v>
      </c>
      <c r="B63" s="158" t="s">
        <v>166</v>
      </c>
      <c r="C63" s="194" t="s">
        <v>167</v>
      </c>
      <c r="D63" s="160" t="s">
        <v>164</v>
      </c>
      <c r="E63" s="167">
        <v>7.2336</v>
      </c>
      <c r="F63" s="170">
        <f>H63+J63</f>
        <v>0</v>
      </c>
      <c r="G63" s="171">
        <f>ROUND(E63*F63,2)</f>
        <v>0</v>
      </c>
      <c r="H63" s="171"/>
      <c r="I63" s="171">
        <f>ROUND(E63*H63,2)</f>
        <v>0</v>
      </c>
      <c r="J63" s="171"/>
      <c r="K63" s="171">
        <f>ROUND(E63*J63,2)</f>
        <v>0</v>
      </c>
      <c r="L63" s="171">
        <v>21</v>
      </c>
      <c r="M63" s="171">
        <f>G63*(1+L63/100)</f>
        <v>0</v>
      </c>
      <c r="N63" s="161">
        <v>0</v>
      </c>
      <c r="O63" s="161">
        <f>ROUND(E63*N63,5)</f>
        <v>0</v>
      </c>
      <c r="P63" s="161">
        <v>0</v>
      </c>
      <c r="Q63" s="161">
        <f>ROUND(E63*P63,5)</f>
        <v>0</v>
      </c>
      <c r="R63" s="161"/>
      <c r="S63" s="161"/>
      <c r="T63" s="162">
        <v>0.41</v>
      </c>
      <c r="U63" s="161">
        <f>ROUND(E63*T63,2)</f>
        <v>2.97</v>
      </c>
      <c r="V63" s="171" t="s">
        <v>271</v>
      </c>
      <c r="W63" s="151"/>
      <c r="X63" s="151"/>
      <c r="Y63" s="151"/>
      <c r="Z63" s="151"/>
      <c r="AA63" s="151"/>
      <c r="AB63" s="151"/>
      <c r="AC63" s="151"/>
      <c r="AD63" s="151"/>
      <c r="AE63" s="151" t="s">
        <v>109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/>
      <c r="B64" s="158"/>
      <c r="C64" s="195" t="s">
        <v>165</v>
      </c>
      <c r="D64" s="163"/>
      <c r="E64" s="168">
        <v>7.2336</v>
      </c>
      <c r="F64" s="171"/>
      <c r="G64" s="171"/>
      <c r="H64" s="171"/>
      <c r="I64" s="171"/>
      <c r="J64" s="171"/>
      <c r="K64" s="171"/>
      <c r="L64" s="171"/>
      <c r="M64" s="171"/>
      <c r="N64" s="161"/>
      <c r="O64" s="161"/>
      <c r="P64" s="161"/>
      <c r="Q64" s="161"/>
      <c r="R64" s="161"/>
      <c r="S64" s="161"/>
      <c r="T64" s="162"/>
      <c r="U64" s="161"/>
      <c r="V64" s="171"/>
      <c r="W64" s="151"/>
      <c r="X64" s="151"/>
      <c r="Y64" s="151"/>
      <c r="Z64" s="151"/>
      <c r="AA64" s="151"/>
      <c r="AB64" s="151"/>
      <c r="AC64" s="151"/>
      <c r="AD64" s="151"/>
      <c r="AE64" s="151" t="s">
        <v>111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52">
        <v>6</v>
      </c>
      <c r="B65" s="158" t="s">
        <v>168</v>
      </c>
      <c r="C65" s="194" t="s">
        <v>169</v>
      </c>
      <c r="D65" s="160" t="s">
        <v>170</v>
      </c>
      <c r="E65" s="167">
        <v>0.210253626</v>
      </c>
      <c r="F65" s="170">
        <f>H65+J65</f>
        <v>0</v>
      </c>
      <c r="G65" s="171">
        <f>ROUND(E65*F65,2)</f>
        <v>0</v>
      </c>
      <c r="H65" s="171"/>
      <c r="I65" s="171">
        <f>ROUND(E65*H65,2)</f>
        <v>0</v>
      </c>
      <c r="J65" s="171"/>
      <c r="K65" s="171">
        <f>ROUND(E65*J65,2)</f>
        <v>0</v>
      </c>
      <c r="L65" s="171">
        <v>21</v>
      </c>
      <c r="M65" s="171">
        <f>G65*(1+L65/100)</f>
        <v>0</v>
      </c>
      <c r="N65" s="161">
        <v>1.0662499999999999</v>
      </c>
      <c r="O65" s="161">
        <f>ROUND(E65*N65,5)</f>
        <v>0.22417999999999999</v>
      </c>
      <c r="P65" s="161">
        <v>0</v>
      </c>
      <c r="Q65" s="161">
        <f>ROUND(E65*P65,5)</f>
        <v>0</v>
      </c>
      <c r="R65" s="161"/>
      <c r="S65" s="161"/>
      <c r="T65" s="162">
        <v>15.231</v>
      </c>
      <c r="U65" s="161">
        <f>ROUND(E65*T65,2)</f>
        <v>3.2</v>
      </c>
      <c r="V65" s="171" t="s">
        <v>271</v>
      </c>
      <c r="W65" s="151"/>
      <c r="X65" s="151"/>
      <c r="Y65" s="151"/>
      <c r="Z65" s="151"/>
      <c r="AA65" s="151"/>
      <c r="AB65" s="151"/>
      <c r="AC65" s="151"/>
      <c r="AD65" s="151"/>
      <c r="AE65" s="151" t="s">
        <v>109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8"/>
      <c r="C66" s="195" t="s">
        <v>171</v>
      </c>
      <c r="D66" s="163"/>
      <c r="E66" s="168"/>
      <c r="F66" s="171"/>
      <c r="G66" s="171"/>
      <c r="H66" s="171"/>
      <c r="I66" s="171"/>
      <c r="J66" s="171"/>
      <c r="K66" s="171"/>
      <c r="L66" s="171"/>
      <c r="M66" s="171"/>
      <c r="N66" s="161"/>
      <c r="O66" s="161"/>
      <c r="P66" s="161"/>
      <c r="Q66" s="161"/>
      <c r="R66" s="161"/>
      <c r="S66" s="161"/>
      <c r="T66" s="162"/>
      <c r="U66" s="161"/>
      <c r="V66" s="171"/>
      <c r="W66" s="151"/>
      <c r="X66" s="151"/>
      <c r="Y66" s="151"/>
      <c r="Z66" s="151"/>
      <c r="AA66" s="151"/>
      <c r="AB66" s="151"/>
      <c r="AC66" s="151"/>
      <c r="AD66" s="151"/>
      <c r="AE66" s="151" t="s">
        <v>111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/>
      <c r="B67" s="158"/>
      <c r="C67" s="195" t="s">
        <v>172</v>
      </c>
      <c r="D67" s="163"/>
      <c r="E67" s="168">
        <v>0.210253626</v>
      </c>
      <c r="F67" s="171"/>
      <c r="G67" s="171"/>
      <c r="H67" s="171"/>
      <c r="I67" s="171"/>
      <c r="J67" s="171"/>
      <c r="K67" s="171"/>
      <c r="L67" s="171"/>
      <c r="M67" s="171"/>
      <c r="N67" s="161"/>
      <c r="O67" s="161"/>
      <c r="P67" s="161"/>
      <c r="Q67" s="161"/>
      <c r="R67" s="161"/>
      <c r="S67" s="161"/>
      <c r="T67" s="162"/>
      <c r="U67" s="161"/>
      <c r="V67" s="171"/>
      <c r="W67" s="151"/>
      <c r="X67" s="151"/>
      <c r="Y67" s="151"/>
      <c r="Z67" s="151"/>
      <c r="AA67" s="151"/>
      <c r="AB67" s="151"/>
      <c r="AC67" s="151"/>
      <c r="AD67" s="151"/>
      <c r="AE67" s="151" t="s">
        <v>111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>
        <v>7</v>
      </c>
      <c r="B68" s="158" t="s">
        <v>173</v>
      </c>
      <c r="C68" s="194" t="s">
        <v>174</v>
      </c>
      <c r="D68" s="160" t="s">
        <v>164</v>
      </c>
      <c r="E68" s="167">
        <v>4.8224</v>
      </c>
      <c r="F68" s="170">
        <f>H68+J68</f>
        <v>0</v>
      </c>
      <c r="G68" s="171">
        <f>ROUND(E68*F68,2)</f>
        <v>0</v>
      </c>
      <c r="H68" s="171"/>
      <c r="I68" s="171">
        <f>ROUND(E68*H68,2)</f>
        <v>0</v>
      </c>
      <c r="J68" s="171"/>
      <c r="K68" s="171">
        <f>ROUND(E68*J68,2)</f>
        <v>0</v>
      </c>
      <c r="L68" s="171">
        <v>21</v>
      </c>
      <c r="M68" s="171">
        <f>G68*(1+L68/100)</f>
        <v>0</v>
      </c>
      <c r="N68" s="161">
        <v>1.8180000000000001</v>
      </c>
      <c r="O68" s="161">
        <f>ROUND(E68*N68,5)</f>
        <v>8.7671200000000002</v>
      </c>
      <c r="P68" s="161">
        <v>0</v>
      </c>
      <c r="Q68" s="161">
        <f>ROUND(E68*P68,5)</f>
        <v>0</v>
      </c>
      <c r="R68" s="161"/>
      <c r="S68" s="161"/>
      <c r="T68" s="162">
        <v>2.9820000000000002</v>
      </c>
      <c r="U68" s="161">
        <f>ROUND(E68*T68,2)</f>
        <v>14.38</v>
      </c>
      <c r="V68" s="171" t="s">
        <v>271</v>
      </c>
      <c r="W68" s="151"/>
      <c r="X68" s="151"/>
      <c r="Y68" s="151"/>
      <c r="Z68" s="151"/>
      <c r="AA68" s="151"/>
      <c r="AB68" s="151"/>
      <c r="AC68" s="151"/>
      <c r="AD68" s="151"/>
      <c r="AE68" s="151" t="s">
        <v>109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/>
      <c r="B69" s="158"/>
      <c r="C69" s="195" t="s">
        <v>175</v>
      </c>
      <c r="D69" s="163"/>
      <c r="E69" s="168"/>
      <c r="F69" s="171"/>
      <c r="G69" s="171"/>
      <c r="H69" s="171"/>
      <c r="I69" s="171"/>
      <c r="J69" s="171"/>
      <c r="K69" s="171"/>
      <c r="L69" s="171"/>
      <c r="M69" s="171"/>
      <c r="N69" s="161"/>
      <c r="O69" s="161"/>
      <c r="P69" s="161"/>
      <c r="Q69" s="161"/>
      <c r="R69" s="161"/>
      <c r="S69" s="161"/>
      <c r="T69" s="162"/>
      <c r="U69" s="161"/>
      <c r="V69" s="171"/>
      <c r="W69" s="151"/>
      <c r="X69" s="151"/>
      <c r="Y69" s="151"/>
      <c r="Z69" s="151"/>
      <c r="AA69" s="151"/>
      <c r="AB69" s="151"/>
      <c r="AC69" s="151"/>
      <c r="AD69" s="151"/>
      <c r="AE69" s="151" t="s">
        <v>111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/>
      <c r="B70" s="158"/>
      <c r="C70" s="195" t="s">
        <v>176</v>
      </c>
      <c r="D70" s="163"/>
      <c r="E70" s="168"/>
      <c r="F70" s="171"/>
      <c r="G70" s="171"/>
      <c r="H70" s="171"/>
      <c r="I70" s="171"/>
      <c r="J70" s="171"/>
      <c r="K70" s="171"/>
      <c r="L70" s="171"/>
      <c r="M70" s="171"/>
      <c r="N70" s="161"/>
      <c r="O70" s="161"/>
      <c r="P70" s="161"/>
      <c r="Q70" s="161"/>
      <c r="R70" s="161"/>
      <c r="S70" s="161"/>
      <c r="T70" s="162"/>
      <c r="U70" s="161"/>
      <c r="V70" s="171"/>
      <c r="W70" s="151"/>
      <c r="X70" s="151"/>
      <c r="Y70" s="151"/>
      <c r="Z70" s="151"/>
      <c r="AA70" s="151"/>
      <c r="AB70" s="151"/>
      <c r="AC70" s="151"/>
      <c r="AD70" s="151"/>
      <c r="AE70" s="151" t="s">
        <v>111</v>
      </c>
      <c r="AF70" s="151">
        <v>0</v>
      </c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/>
      <c r="B71" s="158"/>
      <c r="C71" s="195" t="s">
        <v>177</v>
      </c>
      <c r="D71" s="163"/>
      <c r="E71" s="168"/>
      <c r="F71" s="171"/>
      <c r="G71" s="171"/>
      <c r="H71" s="171"/>
      <c r="I71" s="171"/>
      <c r="J71" s="171"/>
      <c r="K71" s="171"/>
      <c r="L71" s="171"/>
      <c r="M71" s="171"/>
      <c r="N71" s="161"/>
      <c r="O71" s="161"/>
      <c r="P71" s="161"/>
      <c r="Q71" s="161"/>
      <c r="R71" s="161"/>
      <c r="S71" s="161"/>
      <c r="T71" s="162"/>
      <c r="U71" s="161"/>
      <c r="V71" s="171"/>
      <c r="W71" s="151"/>
      <c r="X71" s="151"/>
      <c r="Y71" s="151"/>
      <c r="Z71" s="151"/>
      <c r="AA71" s="151"/>
      <c r="AB71" s="151"/>
      <c r="AC71" s="151"/>
      <c r="AD71" s="151"/>
      <c r="AE71" s="151" t="s">
        <v>111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/>
      <c r="B72" s="158"/>
      <c r="C72" s="195" t="s">
        <v>178</v>
      </c>
      <c r="D72" s="163"/>
      <c r="E72" s="168"/>
      <c r="F72" s="171"/>
      <c r="G72" s="171"/>
      <c r="H72" s="171"/>
      <c r="I72" s="171"/>
      <c r="J72" s="171"/>
      <c r="K72" s="171"/>
      <c r="L72" s="171"/>
      <c r="M72" s="171"/>
      <c r="N72" s="161"/>
      <c r="O72" s="161"/>
      <c r="P72" s="161"/>
      <c r="Q72" s="161"/>
      <c r="R72" s="161"/>
      <c r="S72" s="161"/>
      <c r="T72" s="162"/>
      <c r="U72" s="161"/>
      <c r="V72" s="171"/>
      <c r="W72" s="151"/>
      <c r="X72" s="151"/>
      <c r="Y72" s="151"/>
      <c r="Z72" s="151"/>
      <c r="AA72" s="151"/>
      <c r="AB72" s="151"/>
      <c r="AC72" s="151"/>
      <c r="AD72" s="151"/>
      <c r="AE72" s="151" t="s">
        <v>111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2"/>
      <c r="B73" s="158"/>
      <c r="C73" s="195" t="s">
        <v>145</v>
      </c>
      <c r="D73" s="163"/>
      <c r="E73" s="168"/>
      <c r="F73" s="171"/>
      <c r="G73" s="171"/>
      <c r="H73" s="171"/>
      <c r="I73" s="171"/>
      <c r="J73" s="171"/>
      <c r="K73" s="171"/>
      <c r="L73" s="171"/>
      <c r="M73" s="171"/>
      <c r="N73" s="161"/>
      <c r="O73" s="161"/>
      <c r="P73" s="161"/>
      <c r="Q73" s="161"/>
      <c r="R73" s="161"/>
      <c r="S73" s="161"/>
      <c r="T73" s="162"/>
      <c r="U73" s="161"/>
      <c r="V73" s="171"/>
      <c r="W73" s="151"/>
      <c r="X73" s="151"/>
      <c r="Y73" s="151"/>
      <c r="Z73" s="151"/>
      <c r="AA73" s="151"/>
      <c r="AB73" s="151"/>
      <c r="AC73" s="151"/>
      <c r="AD73" s="151"/>
      <c r="AE73" s="151" t="s">
        <v>111</v>
      </c>
      <c r="AF73" s="151">
        <v>0</v>
      </c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/>
      <c r="B74" s="158"/>
      <c r="C74" s="195" t="s">
        <v>179</v>
      </c>
      <c r="D74" s="163"/>
      <c r="E74" s="168"/>
      <c r="F74" s="171"/>
      <c r="G74" s="171"/>
      <c r="H74" s="171"/>
      <c r="I74" s="171"/>
      <c r="J74" s="171"/>
      <c r="K74" s="171"/>
      <c r="L74" s="171"/>
      <c r="M74" s="171"/>
      <c r="N74" s="161"/>
      <c r="O74" s="161"/>
      <c r="P74" s="161"/>
      <c r="Q74" s="161"/>
      <c r="R74" s="161"/>
      <c r="S74" s="161"/>
      <c r="T74" s="162"/>
      <c r="U74" s="161"/>
      <c r="V74" s="171"/>
      <c r="W74" s="151"/>
      <c r="X74" s="151"/>
      <c r="Y74" s="151"/>
      <c r="Z74" s="151"/>
      <c r="AA74" s="151"/>
      <c r="AB74" s="151"/>
      <c r="AC74" s="151"/>
      <c r="AD74" s="151"/>
      <c r="AE74" s="151" t="s">
        <v>111</v>
      </c>
      <c r="AF74" s="151">
        <v>0</v>
      </c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/>
      <c r="B75" s="158"/>
      <c r="C75" s="195" t="s">
        <v>180</v>
      </c>
      <c r="D75" s="163"/>
      <c r="E75" s="168"/>
      <c r="F75" s="171"/>
      <c r="G75" s="171"/>
      <c r="H75" s="171"/>
      <c r="I75" s="171"/>
      <c r="J75" s="171"/>
      <c r="K75" s="171"/>
      <c r="L75" s="171"/>
      <c r="M75" s="171"/>
      <c r="N75" s="161"/>
      <c r="O75" s="161"/>
      <c r="P75" s="161"/>
      <c r="Q75" s="161"/>
      <c r="R75" s="161"/>
      <c r="S75" s="161"/>
      <c r="T75" s="162"/>
      <c r="U75" s="161"/>
      <c r="V75" s="171"/>
      <c r="W75" s="151"/>
      <c r="X75" s="151"/>
      <c r="Y75" s="151"/>
      <c r="Z75" s="151"/>
      <c r="AA75" s="151"/>
      <c r="AB75" s="151"/>
      <c r="AC75" s="151"/>
      <c r="AD75" s="151"/>
      <c r="AE75" s="151" t="s">
        <v>111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/>
      <c r="B76" s="158"/>
      <c r="C76" s="195" t="s">
        <v>145</v>
      </c>
      <c r="D76" s="163"/>
      <c r="E76" s="168"/>
      <c r="F76" s="171"/>
      <c r="G76" s="171"/>
      <c r="H76" s="171"/>
      <c r="I76" s="171"/>
      <c r="J76" s="171"/>
      <c r="K76" s="171"/>
      <c r="L76" s="171"/>
      <c r="M76" s="171"/>
      <c r="N76" s="161"/>
      <c r="O76" s="161"/>
      <c r="P76" s="161"/>
      <c r="Q76" s="161"/>
      <c r="R76" s="161"/>
      <c r="S76" s="161"/>
      <c r="T76" s="162"/>
      <c r="U76" s="161"/>
      <c r="V76" s="171"/>
      <c r="W76" s="151"/>
      <c r="X76" s="151"/>
      <c r="Y76" s="151"/>
      <c r="Z76" s="151"/>
      <c r="AA76" s="151"/>
      <c r="AB76" s="151"/>
      <c r="AC76" s="151"/>
      <c r="AD76" s="151"/>
      <c r="AE76" s="151" t="s">
        <v>111</v>
      </c>
      <c r="AF76" s="151">
        <v>0</v>
      </c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/>
      <c r="B77" s="158"/>
      <c r="C77" s="195" t="s">
        <v>181</v>
      </c>
      <c r="D77" s="163"/>
      <c r="E77" s="168">
        <v>4.8224</v>
      </c>
      <c r="F77" s="171"/>
      <c r="G77" s="171"/>
      <c r="H77" s="171"/>
      <c r="I77" s="171"/>
      <c r="J77" s="171"/>
      <c r="K77" s="171"/>
      <c r="L77" s="171"/>
      <c r="M77" s="171"/>
      <c r="N77" s="161"/>
      <c r="O77" s="161"/>
      <c r="P77" s="161"/>
      <c r="Q77" s="161"/>
      <c r="R77" s="161"/>
      <c r="S77" s="161"/>
      <c r="T77" s="162"/>
      <c r="U77" s="161"/>
      <c r="V77" s="171"/>
      <c r="W77" s="151"/>
      <c r="X77" s="151"/>
      <c r="Y77" s="151"/>
      <c r="Z77" s="151"/>
      <c r="AA77" s="151"/>
      <c r="AB77" s="151"/>
      <c r="AC77" s="151"/>
      <c r="AD77" s="151"/>
      <c r="AE77" s="151" t="s">
        <v>111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53" t="s">
        <v>106</v>
      </c>
      <c r="B78" s="159" t="s">
        <v>65</v>
      </c>
      <c r="C78" s="196" t="s">
        <v>66</v>
      </c>
      <c r="D78" s="164"/>
      <c r="E78" s="169"/>
      <c r="F78" s="172"/>
      <c r="G78" s="172">
        <f>SUMIF(AE79:AE86,"&lt;&gt;NOR",G79:G86)</f>
        <v>0</v>
      </c>
      <c r="H78" s="172"/>
      <c r="I78" s="172">
        <f>SUM(I79:I86)</f>
        <v>0</v>
      </c>
      <c r="J78" s="172"/>
      <c r="K78" s="172">
        <f>SUM(K79:K86)</f>
        <v>0</v>
      </c>
      <c r="L78" s="172"/>
      <c r="M78" s="172">
        <f>SUM(M79:M86)</f>
        <v>0</v>
      </c>
      <c r="N78" s="165"/>
      <c r="O78" s="165">
        <f>SUM(O79:O86)</f>
        <v>0</v>
      </c>
      <c r="P78" s="165"/>
      <c r="Q78" s="165">
        <f>SUM(Q79:Q86)</f>
        <v>28.977680000000003</v>
      </c>
      <c r="R78" s="165"/>
      <c r="S78" s="165"/>
      <c r="T78" s="166"/>
      <c r="U78" s="165">
        <f>SUM(U79:U86)</f>
        <v>20.2</v>
      </c>
      <c r="V78" s="172"/>
      <c r="AE78" t="s">
        <v>107</v>
      </c>
    </row>
    <row r="79" spans="1:60" outlineLevel="1" x14ac:dyDescent="0.2">
      <c r="A79" s="152">
        <v>8</v>
      </c>
      <c r="B79" s="158" t="s">
        <v>182</v>
      </c>
      <c r="C79" s="194" t="s">
        <v>183</v>
      </c>
      <c r="D79" s="160" t="s">
        <v>154</v>
      </c>
      <c r="E79" s="167">
        <v>4.74</v>
      </c>
      <c r="F79" s="170">
        <f>H79+J79</f>
        <v>0</v>
      </c>
      <c r="G79" s="171">
        <f>ROUND(E79*F79,2)</f>
        <v>0</v>
      </c>
      <c r="H79" s="171"/>
      <c r="I79" s="171">
        <f>ROUND(E79*H79,2)</f>
        <v>0</v>
      </c>
      <c r="J79" s="171"/>
      <c r="K79" s="171">
        <f>ROUND(E79*J79,2)</f>
        <v>0</v>
      </c>
      <c r="L79" s="171">
        <v>21</v>
      </c>
      <c r="M79" s="171">
        <f>G79*(1+L79/100)</f>
        <v>0</v>
      </c>
      <c r="N79" s="161">
        <v>0</v>
      </c>
      <c r="O79" s="161">
        <f>ROUND(E79*N79,5)</f>
        <v>0</v>
      </c>
      <c r="P79" s="161">
        <v>4.5999999999999999E-2</v>
      </c>
      <c r="Q79" s="161">
        <f>ROUND(E79*P79,5)</f>
        <v>0.21804000000000001</v>
      </c>
      <c r="R79" s="161"/>
      <c r="S79" s="161"/>
      <c r="T79" s="162">
        <v>0.26</v>
      </c>
      <c r="U79" s="161">
        <f>ROUND(E79*T79,2)</f>
        <v>1.23</v>
      </c>
      <c r="V79" s="171" t="s">
        <v>271</v>
      </c>
      <c r="W79" s="151"/>
      <c r="X79" s="151"/>
      <c r="Y79" s="151"/>
      <c r="Z79" s="151"/>
      <c r="AA79" s="151"/>
      <c r="AB79" s="151"/>
      <c r="AC79" s="151"/>
      <c r="AD79" s="151"/>
      <c r="AE79" s="151" t="s">
        <v>109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/>
      <c r="B80" s="158"/>
      <c r="C80" s="195" t="s">
        <v>160</v>
      </c>
      <c r="D80" s="163"/>
      <c r="E80" s="168"/>
      <c r="F80" s="171"/>
      <c r="G80" s="171"/>
      <c r="H80" s="171"/>
      <c r="I80" s="171"/>
      <c r="J80" s="171"/>
      <c r="K80" s="171"/>
      <c r="L80" s="171"/>
      <c r="M80" s="171"/>
      <c r="N80" s="161"/>
      <c r="O80" s="161"/>
      <c r="P80" s="161"/>
      <c r="Q80" s="161"/>
      <c r="R80" s="161"/>
      <c r="S80" s="161"/>
      <c r="T80" s="162"/>
      <c r="U80" s="161"/>
      <c r="V80" s="171"/>
      <c r="W80" s="151"/>
      <c r="X80" s="151"/>
      <c r="Y80" s="151"/>
      <c r="Z80" s="151"/>
      <c r="AA80" s="151"/>
      <c r="AB80" s="151"/>
      <c r="AC80" s="151"/>
      <c r="AD80" s="151"/>
      <c r="AE80" s="151" t="s">
        <v>111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/>
      <c r="B81" s="158"/>
      <c r="C81" s="195" t="s">
        <v>161</v>
      </c>
      <c r="D81" s="163"/>
      <c r="E81" s="168">
        <v>4.74</v>
      </c>
      <c r="F81" s="171"/>
      <c r="G81" s="171"/>
      <c r="H81" s="171"/>
      <c r="I81" s="171"/>
      <c r="J81" s="171"/>
      <c r="K81" s="171"/>
      <c r="L81" s="171"/>
      <c r="M81" s="171"/>
      <c r="N81" s="161"/>
      <c r="O81" s="161"/>
      <c r="P81" s="161"/>
      <c r="Q81" s="161"/>
      <c r="R81" s="161"/>
      <c r="S81" s="161"/>
      <c r="T81" s="162"/>
      <c r="U81" s="161"/>
      <c r="V81" s="171"/>
      <c r="W81" s="151"/>
      <c r="X81" s="151"/>
      <c r="Y81" s="151"/>
      <c r="Z81" s="151"/>
      <c r="AA81" s="151"/>
      <c r="AB81" s="151"/>
      <c r="AC81" s="151"/>
      <c r="AD81" s="151"/>
      <c r="AE81" s="151" t="s">
        <v>111</v>
      </c>
      <c r="AF81" s="151">
        <v>0</v>
      </c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>
        <v>9</v>
      </c>
      <c r="B82" s="158" t="s">
        <v>184</v>
      </c>
      <c r="C82" s="194" t="s">
        <v>185</v>
      </c>
      <c r="D82" s="160" t="s">
        <v>154</v>
      </c>
      <c r="E82" s="167">
        <v>4.74</v>
      </c>
      <c r="F82" s="170">
        <f>H82+J82</f>
        <v>0</v>
      </c>
      <c r="G82" s="171">
        <f>ROUND(E82*F82,2)</f>
        <v>0</v>
      </c>
      <c r="H82" s="171"/>
      <c r="I82" s="171">
        <f>ROUND(E82*H82,2)</f>
        <v>0</v>
      </c>
      <c r="J82" s="171"/>
      <c r="K82" s="171">
        <f>ROUND(E82*J82,2)</f>
        <v>0</v>
      </c>
      <c r="L82" s="171">
        <v>21</v>
      </c>
      <c r="M82" s="171">
        <f>G82*(1+L82/100)</f>
        <v>0</v>
      </c>
      <c r="N82" s="161">
        <v>0</v>
      </c>
      <c r="O82" s="161">
        <f>ROUND(E82*N82,5)</f>
        <v>0</v>
      </c>
      <c r="P82" s="161">
        <v>1.4E-2</v>
      </c>
      <c r="Q82" s="161">
        <f>ROUND(E82*P82,5)</f>
        <v>6.6360000000000002E-2</v>
      </c>
      <c r="R82" s="161"/>
      <c r="S82" s="161"/>
      <c r="T82" s="162">
        <v>0.22</v>
      </c>
      <c r="U82" s="161">
        <f>ROUND(E82*T82,2)</f>
        <v>1.04</v>
      </c>
      <c r="V82" s="171" t="s">
        <v>271</v>
      </c>
      <c r="W82" s="151"/>
      <c r="X82" s="151"/>
      <c r="Y82" s="151"/>
      <c r="Z82" s="151"/>
      <c r="AA82" s="151"/>
      <c r="AB82" s="151"/>
      <c r="AC82" s="151"/>
      <c r="AD82" s="151"/>
      <c r="AE82" s="151" t="s">
        <v>109</v>
      </c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/>
      <c r="B83" s="158"/>
      <c r="C83" s="195" t="s">
        <v>160</v>
      </c>
      <c r="D83" s="163"/>
      <c r="E83" s="168"/>
      <c r="F83" s="171"/>
      <c r="G83" s="171"/>
      <c r="H83" s="171"/>
      <c r="I83" s="171"/>
      <c r="J83" s="171"/>
      <c r="K83" s="171"/>
      <c r="L83" s="171"/>
      <c r="M83" s="171"/>
      <c r="N83" s="161"/>
      <c r="O83" s="161"/>
      <c r="P83" s="161"/>
      <c r="Q83" s="161"/>
      <c r="R83" s="161"/>
      <c r="S83" s="161"/>
      <c r="T83" s="162"/>
      <c r="U83" s="161"/>
      <c r="V83" s="171"/>
      <c r="W83" s="151"/>
      <c r="X83" s="151"/>
      <c r="Y83" s="151"/>
      <c r="Z83" s="151"/>
      <c r="AA83" s="151"/>
      <c r="AB83" s="151"/>
      <c r="AC83" s="151"/>
      <c r="AD83" s="151"/>
      <c r="AE83" s="151" t="s">
        <v>111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/>
      <c r="B84" s="158"/>
      <c r="C84" s="195" t="s">
        <v>161</v>
      </c>
      <c r="D84" s="163"/>
      <c r="E84" s="168">
        <v>4.74</v>
      </c>
      <c r="F84" s="171"/>
      <c r="G84" s="171"/>
      <c r="H84" s="171"/>
      <c r="I84" s="171"/>
      <c r="J84" s="171"/>
      <c r="K84" s="171"/>
      <c r="L84" s="171"/>
      <c r="M84" s="171"/>
      <c r="N84" s="161"/>
      <c r="O84" s="161"/>
      <c r="P84" s="161"/>
      <c r="Q84" s="161"/>
      <c r="R84" s="161"/>
      <c r="S84" s="161"/>
      <c r="T84" s="162"/>
      <c r="U84" s="161"/>
      <c r="V84" s="171"/>
      <c r="W84" s="151"/>
      <c r="X84" s="151"/>
      <c r="Y84" s="151"/>
      <c r="Z84" s="151"/>
      <c r="AA84" s="151"/>
      <c r="AB84" s="151"/>
      <c r="AC84" s="151"/>
      <c r="AD84" s="151"/>
      <c r="AE84" s="151" t="s">
        <v>111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>
        <v>10</v>
      </c>
      <c r="B85" s="158" t="s">
        <v>186</v>
      </c>
      <c r="C85" s="194" t="s">
        <v>187</v>
      </c>
      <c r="D85" s="160" t="s">
        <v>164</v>
      </c>
      <c r="E85" s="167">
        <v>20.495200000000001</v>
      </c>
      <c r="F85" s="170">
        <f>H85+J85</f>
        <v>0</v>
      </c>
      <c r="G85" s="171">
        <f>ROUND(E85*F85,2)</f>
        <v>0</v>
      </c>
      <c r="H85" s="171"/>
      <c r="I85" s="171">
        <f>ROUND(E85*H85,2)</f>
        <v>0</v>
      </c>
      <c r="J85" s="171"/>
      <c r="K85" s="171">
        <f>ROUND(E85*J85,2)</f>
        <v>0</v>
      </c>
      <c r="L85" s="171">
        <v>21</v>
      </c>
      <c r="M85" s="171">
        <f>G85*(1+L85/100)</f>
        <v>0</v>
      </c>
      <c r="N85" s="161">
        <v>0</v>
      </c>
      <c r="O85" s="161">
        <f>ROUND(E85*N85,5)</f>
        <v>0</v>
      </c>
      <c r="P85" s="161">
        <v>1.4</v>
      </c>
      <c r="Q85" s="161">
        <f>ROUND(E85*P85,5)</f>
        <v>28.693280000000001</v>
      </c>
      <c r="R85" s="161"/>
      <c r="S85" s="161"/>
      <c r="T85" s="162">
        <v>0.875</v>
      </c>
      <c r="U85" s="161">
        <f>ROUND(E85*T85,2)</f>
        <v>17.93</v>
      </c>
      <c r="V85" s="171" t="s">
        <v>271</v>
      </c>
      <c r="W85" s="151"/>
      <c r="X85" s="151"/>
      <c r="Y85" s="151"/>
      <c r="Z85" s="151"/>
      <c r="AA85" s="151"/>
      <c r="AB85" s="151"/>
      <c r="AC85" s="151"/>
      <c r="AD85" s="151"/>
      <c r="AE85" s="151" t="s">
        <v>109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/>
      <c r="B86" s="158"/>
      <c r="C86" s="195" t="s">
        <v>188</v>
      </c>
      <c r="D86" s="163"/>
      <c r="E86" s="168">
        <v>20.495200000000001</v>
      </c>
      <c r="F86" s="171"/>
      <c r="G86" s="171"/>
      <c r="H86" s="171"/>
      <c r="I86" s="171"/>
      <c r="J86" s="171"/>
      <c r="K86" s="171"/>
      <c r="L86" s="171"/>
      <c r="M86" s="171"/>
      <c r="N86" s="161"/>
      <c r="O86" s="161"/>
      <c r="P86" s="161"/>
      <c r="Q86" s="161"/>
      <c r="R86" s="161"/>
      <c r="S86" s="161"/>
      <c r="T86" s="162"/>
      <c r="U86" s="161"/>
      <c r="V86" s="171"/>
      <c r="W86" s="151"/>
      <c r="X86" s="151"/>
      <c r="Y86" s="151"/>
      <c r="Z86" s="151"/>
      <c r="AA86" s="151"/>
      <c r="AB86" s="151"/>
      <c r="AC86" s="151"/>
      <c r="AD86" s="151"/>
      <c r="AE86" s="151" t="s">
        <v>111</v>
      </c>
      <c r="AF86" s="151">
        <v>0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53" t="s">
        <v>106</v>
      </c>
      <c r="B87" s="159" t="s">
        <v>67</v>
      </c>
      <c r="C87" s="196" t="s">
        <v>68</v>
      </c>
      <c r="D87" s="164"/>
      <c r="E87" s="169"/>
      <c r="F87" s="172"/>
      <c r="G87" s="172">
        <f>SUMIF(AE88:AE90,"&lt;&gt;NOR",G88:G90)</f>
        <v>0</v>
      </c>
      <c r="H87" s="172"/>
      <c r="I87" s="172">
        <f>SUM(I88:I90)</f>
        <v>0</v>
      </c>
      <c r="J87" s="172"/>
      <c r="K87" s="172">
        <f>SUM(K88:K90)</f>
        <v>0</v>
      </c>
      <c r="L87" s="172"/>
      <c r="M87" s="172">
        <f>SUM(M88:M90)</f>
        <v>0</v>
      </c>
      <c r="N87" s="165"/>
      <c r="O87" s="165">
        <f>SUM(O88:O90)</f>
        <v>0</v>
      </c>
      <c r="P87" s="165"/>
      <c r="Q87" s="165">
        <f>SUM(Q88:Q90)</f>
        <v>0</v>
      </c>
      <c r="R87" s="165"/>
      <c r="S87" s="165"/>
      <c r="T87" s="166"/>
      <c r="U87" s="165">
        <f>SUM(U88:U90)</f>
        <v>25.91</v>
      </c>
      <c r="V87" s="172"/>
      <c r="AE87" t="s">
        <v>107</v>
      </c>
    </row>
    <row r="88" spans="1:60" outlineLevel="1" x14ac:dyDescent="0.2">
      <c r="A88" s="152">
        <v>11</v>
      </c>
      <c r="B88" s="158" t="s">
        <v>189</v>
      </c>
      <c r="C88" s="194" t="s">
        <v>190</v>
      </c>
      <c r="D88" s="160" t="s">
        <v>170</v>
      </c>
      <c r="E88" s="167">
        <v>27.61</v>
      </c>
      <c r="F88" s="170">
        <f>H88+J88</f>
        <v>0</v>
      </c>
      <c r="G88" s="171">
        <f>ROUND(E88*F88,2)</f>
        <v>0</v>
      </c>
      <c r="H88" s="171"/>
      <c r="I88" s="171">
        <f>ROUND(E88*H88,2)</f>
        <v>0</v>
      </c>
      <c r="J88" s="171"/>
      <c r="K88" s="171">
        <f>ROUND(E88*J88,2)</f>
        <v>0</v>
      </c>
      <c r="L88" s="171">
        <v>21</v>
      </c>
      <c r="M88" s="171">
        <f>G88*(1+L88/100)</f>
        <v>0</v>
      </c>
      <c r="N88" s="161">
        <v>0</v>
      </c>
      <c r="O88" s="161">
        <f>ROUND(E88*N88,5)</f>
        <v>0</v>
      </c>
      <c r="P88" s="161">
        <v>0</v>
      </c>
      <c r="Q88" s="161">
        <f>ROUND(E88*P88,5)</f>
        <v>0</v>
      </c>
      <c r="R88" s="161"/>
      <c r="S88" s="161"/>
      <c r="T88" s="162">
        <v>0.9385</v>
      </c>
      <c r="U88" s="161">
        <f>ROUND(E88*T88,2)</f>
        <v>25.91</v>
      </c>
      <c r="V88" s="171" t="s">
        <v>271</v>
      </c>
      <c r="W88" s="151"/>
      <c r="X88" s="151"/>
      <c r="Y88" s="151"/>
      <c r="Z88" s="151"/>
      <c r="AA88" s="151"/>
      <c r="AB88" s="151"/>
      <c r="AC88" s="151"/>
      <c r="AD88" s="151"/>
      <c r="AE88" s="151" t="s">
        <v>109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8"/>
      <c r="C89" s="195" t="s">
        <v>191</v>
      </c>
      <c r="D89" s="163"/>
      <c r="E89" s="168"/>
      <c r="F89" s="171"/>
      <c r="G89" s="171"/>
      <c r="H89" s="171"/>
      <c r="I89" s="171"/>
      <c r="J89" s="171"/>
      <c r="K89" s="171"/>
      <c r="L89" s="171"/>
      <c r="M89" s="171"/>
      <c r="N89" s="161"/>
      <c r="O89" s="161"/>
      <c r="P89" s="161"/>
      <c r="Q89" s="161"/>
      <c r="R89" s="161"/>
      <c r="S89" s="161"/>
      <c r="T89" s="162"/>
      <c r="U89" s="161"/>
      <c r="V89" s="171"/>
      <c r="W89" s="151"/>
      <c r="X89" s="151"/>
      <c r="Y89" s="151"/>
      <c r="Z89" s="151"/>
      <c r="AA89" s="151"/>
      <c r="AB89" s="151"/>
      <c r="AC89" s="151"/>
      <c r="AD89" s="151"/>
      <c r="AE89" s="151" t="s">
        <v>111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/>
      <c r="B90" s="158"/>
      <c r="C90" s="195" t="s">
        <v>192</v>
      </c>
      <c r="D90" s="163"/>
      <c r="E90" s="168">
        <v>27.61</v>
      </c>
      <c r="F90" s="171"/>
      <c r="G90" s="171"/>
      <c r="H90" s="171"/>
      <c r="I90" s="171"/>
      <c r="J90" s="171"/>
      <c r="K90" s="171"/>
      <c r="L90" s="171"/>
      <c r="M90" s="171"/>
      <c r="N90" s="161"/>
      <c r="O90" s="161"/>
      <c r="P90" s="161"/>
      <c r="Q90" s="161"/>
      <c r="R90" s="161"/>
      <c r="S90" s="161"/>
      <c r="T90" s="162"/>
      <c r="U90" s="161"/>
      <c r="V90" s="171"/>
      <c r="W90" s="151"/>
      <c r="X90" s="151"/>
      <c r="Y90" s="151"/>
      <c r="Z90" s="151"/>
      <c r="AA90" s="151"/>
      <c r="AB90" s="151"/>
      <c r="AC90" s="151"/>
      <c r="AD90" s="151"/>
      <c r="AE90" s="151" t="s">
        <v>111</v>
      </c>
      <c r="AF90" s="151">
        <v>0</v>
      </c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x14ac:dyDescent="0.2">
      <c r="A91" s="153" t="s">
        <v>106</v>
      </c>
      <c r="B91" s="159" t="s">
        <v>69</v>
      </c>
      <c r="C91" s="196" t="s">
        <v>70</v>
      </c>
      <c r="D91" s="164"/>
      <c r="E91" s="169"/>
      <c r="F91" s="172"/>
      <c r="G91" s="172">
        <f>SUMIF(AE92:AE104,"&lt;&gt;NOR",G92:G104)</f>
        <v>0</v>
      </c>
      <c r="H91" s="172"/>
      <c r="I91" s="172">
        <f>SUM(I92:I104)</f>
        <v>0</v>
      </c>
      <c r="J91" s="172"/>
      <c r="K91" s="172">
        <f>SUM(K92:K104)</f>
        <v>0</v>
      </c>
      <c r="L91" s="172"/>
      <c r="M91" s="172">
        <f>SUM(M92:M104)</f>
        <v>0</v>
      </c>
      <c r="N91" s="165"/>
      <c r="O91" s="165">
        <f>SUM(O92:O104)</f>
        <v>0.38629000000000002</v>
      </c>
      <c r="P91" s="165"/>
      <c r="Q91" s="165">
        <f>SUM(Q92:Q104)</f>
        <v>0</v>
      </c>
      <c r="R91" s="165"/>
      <c r="S91" s="165"/>
      <c r="T91" s="166"/>
      <c r="U91" s="165">
        <f>SUM(U92:U104)</f>
        <v>17.010000000000002</v>
      </c>
      <c r="V91" s="172"/>
      <c r="AE91" t="s">
        <v>107</v>
      </c>
    </row>
    <row r="92" spans="1:60" ht="33.75" outlineLevel="1" x14ac:dyDescent="0.2">
      <c r="A92" s="152">
        <v>12</v>
      </c>
      <c r="B92" s="158" t="s">
        <v>193</v>
      </c>
      <c r="C92" s="194" t="s">
        <v>194</v>
      </c>
      <c r="D92" s="160" t="s">
        <v>154</v>
      </c>
      <c r="E92" s="167">
        <v>60.28</v>
      </c>
      <c r="F92" s="170">
        <f>H92+J92</f>
        <v>0</v>
      </c>
      <c r="G92" s="171">
        <f>ROUND(E92*F92,2)</f>
        <v>0</v>
      </c>
      <c r="H92" s="171"/>
      <c r="I92" s="171">
        <f>ROUND(E92*H92,2)</f>
        <v>0</v>
      </c>
      <c r="J92" s="171"/>
      <c r="K92" s="171">
        <f>ROUND(E92*J92,2)</f>
        <v>0</v>
      </c>
      <c r="L92" s="171">
        <v>21</v>
      </c>
      <c r="M92" s="171">
        <f>G92*(1+L92/100)</f>
        <v>0</v>
      </c>
      <c r="N92" s="161">
        <v>3.3E-4</v>
      </c>
      <c r="O92" s="161">
        <f>ROUND(E92*N92,5)</f>
        <v>1.9890000000000001E-2</v>
      </c>
      <c r="P92" s="161">
        <v>0</v>
      </c>
      <c r="Q92" s="161">
        <f>ROUND(E92*P92,5)</f>
        <v>0</v>
      </c>
      <c r="R92" s="161"/>
      <c r="S92" s="161"/>
      <c r="T92" s="162">
        <v>2.75E-2</v>
      </c>
      <c r="U92" s="161">
        <f>ROUND(E92*T92,2)</f>
        <v>1.66</v>
      </c>
      <c r="V92" s="171" t="s">
        <v>271</v>
      </c>
      <c r="W92" s="151"/>
      <c r="X92" s="151"/>
      <c r="Y92" s="151"/>
      <c r="Z92" s="151"/>
      <c r="AA92" s="151"/>
      <c r="AB92" s="151"/>
      <c r="AC92" s="151"/>
      <c r="AD92" s="151"/>
      <c r="AE92" s="151" t="s">
        <v>109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/>
      <c r="B93" s="158"/>
      <c r="C93" s="195" t="s">
        <v>195</v>
      </c>
      <c r="D93" s="163"/>
      <c r="E93" s="168">
        <v>60.28</v>
      </c>
      <c r="F93" s="171"/>
      <c r="G93" s="171"/>
      <c r="H93" s="171"/>
      <c r="I93" s="171"/>
      <c r="J93" s="171"/>
      <c r="K93" s="171"/>
      <c r="L93" s="171"/>
      <c r="M93" s="171"/>
      <c r="N93" s="161"/>
      <c r="O93" s="161"/>
      <c r="P93" s="161"/>
      <c r="Q93" s="161"/>
      <c r="R93" s="161"/>
      <c r="S93" s="161"/>
      <c r="T93" s="162"/>
      <c r="U93" s="161"/>
      <c r="V93" s="171"/>
      <c r="W93" s="151"/>
      <c r="X93" s="151"/>
      <c r="Y93" s="151"/>
      <c r="Z93" s="151"/>
      <c r="AA93" s="151"/>
      <c r="AB93" s="151"/>
      <c r="AC93" s="151"/>
      <c r="AD93" s="151"/>
      <c r="AE93" s="151" t="s">
        <v>111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33.75" outlineLevel="1" x14ac:dyDescent="0.2">
      <c r="A94" s="152">
        <v>13</v>
      </c>
      <c r="B94" s="158" t="s">
        <v>196</v>
      </c>
      <c r="C94" s="194" t="s">
        <v>197</v>
      </c>
      <c r="D94" s="160" t="s">
        <v>154</v>
      </c>
      <c r="E94" s="167">
        <v>4.74</v>
      </c>
      <c r="F94" s="170">
        <f>H94+J94</f>
        <v>0</v>
      </c>
      <c r="G94" s="171">
        <f>ROUND(E94*F94,2)</f>
        <v>0</v>
      </c>
      <c r="H94" s="171"/>
      <c r="I94" s="171">
        <f>ROUND(E94*H94,2)</f>
        <v>0</v>
      </c>
      <c r="J94" s="171"/>
      <c r="K94" s="171">
        <f>ROUND(E94*J94,2)</f>
        <v>0</v>
      </c>
      <c r="L94" s="171">
        <v>21</v>
      </c>
      <c r="M94" s="171">
        <f>G94*(1+L94/100)</f>
        <v>0</v>
      </c>
      <c r="N94" s="161">
        <v>5.1999999999999995E-4</v>
      </c>
      <c r="O94" s="161">
        <f>ROUND(E94*N94,5)</f>
        <v>2.4599999999999999E-3</v>
      </c>
      <c r="P94" s="161">
        <v>0</v>
      </c>
      <c r="Q94" s="161">
        <f>ROUND(E94*P94,5)</f>
        <v>0</v>
      </c>
      <c r="R94" s="161"/>
      <c r="S94" s="161"/>
      <c r="T94" s="162">
        <v>4.9000000000000002E-2</v>
      </c>
      <c r="U94" s="161">
        <f>ROUND(E94*T94,2)</f>
        <v>0.23</v>
      </c>
      <c r="V94" s="171" t="s">
        <v>271</v>
      </c>
      <c r="W94" s="151"/>
      <c r="X94" s="151"/>
      <c r="Y94" s="151"/>
      <c r="Z94" s="151"/>
      <c r="AA94" s="151"/>
      <c r="AB94" s="151"/>
      <c r="AC94" s="151"/>
      <c r="AD94" s="151"/>
      <c r="AE94" s="151" t="s">
        <v>109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2"/>
      <c r="B95" s="158"/>
      <c r="C95" s="195" t="s">
        <v>161</v>
      </c>
      <c r="D95" s="163"/>
      <c r="E95" s="168">
        <v>4.74</v>
      </c>
      <c r="F95" s="171"/>
      <c r="G95" s="171"/>
      <c r="H95" s="171"/>
      <c r="I95" s="171"/>
      <c r="J95" s="171"/>
      <c r="K95" s="171"/>
      <c r="L95" s="171"/>
      <c r="M95" s="171"/>
      <c r="N95" s="161"/>
      <c r="O95" s="161"/>
      <c r="P95" s="161"/>
      <c r="Q95" s="161"/>
      <c r="R95" s="161"/>
      <c r="S95" s="161"/>
      <c r="T95" s="162"/>
      <c r="U95" s="161"/>
      <c r="V95" s="171"/>
      <c r="W95" s="151"/>
      <c r="X95" s="151"/>
      <c r="Y95" s="151"/>
      <c r="Z95" s="151"/>
      <c r="AA95" s="151"/>
      <c r="AB95" s="151"/>
      <c r="AC95" s="151"/>
      <c r="AD95" s="151"/>
      <c r="AE95" s="151" t="s">
        <v>111</v>
      </c>
      <c r="AF95" s="151">
        <v>0</v>
      </c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33.75" outlineLevel="1" x14ac:dyDescent="0.2">
      <c r="A96" s="152">
        <v>14</v>
      </c>
      <c r="B96" s="158" t="s">
        <v>198</v>
      </c>
      <c r="C96" s="194" t="s">
        <v>199</v>
      </c>
      <c r="D96" s="160" t="s">
        <v>154</v>
      </c>
      <c r="E96" s="167">
        <v>60.28</v>
      </c>
      <c r="F96" s="170">
        <f>H96+J96</f>
        <v>0</v>
      </c>
      <c r="G96" s="171">
        <f>ROUND(E96*F96,2)</f>
        <v>0</v>
      </c>
      <c r="H96" s="171"/>
      <c r="I96" s="171">
        <f>ROUND(E96*H96,2)</f>
        <v>0</v>
      </c>
      <c r="J96" s="171"/>
      <c r="K96" s="171">
        <f>ROUND(E96*J96,2)</f>
        <v>0</v>
      </c>
      <c r="L96" s="171">
        <v>21</v>
      </c>
      <c r="M96" s="171">
        <f>G96*(1+L96/100)</f>
        <v>0</v>
      </c>
      <c r="N96" s="161">
        <v>4.0999999999999999E-4</v>
      </c>
      <c r="O96" s="161">
        <f>ROUND(E96*N96,5)</f>
        <v>2.4709999999999999E-2</v>
      </c>
      <c r="P96" s="161">
        <v>0</v>
      </c>
      <c r="Q96" s="161">
        <f>ROUND(E96*P96,5)</f>
        <v>0</v>
      </c>
      <c r="R96" s="161"/>
      <c r="S96" s="161"/>
      <c r="T96" s="162">
        <v>0.22991</v>
      </c>
      <c r="U96" s="161">
        <f>ROUND(E96*T96,2)</f>
        <v>13.86</v>
      </c>
      <c r="V96" s="171" t="s">
        <v>271</v>
      </c>
      <c r="W96" s="151"/>
      <c r="X96" s="151"/>
      <c r="Y96" s="151"/>
      <c r="Z96" s="151"/>
      <c r="AA96" s="151"/>
      <c r="AB96" s="151"/>
      <c r="AC96" s="151"/>
      <c r="AD96" s="151"/>
      <c r="AE96" s="151" t="s">
        <v>109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2"/>
      <c r="B97" s="158"/>
      <c r="C97" s="195" t="s">
        <v>195</v>
      </c>
      <c r="D97" s="163"/>
      <c r="E97" s="168">
        <v>60.28</v>
      </c>
      <c r="F97" s="171"/>
      <c r="G97" s="171"/>
      <c r="H97" s="171"/>
      <c r="I97" s="171"/>
      <c r="J97" s="171"/>
      <c r="K97" s="171"/>
      <c r="L97" s="171"/>
      <c r="M97" s="171"/>
      <c r="N97" s="161"/>
      <c r="O97" s="161"/>
      <c r="P97" s="161"/>
      <c r="Q97" s="161"/>
      <c r="R97" s="161"/>
      <c r="S97" s="161"/>
      <c r="T97" s="162"/>
      <c r="U97" s="161"/>
      <c r="V97" s="171"/>
      <c r="W97" s="151"/>
      <c r="X97" s="151"/>
      <c r="Y97" s="151"/>
      <c r="Z97" s="151"/>
      <c r="AA97" s="151"/>
      <c r="AB97" s="151"/>
      <c r="AC97" s="151"/>
      <c r="AD97" s="151"/>
      <c r="AE97" s="151" t="s">
        <v>111</v>
      </c>
      <c r="AF97" s="151">
        <v>0</v>
      </c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33.75" outlineLevel="1" x14ac:dyDescent="0.2">
      <c r="A98" s="152">
        <v>15</v>
      </c>
      <c r="B98" s="158" t="s">
        <v>200</v>
      </c>
      <c r="C98" s="194" t="s">
        <v>201</v>
      </c>
      <c r="D98" s="160" t="s">
        <v>154</v>
      </c>
      <c r="E98" s="167">
        <v>4.74</v>
      </c>
      <c r="F98" s="170">
        <f>H98+J98</f>
        <v>0</v>
      </c>
      <c r="G98" s="171">
        <f>ROUND(E98*F98,2)</f>
        <v>0</v>
      </c>
      <c r="H98" s="171"/>
      <c r="I98" s="171">
        <f>ROUND(E98*H98,2)</f>
        <v>0</v>
      </c>
      <c r="J98" s="171"/>
      <c r="K98" s="171">
        <f>ROUND(E98*J98,2)</f>
        <v>0</v>
      </c>
      <c r="L98" s="171">
        <v>21</v>
      </c>
      <c r="M98" s="171">
        <f>G98*(1+L98/100)</f>
        <v>0</v>
      </c>
      <c r="N98" s="161">
        <v>5.8E-4</v>
      </c>
      <c r="O98" s="161">
        <f>ROUND(E98*N98,5)</f>
        <v>2.7499999999999998E-3</v>
      </c>
      <c r="P98" s="161">
        <v>0</v>
      </c>
      <c r="Q98" s="161">
        <f>ROUND(E98*P98,5)</f>
        <v>0</v>
      </c>
      <c r="R98" s="161"/>
      <c r="S98" s="161"/>
      <c r="T98" s="162">
        <v>0.26600000000000001</v>
      </c>
      <c r="U98" s="161">
        <f>ROUND(E98*T98,2)</f>
        <v>1.26</v>
      </c>
      <c r="V98" s="171" t="s">
        <v>271</v>
      </c>
      <c r="W98" s="151"/>
      <c r="X98" s="151"/>
      <c r="Y98" s="151"/>
      <c r="Z98" s="151"/>
      <c r="AA98" s="151"/>
      <c r="AB98" s="151"/>
      <c r="AC98" s="151"/>
      <c r="AD98" s="151"/>
      <c r="AE98" s="151" t="s">
        <v>109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/>
      <c r="B99" s="158"/>
      <c r="C99" s="195" t="s">
        <v>161</v>
      </c>
      <c r="D99" s="163"/>
      <c r="E99" s="168">
        <v>4.74</v>
      </c>
      <c r="F99" s="171"/>
      <c r="G99" s="171"/>
      <c r="H99" s="171"/>
      <c r="I99" s="171"/>
      <c r="J99" s="171"/>
      <c r="K99" s="171"/>
      <c r="L99" s="171"/>
      <c r="M99" s="171"/>
      <c r="N99" s="161"/>
      <c r="O99" s="161"/>
      <c r="P99" s="161"/>
      <c r="Q99" s="161"/>
      <c r="R99" s="161"/>
      <c r="S99" s="161"/>
      <c r="T99" s="162"/>
      <c r="U99" s="161"/>
      <c r="V99" s="171"/>
      <c r="W99" s="151"/>
      <c r="X99" s="151"/>
      <c r="Y99" s="151"/>
      <c r="Z99" s="151"/>
      <c r="AA99" s="151"/>
      <c r="AB99" s="151"/>
      <c r="AC99" s="151"/>
      <c r="AD99" s="151"/>
      <c r="AE99" s="151" t="s">
        <v>111</v>
      </c>
      <c r="AF99" s="151">
        <v>0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52">
        <v>16</v>
      </c>
      <c r="B100" s="158" t="s">
        <v>202</v>
      </c>
      <c r="C100" s="194" t="s">
        <v>203</v>
      </c>
      <c r="D100" s="160" t="s">
        <v>154</v>
      </c>
      <c r="E100" s="167">
        <v>74.772999999999996</v>
      </c>
      <c r="F100" s="170">
        <f>H100+J100</f>
        <v>0</v>
      </c>
      <c r="G100" s="171">
        <f>ROUND(E100*F100,2)</f>
        <v>0</v>
      </c>
      <c r="H100" s="171"/>
      <c r="I100" s="171">
        <f>ROUND(E100*H100,2)</f>
        <v>0</v>
      </c>
      <c r="J100" s="171"/>
      <c r="K100" s="171">
        <f>ROUND(E100*J100,2)</f>
        <v>0</v>
      </c>
      <c r="L100" s="171">
        <v>21</v>
      </c>
      <c r="M100" s="171">
        <f>G100*(1+L100/100)</f>
        <v>0</v>
      </c>
      <c r="N100" s="161">
        <v>4.4999999999999997E-3</v>
      </c>
      <c r="O100" s="161">
        <f>ROUND(E100*N100,5)</f>
        <v>0.33648</v>
      </c>
      <c r="P100" s="161">
        <v>0</v>
      </c>
      <c r="Q100" s="161">
        <f>ROUND(E100*P100,5)</f>
        <v>0</v>
      </c>
      <c r="R100" s="161"/>
      <c r="S100" s="161"/>
      <c r="T100" s="162">
        <v>0</v>
      </c>
      <c r="U100" s="161">
        <f>ROUND(E100*T100,2)</f>
        <v>0</v>
      </c>
      <c r="V100" s="171" t="s">
        <v>271</v>
      </c>
      <c r="W100" s="151"/>
      <c r="X100" s="151"/>
      <c r="Y100" s="151"/>
      <c r="Z100" s="151"/>
      <c r="AA100" s="151"/>
      <c r="AB100" s="151"/>
      <c r="AC100" s="151"/>
      <c r="AD100" s="151"/>
      <c r="AE100" s="151" t="s">
        <v>204</v>
      </c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/>
      <c r="B101" s="158"/>
      <c r="C101" s="195" t="s">
        <v>171</v>
      </c>
      <c r="D101" s="163"/>
      <c r="E101" s="168"/>
      <c r="F101" s="171"/>
      <c r="G101" s="171"/>
      <c r="H101" s="171"/>
      <c r="I101" s="171"/>
      <c r="J101" s="171"/>
      <c r="K101" s="171"/>
      <c r="L101" s="171"/>
      <c r="M101" s="171"/>
      <c r="N101" s="161"/>
      <c r="O101" s="161"/>
      <c r="P101" s="161"/>
      <c r="Q101" s="161"/>
      <c r="R101" s="161"/>
      <c r="S101" s="161"/>
      <c r="T101" s="162"/>
      <c r="U101" s="161"/>
      <c r="V101" s="171"/>
      <c r="W101" s="151"/>
      <c r="X101" s="151"/>
      <c r="Y101" s="151"/>
      <c r="Z101" s="151"/>
      <c r="AA101" s="151"/>
      <c r="AB101" s="151"/>
      <c r="AC101" s="151"/>
      <c r="AD101" s="151"/>
      <c r="AE101" s="151" t="s">
        <v>111</v>
      </c>
      <c r="AF101" s="151">
        <v>0</v>
      </c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/>
      <c r="B102" s="158"/>
      <c r="C102" s="195" t="s">
        <v>205</v>
      </c>
      <c r="D102" s="163"/>
      <c r="E102" s="168">
        <v>74.772999999999996</v>
      </c>
      <c r="F102" s="171"/>
      <c r="G102" s="171"/>
      <c r="H102" s="171"/>
      <c r="I102" s="171"/>
      <c r="J102" s="171"/>
      <c r="K102" s="171"/>
      <c r="L102" s="171"/>
      <c r="M102" s="171"/>
      <c r="N102" s="161"/>
      <c r="O102" s="161"/>
      <c r="P102" s="161"/>
      <c r="Q102" s="161"/>
      <c r="R102" s="161"/>
      <c r="S102" s="161"/>
      <c r="T102" s="162"/>
      <c r="U102" s="161"/>
      <c r="V102" s="171"/>
      <c r="W102" s="151"/>
      <c r="X102" s="151"/>
      <c r="Y102" s="151"/>
      <c r="Z102" s="151"/>
      <c r="AA102" s="151"/>
      <c r="AB102" s="151"/>
      <c r="AC102" s="151"/>
      <c r="AD102" s="151"/>
      <c r="AE102" s="151" t="s">
        <v>111</v>
      </c>
      <c r="AF102" s="151">
        <v>0</v>
      </c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52">
        <v>17</v>
      </c>
      <c r="B103" s="158" t="s">
        <v>206</v>
      </c>
      <c r="C103" s="194" t="s">
        <v>207</v>
      </c>
      <c r="D103" s="160" t="s">
        <v>0</v>
      </c>
      <c r="E103" s="167">
        <v>20</v>
      </c>
      <c r="F103" s="170">
        <f>H103+J103</f>
        <v>0</v>
      </c>
      <c r="G103" s="171">
        <f>ROUND(E103*F103,2)</f>
        <v>0</v>
      </c>
      <c r="H103" s="171"/>
      <c r="I103" s="171">
        <f>ROUND(E103*H103,2)</f>
        <v>0</v>
      </c>
      <c r="J103" s="171"/>
      <c r="K103" s="171">
        <f>ROUND(E103*J103,2)</f>
        <v>0</v>
      </c>
      <c r="L103" s="171">
        <v>21</v>
      </c>
      <c r="M103" s="171">
        <f>G103*(1+L103/100)</f>
        <v>0</v>
      </c>
      <c r="N103" s="161">
        <v>0</v>
      </c>
      <c r="O103" s="161">
        <f>ROUND(E103*N103,5)</f>
        <v>0</v>
      </c>
      <c r="P103" s="161">
        <v>0</v>
      </c>
      <c r="Q103" s="161">
        <f>ROUND(E103*P103,5)</f>
        <v>0</v>
      </c>
      <c r="R103" s="161"/>
      <c r="S103" s="161"/>
      <c r="T103" s="162">
        <v>0</v>
      </c>
      <c r="U103" s="161">
        <f>ROUND(E103*T103,2)</f>
        <v>0</v>
      </c>
      <c r="V103" s="171" t="s">
        <v>272</v>
      </c>
      <c r="W103" s="151"/>
      <c r="X103" s="151"/>
      <c r="Y103" s="151"/>
      <c r="Z103" s="151"/>
      <c r="AA103" s="151"/>
      <c r="AB103" s="151"/>
      <c r="AC103" s="151"/>
      <c r="AD103" s="151"/>
      <c r="AE103" s="151" t="s">
        <v>109</v>
      </c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2">
        <v>18</v>
      </c>
      <c r="B104" s="158" t="s">
        <v>208</v>
      </c>
      <c r="C104" s="194" t="s">
        <v>209</v>
      </c>
      <c r="D104" s="160" t="s">
        <v>0</v>
      </c>
      <c r="E104" s="167">
        <v>4.4000000000000004</v>
      </c>
      <c r="F104" s="170">
        <f>H104+J104</f>
        <v>0</v>
      </c>
      <c r="G104" s="171">
        <f>ROUND(E104*F104,2)</f>
        <v>0</v>
      </c>
      <c r="H104" s="171"/>
      <c r="I104" s="171">
        <f>ROUND(E104*H104,2)</f>
        <v>0</v>
      </c>
      <c r="J104" s="171"/>
      <c r="K104" s="171">
        <f>ROUND(E104*J104,2)</f>
        <v>0</v>
      </c>
      <c r="L104" s="171">
        <v>21</v>
      </c>
      <c r="M104" s="171">
        <f>G104*(1+L104/100)</f>
        <v>0</v>
      </c>
      <c r="N104" s="161">
        <v>0</v>
      </c>
      <c r="O104" s="161">
        <f>ROUND(E104*N104,5)</f>
        <v>0</v>
      </c>
      <c r="P104" s="161">
        <v>0</v>
      </c>
      <c r="Q104" s="161">
        <f>ROUND(E104*P104,5)</f>
        <v>0</v>
      </c>
      <c r="R104" s="161"/>
      <c r="S104" s="161"/>
      <c r="T104" s="162">
        <v>0</v>
      </c>
      <c r="U104" s="161">
        <f>ROUND(E104*T104,2)</f>
        <v>0</v>
      </c>
      <c r="V104" s="171" t="s">
        <v>271</v>
      </c>
      <c r="W104" s="151"/>
      <c r="X104" s="151"/>
      <c r="Y104" s="151"/>
      <c r="Z104" s="151"/>
      <c r="AA104" s="151"/>
      <c r="AB104" s="151"/>
      <c r="AC104" s="151"/>
      <c r="AD104" s="151"/>
      <c r="AE104" s="151" t="s">
        <v>109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53" t="s">
        <v>106</v>
      </c>
      <c r="B105" s="159" t="s">
        <v>71</v>
      </c>
      <c r="C105" s="196" t="s">
        <v>72</v>
      </c>
      <c r="D105" s="164"/>
      <c r="E105" s="169"/>
      <c r="F105" s="172"/>
      <c r="G105" s="172">
        <f>SUMIF(AE106:AE113,"&lt;&gt;NOR",G106:G113)</f>
        <v>0</v>
      </c>
      <c r="H105" s="172"/>
      <c r="I105" s="172">
        <f>SUM(I106:I113)</f>
        <v>0</v>
      </c>
      <c r="J105" s="172"/>
      <c r="K105" s="172">
        <f>SUM(K106:K113)</f>
        <v>0</v>
      </c>
      <c r="L105" s="172"/>
      <c r="M105" s="172">
        <f>SUM(M106:M113)</f>
        <v>0</v>
      </c>
      <c r="N105" s="165"/>
      <c r="O105" s="165">
        <f>SUM(O106:O113)</f>
        <v>0.14526999999999998</v>
      </c>
      <c r="P105" s="165"/>
      <c r="Q105" s="165">
        <f>SUM(Q106:Q113)</f>
        <v>0</v>
      </c>
      <c r="R105" s="165"/>
      <c r="S105" s="165"/>
      <c r="T105" s="166"/>
      <c r="U105" s="165">
        <f>SUM(U106:U113)</f>
        <v>13.259999999999998</v>
      </c>
      <c r="V105" s="172"/>
      <c r="AE105" t="s">
        <v>107</v>
      </c>
    </row>
    <row r="106" spans="1:60" ht="22.5" outlineLevel="1" x14ac:dyDescent="0.2">
      <c r="A106" s="152">
        <v>19</v>
      </c>
      <c r="B106" s="158" t="s">
        <v>210</v>
      </c>
      <c r="C106" s="194" t="s">
        <v>211</v>
      </c>
      <c r="D106" s="160" t="s">
        <v>154</v>
      </c>
      <c r="E106" s="167">
        <v>60.28</v>
      </c>
      <c r="F106" s="170">
        <f>H106+J106</f>
        <v>0</v>
      </c>
      <c r="G106" s="171">
        <f>ROUND(E106*F106,2)</f>
        <v>0</v>
      </c>
      <c r="H106" s="171"/>
      <c r="I106" s="171">
        <f>ROUND(E106*H106,2)</f>
        <v>0</v>
      </c>
      <c r="J106" s="171"/>
      <c r="K106" s="171">
        <f>ROUND(E106*J106,2)</f>
        <v>0</v>
      </c>
      <c r="L106" s="171">
        <v>21</v>
      </c>
      <c r="M106" s="171">
        <f>G106*(1+L106/100)</f>
        <v>0</v>
      </c>
      <c r="N106" s="161">
        <v>0</v>
      </c>
      <c r="O106" s="161">
        <f>ROUND(E106*N106,5)</f>
        <v>0</v>
      </c>
      <c r="P106" s="161">
        <v>0</v>
      </c>
      <c r="Q106" s="161">
        <f>ROUND(E106*P106,5)</f>
        <v>0</v>
      </c>
      <c r="R106" s="161"/>
      <c r="S106" s="161"/>
      <c r="T106" s="162">
        <v>0.15</v>
      </c>
      <c r="U106" s="161">
        <f>ROUND(E106*T106,2)</f>
        <v>9.0399999999999991</v>
      </c>
      <c r="V106" s="171" t="s">
        <v>271</v>
      </c>
      <c r="W106" s="151"/>
      <c r="X106" s="151"/>
      <c r="Y106" s="151"/>
      <c r="Z106" s="151"/>
      <c r="AA106" s="151"/>
      <c r="AB106" s="151"/>
      <c r="AC106" s="151"/>
      <c r="AD106" s="151"/>
      <c r="AE106" s="151" t="s">
        <v>109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/>
      <c r="B107" s="158"/>
      <c r="C107" s="195" t="s">
        <v>195</v>
      </c>
      <c r="D107" s="163"/>
      <c r="E107" s="168">
        <v>60.28</v>
      </c>
      <c r="F107" s="171"/>
      <c r="G107" s="171"/>
      <c r="H107" s="171"/>
      <c r="I107" s="171"/>
      <c r="J107" s="171"/>
      <c r="K107" s="171"/>
      <c r="L107" s="171"/>
      <c r="M107" s="171"/>
      <c r="N107" s="161"/>
      <c r="O107" s="161"/>
      <c r="P107" s="161"/>
      <c r="Q107" s="161"/>
      <c r="R107" s="161"/>
      <c r="S107" s="161"/>
      <c r="T107" s="162"/>
      <c r="U107" s="161"/>
      <c r="V107" s="171"/>
      <c r="W107" s="151"/>
      <c r="X107" s="151"/>
      <c r="Y107" s="151"/>
      <c r="Z107" s="151"/>
      <c r="AA107" s="151"/>
      <c r="AB107" s="151"/>
      <c r="AC107" s="151"/>
      <c r="AD107" s="151"/>
      <c r="AE107" s="151" t="s">
        <v>111</v>
      </c>
      <c r="AF107" s="151">
        <v>0</v>
      </c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2">
        <v>20</v>
      </c>
      <c r="B108" s="158" t="s">
        <v>212</v>
      </c>
      <c r="C108" s="194" t="s">
        <v>213</v>
      </c>
      <c r="D108" s="160" t="s">
        <v>164</v>
      </c>
      <c r="E108" s="167">
        <v>7.2336</v>
      </c>
      <c r="F108" s="170">
        <f>H108+J108</f>
        <v>0</v>
      </c>
      <c r="G108" s="171">
        <f>ROUND(E108*F108,2)</f>
        <v>0</v>
      </c>
      <c r="H108" s="171"/>
      <c r="I108" s="171">
        <f>ROUND(E108*H108,2)</f>
        <v>0</v>
      </c>
      <c r="J108" s="171"/>
      <c r="K108" s="171">
        <f>ROUND(E108*J108,2)</f>
        <v>0</v>
      </c>
      <c r="L108" s="171">
        <v>21</v>
      </c>
      <c r="M108" s="171">
        <f>G108*(1+L108/100)</f>
        <v>0</v>
      </c>
      <c r="N108" s="161">
        <v>0.02</v>
      </c>
      <c r="O108" s="161">
        <f>ROUND(E108*N108,5)</f>
        <v>0.14466999999999999</v>
      </c>
      <c r="P108" s="161">
        <v>0</v>
      </c>
      <c r="Q108" s="161">
        <f>ROUND(E108*P108,5)</f>
        <v>0</v>
      </c>
      <c r="R108" s="161"/>
      <c r="S108" s="161"/>
      <c r="T108" s="162">
        <v>0</v>
      </c>
      <c r="U108" s="161">
        <f>ROUND(E108*T108,2)</f>
        <v>0</v>
      </c>
      <c r="V108" s="171" t="s">
        <v>271</v>
      </c>
      <c r="W108" s="151"/>
      <c r="X108" s="151"/>
      <c r="Y108" s="151"/>
      <c r="Z108" s="151"/>
      <c r="AA108" s="151"/>
      <c r="AB108" s="151"/>
      <c r="AC108" s="151"/>
      <c r="AD108" s="151"/>
      <c r="AE108" s="151" t="s">
        <v>204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2"/>
      <c r="B109" s="158"/>
      <c r="C109" s="195" t="s">
        <v>214</v>
      </c>
      <c r="D109" s="163"/>
      <c r="E109" s="168"/>
      <c r="F109" s="171"/>
      <c r="G109" s="171"/>
      <c r="H109" s="171"/>
      <c r="I109" s="171"/>
      <c r="J109" s="171"/>
      <c r="K109" s="171"/>
      <c r="L109" s="171"/>
      <c r="M109" s="171"/>
      <c r="N109" s="161"/>
      <c r="O109" s="161"/>
      <c r="P109" s="161"/>
      <c r="Q109" s="161"/>
      <c r="R109" s="161"/>
      <c r="S109" s="161"/>
      <c r="T109" s="162"/>
      <c r="U109" s="161"/>
      <c r="V109" s="171"/>
      <c r="W109" s="151"/>
      <c r="X109" s="151"/>
      <c r="Y109" s="151"/>
      <c r="Z109" s="151"/>
      <c r="AA109" s="151"/>
      <c r="AB109" s="151"/>
      <c r="AC109" s="151"/>
      <c r="AD109" s="151"/>
      <c r="AE109" s="151" t="s">
        <v>111</v>
      </c>
      <c r="AF109" s="151">
        <v>0</v>
      </c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2"/>
      <c r="B110" s="158"/>
      <c r="C110" s="195" t="s">
        <v>165</v>
      </c>
      <c r="D110" s="163"/>
      <c r="E110" s="168">
        <v>7.2336</v>
      </c>
      <c r="F110" s="171"/>
      <c r="G110" s="171"/>
      <c r="H110" s="171"/>
      <c r="I110" s="171"/>
      <c r="J110" s="171"/>
      <c r="K110" s="171"/>
      <c r="L110" s="171"/>
      <c r="M110" s="171"/>
      <c r="N110" s="161"/>
      <c r="O110" s="161"/>
      <c r="P110" s="161"/>
      <c r="Q110" s="161"/>
      <c r="R110" s="161"/>
      <c r="S110" s="161"/>
      <c r="T110" s="162"/>
      <c r="U110" s="161"/>
      <c r="V110" s="171"/>
      <c r="W110" s="151"/>
      <c r="X110" s="151"/>
      <c r="Y110" s="151"/>
      <c r="Z110" s="151"/>
      <c r="AA110" s="151"/>
      <c r="AB110" s="151"/>
      <c r="AC110" s="151"/>
      <c r="AD110" s="151"/>
      <c r="AE110" s="151" t="s">
        <v>111</v>
      </c>
      <c r="AF110" s="151">
        <v>0</v>
      </c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2">
        <v>21</v>
      </c>
      <c r="B111" s="158" t="s">
        <v>215</v>
      </c>
      <c r="C111" s="194" t="s">
        <v>216</v>
      </c>
      <c r="D111" s="160" t="s">
        <v>154</v>
      </c>
      <c r="E111" s="167">
        <v>60.28</v>
      </c>
      <c r="F111" s="170">
        <f>H111+J111</f>
        <v>0</v>
      </c>
      <c r="G111" s="171">
        <f>ROUND(E111*F111,2)</f>
        <v>0</v>
      </c>
      <c r="H111" s="171"/>
      <c r="I111" s="171">
        <f>ROUND(E111*H111,2)</f>
        <v>0</v>
      </c>
      <c r="J111" s="171"/>
      <c r="K111" s="171">
        <f>ROUND(E111*J111,2)</f>
        <v>0</v>
      </c>
      <c r="L111" s="171">
        <v>21</v>
      </c>
      <c r="M111" s="171">
        <f>G111*(1+L111/100)</f>
        <v>0</v>
      </c>
      <c r="N111" s="161">
        <v>1.0000000000000001E-5</v>
      </c>
      <c r="O111" s="161">
        <f>ROUND(E111*N111,5)</f>
        <v>5.9999999999999995E-4</v>
      </c>
      <c r="P111" s="161">
        <v>0</v>
      </c>
      <c r="Q111" s="161">
        <f>ROUND(E111*P111,5)</f>
        <v>0</v>
      </c>
      <c r="R111" s="161"/>
      <c r="S111" s="161"/>
      <c r="T111" s="162">
        <v>7.0000000000000007E-2</v>
      </c>
      <c r="U111" s="161">
        <f>ROUND(E111*T111,2)</f>
        <v>4.22</v>
      </c>
      <c r="V111" s="171" t="s">
        <v>271</v>
      </c>
      <c r="W111" s="151"/>
      <c r="X111" s="151"/>
      <c r="Y111" s="151"/>
      <c r="Z111" s="151"/>
      <c r="AA111" s="151"/>
      <c r="AB111" s="151"/>
      <c r="AC111" s="151"/>
      <c r="AD111" s="151"/>
      <c r="AE111" s="151" t="s">
        <v>109</v>
      </c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2"/>
      <c r="B112" s="158"/>
      <c r="C112" s="195" t="s">
        <v>195</v>
      </c>
      <c r="D112" s="163"/>
      <c r="E112" s="168">
        <v>60.28</v>
      </c>
      <c r="F112" s="171"/>
      <c r="G112" s="171"/>
      <c r="H112" s="171"/>
      <c r="I112" s="171"/>
      <c r="J112" s="171"/>
      <c r="K112" s="171"/>
      <c r="L112" s="171"/>
      <c r="M112" s="171"/>
      <c r="N112" s="161"/>
      <c r="O112" s="161"/>
      <c r="P112" s="161"/>
      <c r="Q112" s="161"/>
      <c r="R112" s="161"/>
      <c r="S112" s="161"/>
      <c r="T112" s="162"/>
      <c r="U112" s="161"/>
      <c r="V112" s="171"/>
      <c r="W112" s="151"/>
      <c r="X112" s="151"/>
      <c r="Y112" s="151"/>
      <c r="Z112" s="151"/>
      <c r="AA112" s="151"/>
      <c r="AB112" s="151"/>
      <c r="AC112" s="151"/>
      <c r="AD112" s="151"/>
      <c r="AE112" s="151" t="s">
        <v>111</v>
      </c>
      <c r="AF112" s="151">
        <v>0</v>
      </c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>
        <v>22</v>
      </c>
      <c r="B113" s="158" t="s">
        <v>217</v>
      </c>
      <c r="C113" s="194" t="s">
        <v>218</v>
      </c>
      <c r="D113" s="160" t="s">
        <v>0</v>
      </c>
      <c r="E113" s="167">
        <v>2.2999999999999998</v>
      </c>
      <c r="F113" s="170">
        <f>H113+J113</f>
        <v>0</v>
      </c>
      <c r="G113" s="171">
        <f>ROUND(E113*F113,2)</f>
        <v>0</v>
      </c>
      <c r="H113" s="171"/>
      <c r="I113" s="171">
        <f>ROUND(E113*H113,2)</f>
        <v>0</v>
      </c>
      <c r="J113" s="171"/>
      <c r="K113" s="171">
        <f>ROUND(E113*J113,2)</f>
        <v>0</v>
      </c>
      <c r="L113" s="171">
        <v>21</v>
      </c>
      <c r="M113" s="171">
        <f>G113*(1+L113/100)</f>
        <v>0</v>
      </c>
      <c r="N113" s="161">
        <v>0</v>
      </c>
      <c r="O113" s="161">
        <f>ROUND(E113*N113,5)</f>
        <v>0</v>
      </c>
      <c r="P113" s="161">
        <v>0</v>
      </c>
      <c r="Q113" s="161">
        <f>ROUND(E113*P113,5)</f>
        <v>0</v>
      </c>
      <c r="R113" s="161"/>
      <c r="S113" s="161"/>
      <c r="T113" s="162">
        <v>0</v>
      </c>
      <c r="U113" s="161">
        <f>ROUND(E113*T113,2)</f>
        <v>0</v>
      </c>
      <c r="V113" s="171" t="s">
        <v>271</v>
      </c>
      <c r="W113" s="151"/>
      <c r="X113" s="151"/>
      <c r="Y113" s="151"/>
      <c r="Z113" s="151"/>
      <c r="AA113" s="151"/>
      <c r="AB113" s="151"/>
      <c r="AC113" s="151"/>
      <c r="AD113" s="151"/>
      <c r="AE113" s="151" t="s">
        <v>109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53" t="s">
        <v>106</v>
      </c>
      <c r="B114" s="159" t="s">
        <v>73</v>
      </c>
      <c r="C114" s="196" t="s">
        <v>74</v>
      </c>
      <c r="D114" s="164"/>
      <c r="E114" s="169"/>
      <c r="F114" s="172"/>
      <c r="G114" s="172">
        <f>SUMIF(AE115:AE128,"&lt;&gt;NOR",G115:G128)</f>
        <v>0</v>
      </c>
      <c r="H114" s="172"/>
      <c r="I114" s="172">
        <f>SUM(I115:I128)</f>
        <v>0</v>
      </c>
      <c r="J114" s="172"/>
      <c r="K114" s="172">
        <f>SUM(K115:K128)</f>
        <v>0</v>
      </c>
      <c r="L114" s="172"/>
      <c r="M114" s="172">
        <f>SUM(M115:M128)</f>
        <v>0</v>
      </c>
      <c r="N114" s="165"/>
      <c r="O114" s="165">
        <f>SUM(O115:O128)</f>
        <v>0.20458999999999999</v>
      </c>
      <c r="P114" s="165"/>
      <c r="Q114" s="165">
        <f>SUM(Q115:Q128)</f>
        <v>0</v>
      </c>
      <c r="R114" s="165"/>
      <c r="S114" s="165"/>
      <c r="T114" s="166"/>
      <c r="U114" s="165">
        <f>SUM(U115:U128)</f>
        <v>39.840000000000003</v>
      </c>
      <c r="V114" s="172"/>
      <c r="AE114" t="s">
        <v>107</v>
      </c>
    </row>
    <row r="115" spans="1:60" ht="22.5" outlineLevel="1" x14ac:dyDescent="0.2">
      <c r="A115" s="152">
        <v>23</v>
      </c>
      <c r="B115" s="158" t="s">
        <v>219</v>
      </c>
      <c r="C115" s="194" t="s">
        <v>220</v>
      </c>
      <c r="D115" s="160" t="s">
        <v>154</v>
      </c>
      <c r="E115" s="167">
        <v>60.28</v>
      </c>
      <c r="F115" s="170">
        <f>H115+J115</f>
        <v>0</v>
      </c>
      <c r="G115" s="171">
        <f>ROUND(E115*F115,2)</f>
        <v>0</v>
      </c>
      <c r="H115" s="171"/>
      <c r="I115" s="171">
        <f>ROUND(E115*H115,2)</f>
        <v>0</v>
      </c>
      <c r="J115" s="171"/>
      <c r="K115" s="171">
        <f>ROUND(E115*J115,2)</f>
        <v>0</v>
      </c>
      <c r="L115" s="171">
        <v>21</v>
      </c>
      <c r="M115" s="171">
        <f>G115*(1+L115/100)</f>
        <v>0</v>
      </c>
      <c r="N115" s="161">
        <v>0</v>
      </c>
      <c r="O115" s="161">
        <f>ROUND(E115*N115,5)</f>
        <v>0</v>
      </c>
      <c r="P115" s="161">
        <v>0</v>
      </c>
      <c r="Q115" s="161">
        <f>ROUND(E115*P115,5)</f>
        <v>0</v>
      </c>
      <c r="R115" s="161"/>
      <c r="S115" s="161"/>
      <c r="T115" s="162">
        <v>1.6E-2</v>
      </c>
      <c r="U115" s="161">
        <f>ROUND(E115*T115,2)</f>
        <v>0.96</v>
      </c>
      <c r="V115" s="171" t="s">
        <v>271</v>
      </c>
      <c r="W115" s="151"/>
      <c r="X115" s="151"/>
      <c r="Y115" s="151"/>
      <c r="Z115" s="151"/>
      <c r="AA115" s="151"/>
      <c r="AB115" s="151"/>
      <c r="AC115" s="151"/>
      <c r="AD115" s="151"/>
      <c r="AE115" s="151" t="s">
        <v>109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2"/>
      <c r="B116" s="158"/>
      <c r="C116" s="195" t="s">
        <v>195</v>
      </c>
      <c r="D116" s="163"/>
      <c r="E116" s="168">
        <v>60.28</v>
      </c>
      <c r="F116" s="171"/>
      <c r="G116" s="171"/>
      <c r="H116" s="171"/>
      <c r="I116" s="171"/>
      <c r="J116" s="171"/>
      <c r="K116" s="171"/>
      <c r="L116" s="171"/>
      <c r="M116" s="171"/>
      <c r="N116" s="161"/>
      <c r="O116" s="161"/>
      <c r="P116" s="161"/>
      <c r="Q116" s="161"/>
      <c r="R116" s="161"/>
      <c r="S116" s="161"/>
      <c r="T116" s="162"/>
      <c r="U116" s="161"/>
      <c r="V116" s="171"/>
      <c r="W116" s="151"/>
      <c r="X116" s="151"/>
      <c r="Y116" s="151"/>
      <c r="Z116" s="151"/>
      <c r="AA116" s="151"/>
      <c r="AB116" s="151"/>
      <c r="AC116" s="151"/>
      <c r="AD116" s="151"/>
      <c r="AE116" s="151" t="s">
        <v>111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2">
        <v>24</v>
      </c>
      <c r="B117" s="158" t="s">
        <v>221</v>
      </c>
      <c r="C117" s="194" t="s">
        <v>222</v>
      </c>
      <c r="D117" s="160" t="s">
        <v>154</v>
      </c>
      <c r="E117" s="167">
        <v>60.28</v>
      </c>
      <c r="F117" s="170">
        <f>H117+J117</f>
        <v>0</v>
      </c>
      <c r="G117" s="171">
        <f>ROUND(E117*F117,2)</f>
        <v>0</v>
      </c>
      <c r="H117" s="171"/>
      <c r="I117" s="171">
        <f>ROUND(E117*H117,2)</f>
        <v>0</v>
      </c>
      <c r="J117" s="171"/>
      <c r="K117" s="171">
        <f>ROUND(E117*J117,2)</f>
        <v>0</v>
      </c>
      <c r="L117" s="171">
        <v>21</v>
      </c>
      <c r="M117" s="171">
        <f>G117*(1+L117/100)</f>
        <v>0</v>
      </c>
      <c r="N117" s="161">
        <v>0</v>
      </c>
      <c r="O117" s="161">
        <f>ROUND(E117*N117,5)</f>
        <v>0</v>
      </c>
      <c r="P117" s="161">
        <v>0</v>
      </c>
      <c r="Q117" s="161">
        <f>ROUND(E117*P117,5)</f>
        <v>0</v>
      </c>
      <c r="R117" s="161"/>
      <c r="S117" s="161"/>
      <c r="T117" s="162">
        <v>4.5999999999999999E-2</v>
      </c>
      <c r="U117" s="161">
        <f>ROUND(E117*T117,2)</f>
        <v>2.77</v>
      </c>
      <c r="V117" s="171" t="s">
        <v>271</v>
      </c>
      <c r="W117" s="151"/>
      <c r="X117" s="151"/>
      <c r="Y117" s="151"/>
      <c r="Z117" s="151"/>
      <c r="AA117" s="151"/>
      <c r="AB117" s="151"/>
      <c r="AC117" s="151"/>
      <c r="AD117" s="151"/>
      <c r="AE117" s="151" t="s">
        <v>109</v>
      </c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2"/>
      <c r="B118" s="158"/>
      <c r="C118" s="195" t="s">
        <v>195</v>
      </c>
      <c r="D118" s="163"/>
      <c r="E118" s="168">
        <v>60.28</v>
      </c>
      <c r="F118" s="171"/>
      <c r="G118" s="171"/>
      <c r="H118" s="171"/>
      <c r="I118" s="171"/>
      <c r="J118" s="171"/>
      <c r="K118" s="171"/>
      <c r="L118" s="171"/>
      <c r="M118" s="171"/>
      <c r="N118" s="161"/>
      <c r="O118" s="161"/>
      <c r="P118" s="161"/>
      <c r="Q118" s="161"/>
      <c r="R118" s="161"/>
      <c r="S118" s="161"/>
      <c r="T118" s="162"/>
      <c r="U118" s="161"/>
      <c r="V118" s="171"/>
      <c r="W118" s="151"/>
      <c r="X118" s="151"/>
      <c r="Y118" s="151"/>
      <c r="Z118" s="151"/>
      <c r="AA118" s="151"/>
      <c r="AB118" s="151"/>
      <c r="AC118" s="151"/>
      <c r="AD118" s="151"/>
      <c r="AE118" s="151" t="s">
        <v>111</v>
      </c>
      <c r="AF118" s="151">
        <v>0</v>
      </c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2">
        <v>25</v>
      </c>
      <c r="B119" s="158" t="s">
        <v>223</v>
      </c>
      <c r="C119" s="194" t="s">
        <v>224</v>
      </c>
      <c r="D119" s="160" t="s">
        <v>154</v>
      </c>
      <c r="E119" s="167">
        <v>60.28</v>
      </c>
      <c r="F119" s="170">
        <f>H119+J119</f>
        <v>0</v>
      </c>
      <c r="G119" s="171">
        <f>ROUND(E119*F119,2)</f>
        <v>0</v>
      </c>
      <c r="H119" s="171"/>
      <c r="I119" s="171">
        <f>ROUND(E119*H119,2)</f>
        <v>0</v>
      </c>
      <c r="J119" s="171"/>
      <c r="K119" s="171">
        <f>ROUND(E119*J119,2)</f>
        <v>0</v>
      </c>
      <c r="L119" s="171">
        <v>21</v>
      </c>
      <c r="M119" s="171">
        <f>G119*(1+L119/100)</f>
        <v>0</v>
      </c>
      <c r="N119" s="161">
        <v>0</v>
      </c>
      <c r="O119" s="161">
        <f>ROUND(E119*N119,5)</f>
        <v>0</v>
      </c>
      <c r="P119" s="161">
        <v>0</v>
      </c>
      <c r="Q119" s="161">
        <f>ROUND(E119*P119,5)</f>
        <v>0</v>
      </c>
      <c r="R119" s="161"/>
      <c r="S119" s="161"/>
      <c r="T119" s="162">
        <v>0.14699999999999999</v>
      </c>
      <c r="U119" s="161">
        <f>ROUND(E119*T119,2)</f>
        <v>8.86</v>
      </c>
      <c r="V119" s="171" t="s">
        <v>271</v>
      </c>
      <c r="W119" s="151"/>
      <c r="X119" s="151"/>
      <c r="Y119" s="151"/>
      <c r="Z119" s="151"/>
      <c r="AA119" s="151"/>
      <c r="AB119" s="151"/>
      <c r="AC119" s="151"/>
      <c r="AD119" s="151"/>
      <c r="AE119" s="151" t="s">
        <v>109</v>
      </c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2"/>
      <c r="B120" s="158"/>
      <c r="C120" s="195" t="s">
        <v>195</v>
      </c>
      <c r="D120" s="163"/>
      <c r="E120" s="168">
        <v>60.28</v>
      </c>
      <c r="F120" s="171"/>
      <c r="G120" s="171"/>
      <c r="H120" s="171"/>
      <c r="I120" s="171"/>
      <c r="J120" s="171"/>
      <c r="K120" s="171"/>
      <c r="L120" s="171"/>
      <c r="M120" s="171"/>
      <c r="N120" s="161"/>
      <c r="O120" s="161"/>
      <c r="P120" s="161"/>
      <c r="Q120" s="161"/>
      <c r="R120" s="161"/>
      <c r="S120" s="161"/>
      <c r="T120" s="162"/>
      <c r="U120" s="161"/>
      <c r="V120" s="171"/>
      <c r="W120" s="151"/>
      <c r="X120" s="151"/>
      <c r="Y120" s="151"/>
      <c r="Z120" s="151"/>
      <c r="AA120" s="151"/>
      <c r="AB120" s="151"/>
      <c r="AC120" s="151"/>
      <c r="AD120" s="151"/>
      <c r="AE120" s="151" t="s">
        <v>111</v>
      </c>
      <c r="AF120" s="151">
        <v>0</v>
      </c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52">
        <v>26</v>
      </c>
      <c r="B121" s="158" t="s">
        <v>225</v>
      </c>
      <c r="C121" s="194" t="s">
        <v>226</v>
      </c>
      <c r="D121" s="160" t="s">
        <v>154</v>
      </c>
      <c r="E121" s="167">
        <v>60.28</v>
      </c>
      <c r="F121" s="170">
        <f>H121+J121</f>
        <v>0</v>
      </c>
      <c r="G121" s="171">
        <f>ROUND(E121*F121,2)</f>
        <v>0</v>
      </c>
      <c r="H121" s="171"/>
      <c r="I121" s="171">
        <f>ROUND(E121*H121,2)</f>
        <v>0</v>
      </c>
      <c r="J121" s="171"/>
      <c r="K121" s="171">
        <f>ROUND(E121*J121,2)</f>
        <v>0</v>
      </c>
      <c r="L121" s="171">
        <v>21</v>
      </c>
      <c r="M121" s="171">
        <f>G121*(1+L121/100)</f>
        <v>0</v>
      </c>
      <c r="N121" s="161">
        <v>2.5000000000000001E-4</v>
      </c>
      <c r="O121" s="161">
        <f>ROUND(E121*N121,5)</f>
        <v>1.507E-2</v>
      </c>
      <c r="P121" s="161">
        <v>0</v>
      </c>
      <c r="Q121" s="161">
        <f>ROUND(E121*P121,5)</f>
        <v>0</v>
      </c>
      <c r="R121" s="161"/>
      <c r="S121" s="161"/>
      <c r="T121" s="162">
        <v>0.38</v>
      </c>
      <c r="U121" s="161">
        <f>ROUND(E121*T121,2)</f>
        <v>22.91</v>
      </c>
      <c r="V121" s="171" t="s">
        <v>271</v>
      </c>
      <c r="W121" s="151"/>
      <c r="X121" s="151"/>
      <c r="Y121" s="151"/>
      <c r="Z121" s="151"/>
      <c r="AA121" s="151"/>
      <c r="AB121" s="151"/>
      <c r="AC121" s="151"/>
      <c r="AD121" s="151"/>
      <c r="AE121" s="151" t="s">
        <v>109</v>
      </c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2"/>
      <c r="B122" s="158"/>
      <c r="C122" s="195" t="s">
        <v>195</v>
      </c>
      <c r="D122" s="163"/>
      <c r="E122" s="168">
        <v>60.28</v>
      </c>
      <c r="F122" s="171"/>
      <c r="G122" s="171"/>
      <c r="H122" s="171"/>
      <c r="I122" s="171"/>
      <c r="J122" s="171"/>
      <c r="K122" s="171"/>
      <c r="L122" s="171"/>
      <c r="M122" s="171"/>
      <c r="N122" s="161"/>
      <c r="O122" s="161"/>
      <c r="P122" s="161"/>
      <c r="Q122" s="161"/>
      <c r="R122" s="161"/>
      <c r="S122" s="161"/>
      <c r="T122" s="162"/>
      <c r="U122" s="161"/>
      <c r="V122" s="171"/>
      <c r="W122" s="151"/>
      <c r="X122" s="151"/>
      <c r="Y122" s="151"/>
      <c r="Z122" s="151"/>
      <c r="AA122" s="151"/>
      <c r="AB122" s="151"/>
      <c r="AC122" s="151"/>
      <c r="AD122" s="151"/>
      <c r="AE122" s="151" t="s">
        <v>111</v>
      </c>
      <c r="AF122" s="151">
        <v>0</v>
      </c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52">
        <v>27</v>
      </c>
      <c r="B123" s="158" t="s">
        <v>227</v>
      </c>
      <c r="C123" s="194" t="s">
        <v>228</v>
      </c>
      <c r="D123" s="160" t="s">
        <v>154</v>
      </c>
      <c r="E123" s="167">
        <v>66.308000000000007</v>
      </c>
      <c r="F123" s="170">
        <f>H123+J123</f>
        <v>0</v>
      </c>
      <c r="G123" s="171">
        <f>ROUND(E123*F123,2)</f>
        <v>0</v>
      </c>
      <c r="H123" s="171"/>
      <c r="I123" s="171">
        <f>ROUND(E123*H123,2)</f>
        <v>0</v>
      </c>
      <c r="J123" s="171"/>
      <c r="K123" s="171">
        <f>ROUND(E123*J123,2)</f>
        <v>0</v>
      </c>
      <c r="L123" s="171">
        <v>21</v>
      </c>
      <c r="M123" s="171">
        <f>G123*(1+L123/100)</f>
        <v>0</v>
      </c>
      <c r="N123" s="161">
        <v>2.82E-3</v>
      </c>
      <c r="O123" s="161">
        <f>ROUND(E123*N123,5)</f>
        <v>0.18698999999999999</v>
      </c>
      <c r="P123" s="161">
        <v>0</v>
      </c>
      <c r="Q123" s="161">
        <f>ROUND(E123*P123,5)</f>
        <v>0</v>
      </c>
      <c r="R123" s="161"/>
      <c r="S123" s="161"/>
      <c r="T123" s="162">
        <v>0</v>
      </c>
      <c r="U123" s="161">
        <f>ROUND(E123*T123,2)</f>
        <v>0</v>
      </c>
      <c r="V123" s="171" t="s">
        <v>271</v>
      </c>
      <c r="W123" s="151"/>
      <c r="X123" s="151"/>
      <c r="Y123" s="151"/>
      <c r="Z123" s="151"/>
      <c r="AA123" s="151"/>
      <c r="AB123" s="151"/>
      <c r="AC123" s="151"/>
      <c r="AD123" s="151"/>
      <c r="AE123" s="151" t="s">
        <v>204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/>
      <c r="B124" s="158"/>
      <c r="C124" s="195" t="s">
        <v>229</v>
      </c>
      <c r="D124" s="163"/>
      <c r="E124" s="168"/>
      <c r="F124" s="171"/>
      <c r="G124" s="171"/>
      <c r="H124" s="171"/>
      <c r="I124" s="171"/>
      <c r="J124" s="171"/>
      <c r="K124" s="171"/>
      <c r="L124" s="171"/>
      <c r="M124" s="171"/>
      <c r="N124" s="161"/>
      <c r="O124" s="161"/>
      <c r="P124" s="161"/>
      <c r="Q124" s="161"/>
      <c r="R124" s="161"/>
      <c r="S124" s="161"/>
      <c r="T124" s="162"/>
      <c r="U124" s="161"/>
      <c r="V124" s="171"/>
      <c r="W124" s="151"/>
      <c r="X124" s="151"/>
      <c r="Y124" s="151"/>
      <c r="Z124" s="151"/>
      <c r="AA124" s="151"/>
      <c r="AB124" s="151"/>
      <c r="AC124" s="151"/>
      <c r="AD124" s="151"/>
      <c r="AE124" s="151" t="s">
        <v>111</v>
      </c>
      <c r="AF124" s="151">
        <v>0</v>
      </c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2"/>
      <c r="B125" s="158"/>
      <c r="C125" s="195" t="s">
        <v>230</v>
      </c>
      <c r="D125" s="163"/>
      <c r="E125" s="168">
        <v>66.308000000000007</v>
      </c>
      <c r="F125" s="171"/>
      <c r="G125" s="171"/>
      <c r="H125" s="171"/>
      <c r="I125" s="171"/>
      <c r="J125" s="171"/>
      <c r="K125" s="171"/>
      <c r="L125" s="171"/>
      <c r="M125" s="171"/>
      <c r="N125" s="161"/>
      <c r="O125" s="161"/>
      <c r="P125" s="161"/>
      <c r="Q125" s="161"/>
      <c r="R125" s="161"/>
      <c r="S125" s="161"/>
      <c r="T125" s="162"/>
      <c r="U125" s="161"/>
      <c r="V125" s="171"/>
      <c r="W125" s="151"/>
      <c r="X125" s="151"/>
      <c r="Y125" s="151"/>
      <c r="Z125" s="151"/>
      <c r="AA125" s="151"/>
      <c r="AB125" s="151"/>
      <c r="AC125" s="151"/>
      <c r="AD125" s="151"/>
      <c r="AE125" s="151" t="s">
        <v>111</v>
      </c>
      <c r="AF125" s="151">
        <v>0</v>
      </c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52">
        <v>28</v>
      </c>
      <c r="B126" s="158" t="s">
        <v>231</v>
      </c>
      <c r="C126" s="194" t="s">
        <v>232</v>
      </c>
      <c r="D126" s="160" t="s">
        <v>233</v>
      </c>
      <c r="E126" s="167">
        <v>31.6</v>
      </c>
      <c r="F126" s="170">
        <f>H126+J126</f>
        <v>0</v>
      </c>
      <c r="G126" s="171">
        <f>ROUND(E126*F126,2)</f>
        <v>0</v>
      </c>
      <c r="H126" s="171"/>
      <c r="I126" s="171">
        <f>ROUND(E126*H126,2)</f>
        <v>0</v>
      </c>
      <c r="J126" s="171"/>
      <c r="K126" s="171">
        <f>ROUND(E126*J126,2)</f>
        <v>0</v>
      </c>
      <c r="L126" s="171">
        <v>21</v>
      </c>
      <c r="M126" s="171">
        <f>G126*(1+L126/100)</f>
        <v>0</v>
      </c>
      <c r="N126" s="161">
        <v>8.0000000000000007E-5</v>
      </c>
      <c r="O126" s="161">
        <f>ROUND(E126*N126,5)</f>
        <v>2.5300000000000001E-3</v>
      </c>
      <c r="P126" s="161">
        <v>0</v>
      </c>
      <c r="Q126" s="161">
        <f>ROUND(E126*P126,5)</f>
        <v>0</v>
      </c>
      <c r="R126" s="161"/>
      <c r="S126" s="161"/>
      <c r="T126" s="162">
        <v>0.13719999999999999</v>
      </c>
      <c r="U126" s="161">
        <f>ROUND(E126*T126,2)</f>
        <v>4.34</v>
      </c>
      <c r="V126" s="171" t="s">
        <v>271</v>
      </c>
      <c r="W126" s="151"/>
      <c r="X126" s="151"/>
      <c r="Y126" s="151"/>
      <c r="Z126" s="151"/>
      <c r="AA126" s="151"/>
      <c r="AB126" s="151"/>
      <c r="AC126" s="151"/>
      <c r="AD126" s="151"/>
      <c r="AE126" s="151" t="s">
        <v>109</v>
      </c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2"/>
      <c r="B127" s="158"/>
      <c r="C127" s="195" t="s">
        <v>234</v>
      </c>
      <c r="D127" s="163"/>
      <c r="E127" s="168">
        <v>31.6</v>
      </c>
      <c r="F127" s="171"/>
      <c r="G127" s="171"/>
      <c r="H127" s="171"/>
      <c r="I127" s="171"/>
      <c r="J127" s="171"/>
      <c r="K127" s="171"/>
      <c r="L127" s="171"/>
      <c r="M127" s="171"/>
      <c r="N127" s="161"/>
      <c r="O127" s="161"/>
      <c r="P127" s="161"/>
      <c r="Q127" s="161"/>
      <c r="R127" s="161"/>
      <c r="S127" s="161"/>
      <c r="T127" s="162"/>
      <c r="U127" s="161"/>
      <c r="V127" s="171"/>
      <c r="W127" s="151"/>
      <c r="X127" s="151"/>
      <c r="Y127" s="151"/>
      <c r="Z127" s="151"/>
      <c r="AA127" s="151"/>
      <c r="AB127" s="151"/>
      <c r="AC127" s="151"/>
      <c r="AD127" s="151"/>
      <c r="AE127" s="151" t="s">
        <v>111</v>
      </c>
      <c r="AF127" s="151">
        <v>0</v>
      </c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2">
        <v>29</v>
      </c>
      <c r="B128" s="158" t="s">
        <v>235</v>
      </c>
      <c r="C128" s="194" t="s">
        <v>236</v>
      </c>
      <c r="D128" s="160" t="s">
        <v>0</v>
      </c>
      <c r="E128" s="167">
        <v>0.92</v>
      </c>
      <c r="F128" s="170">
        <f>H128+J128</f>
        <v>0</v>
      </c>
      <c r="G128" s="171">
        <f>ROUND(E128*F128,2)</f>
        <v>0</v>
      </c>
      <c r="H128" s="171"/>
      <c r="I128" s="171">
        <f>ROUND(E128*H128,2)</f>
        <v>0</v>
      </c>
      <c r="J128" s="171"/>
      <c r="K128" s="171">
        <f>ROUND(E128*J128,2)</f>
        <v>0</v>
      </c>
      <c r="L128" s="171">
        <v>21</v>
      </c>
      <c r="M128" s="171">
        <f>G128*(1+L128/100)</f>
        <v>0</v>
      </c>
      <c r="N128" s="161">
        <v>0</v>
      </c>
      <c r="O128" s="161">
        <f>ROUND(E128*N128,5)</f>
        <v>0</v>
      </c>
      <c r="P128" s="161">
        <v>0</v>
      </c>
      <c r="Q128" s="161">
        <f>ROUND(E128*P128,5)</f>
        <v>0</v>
      </c>
      <c r="R128" s="161"/>
      <c r="S128" s="161"/>
      <c r="T128" s="162">
        <v>0</v>
      </c>
      <c r="U128" s="161">
        <f>ROUND(E128*T128,2)</f>
        <v>0</v>
      </c>
      <c r="V128" s="171" t="s">
        <v>271</v>
      </c>
      <c r="W128" s="151"/>
      <c r="X128" s="151"/>
      <c r="Y128" s="151"/>
      <c r="Z128" s="151"/>
      <c r="AA128" s="151"/>
      <c r="AB128" s="151"/>
      <c r="AC128" s="151"/>
      <c r="AD128" s="151"/>
      <c r="AE128" s="151" t="s">
        <v>109</v>
      </c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53" t="s">
        <v>106</v>
      </c>
      <c r="B129" s="159" t="s">
        <v>75</v>
      </c>
      <c r="C129" s="196" t="s">
        <v>76</v>
      </c>
      <c r="D129" s="164"/>
      <c r="E129" s="169"/>
      <c r="F129" s="172"/>
      <c r="G129" s="172">
        <f>SUMIF(AE130:AE134,"&lt;&gt;NOR",G130:G134)</f>
        <v>0</v>
      </c>
      <c r="H129" s="172"/>
      <c r="I129" s="172">
        <f>SUM(I130:I134)</f>
        <v>0</v>
      </c>
      <c r="J129" s="172"/>
      <c r="K129" s="172">
        <f>SUM(K130:K134)</f>
        <v>0</v>
      </c>
      <c r="L129" s="172"/>
      <c r="M129" s="172">
        <f>SUM(M130:M134)</f>
        <v>0</v>
      </c>
      <c r="N129" s="165"/>
      <c r="O129" s="165">
        <f>SUM(O130:O134)</f>
        <v>7.3690000000000005E-2</v>
      </c>
      <c r="P129" s="165"/>
      <c r="Q129" s="165">
        <f>SUM(Q130:Q134)</f>
        <v>0</v>
      </c>
      <c r="R129" s="165"/>
      <c r="S129" s="165"/>
      <c r="T129" s="166"/>
      <c r="U129" s="165">
        <f>SUM(U130:U134)</f>
        <v>27.419999999999998</v>
      </c>
      <c r="V129" s="172"/>
      <c r="AE129" t="s">
        <v>107</v>
      </c>
    </row>
    <row r="130" spans="1:60" outlineLevel="1" x14ac:dyDescent="0.2">
      <c r="A130" s="152">
        <v>30</v>
      </c>
      <c r="B130" s="158" t="s">
        <v>237</v>
      </c>
      <c r="C130" s="194" t="s">
        <v>238</v>
      </c>
      <c r="D130" s="160" t="s">
        <v>154</v>
      </c>
      <c r="E130" s="167">
        <v>193.93</v>
      </c>
      <c r="F130" s="170">
        <f>H130+J130</f>
        <v>0</v>
      </c>
      <c r="G130" s="171">
        <f>ROUND(E130*F130,2)</f>
        <v>0</v>
      </c>
      <c r="H130" s="171"/>
      <c r="I130" s="171">
        <f>ROUND(E130*H130,2)</f>
        <v>0</v>
      </c>
      <c r="J130" s="171"/>
      <c r="K130" s="171">
        <f>ROUND(E130*J130,2)</f>
        <v>0</v>
      </c>
      <c r="L130" s="171">
        <v>21</v>
      </c>
      <c r="M130" s="171">
        <f>G130*(1+L130/100)</f>
        <v>0</v>
      </c>
      <c r="N130" s="161">
        <v>0</v>
      </c>
      <c r="O130" s="161">
        <f>ROUND(E130*N130,5)</f>
        <v>0</v>
      </c>
      <c r="P130" s="161">
        <v>0</v>
      </c>
      <c r="Q130" s="161">
        <f>ROUND(E130*P130,5)</f>
        <v>0</v>
      </c>
      <c r="R130" s="161"/>
      <c r="S130" s="161"/>
      <c r="T130" s="162">
        <v>7.0000000000000001E-3</v>
      </c>
      <c r="U130" s="161">
        <f>ROUND(E130*T130,2)</f>
        <v>1.36</v>
      </c>
      <c r="V130" s="171" t="s">
        <v>271</v>
      </c>
      <c r="W130" s="151"/>
      <c r="X130" s="151"/>
      <c r="Y130" s="151"/>
      <c r="Z130" s="151"/>
      <c r="AA130" s="151"/>
      <c r="AB130" s="151"/>
      <c r="AC130" s="151"/>
      <c r="AD130" s="151"/>
      <c r="AE130" s="151" t="s">
        <v>109</v>
      </c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2"/>
      <c r="B131" s="158"/>
      <c r="C131" s="195" t="s">
        <v>195</v>
      </c>
      <c r="D131" s="163"/>
      <c r="E131" s="168">
        <v>60.28</v>
      </c>
      <c r="F131" s="171"/>
      <c r="G131" s="171"/>
      <c r="H131" s="171"/>
      <c r="I131" s="171"/>
      <c r="J131" s="171"/>
      <c r="K131" s="171"/>
      <c r="L131" s="171"/>
      <c r="M131" s="171"/>
      <c r="N131" s="161"/>
      <c r="O131" s="161"/>
      <c r="P131" s="161"/>
      <c r="Q131" s="161"/>
      <c r="R131" s="161"/>
      <c r="S131" s="161"/>
      <c r="T131" s="162"/>
      <c r="U131" s="161"/>
      <c r="V131" s="171"/>
      <c r="W131" s="151"/>
      <c r="X131" s="151"/>
      <c r="Y131" s="151"/>
      <c r="Z131" s="151"/>
      <c r="AA131" s="151"/>
      <c r="AB131" s="151"/>
      <c r="AC131" s="151"/>
      <c r="AD131" s="151"/>
      <c r="AE131" s="151" t="s">
        <v>111</v>
      </c>
      <c r="AF131" s="151">
        <v>0</v>
      </c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2"/>
      <c r="B132" s="158"/>
      <c r="C132" s="195" t="s">
        <v>239</v>
      </c>
      <c r="D132" s="163"/>
      <c r="E132" s="168">
        <v>128.55000000000001</v>
      </c>
      <c r="F132" s="171"/>
      <c r="G132" s="171"/>
      <c r="H132" s="171"/>
      <c r="I132" s="171"/>
      <c r="J132" s="171"/>
      <c r="K132" s="171"/>
      <c r="L132" s="171"/>
      <c r="M132" s="171"/>
      <c r="N132" s="161"/>
      <c r="O132" s="161"/>
      <c r="P132" s="161"/>
      <c r="Q132" s="161"/>
      <c r="R132" s="161"/>
      <c r="S132" s="161"/>
      <c r="T132" s="162"/>
      <c r="U132" s="161"/>
      <c r="V132" s="171"/>
      <c r="W132" s="151"/>
      <c r="X132" s="151"/>
      <c r="Y132" s="151"/>
      <c r="Z132" s="151"/>
      <c r="AA132" s="151"/>
      <c r="AB132" s="151"/>
      <c r="AC132" s="151"/>
      <c r="AD132" s="151"/>
      <c r="AE132" s="151" t="s">
        <v>111</v>
      </c>
      <c r="AF132" s="151">
        <v>0</v>
      </c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2"/>
      <c r="B133" s="158"/>
      <c r="C133" s="195" t="s">
        <v>240</v>
      </c>
      <c r="D133" s="163"/>
      <c r="E133" s="168">
        <v>5.0999999999999996</v>
      </c>
      <c r="F133" s="171"/>
      <c r="G133" s="171"/>
      <c r="H133" s="171"/>
      <c r="I133" s="171"/>
      <c r="J133" s="171"/>
      <c r="K133" s="171"/>
      <c r="L133" s="171"/>
      <c r="M133" s="171"/>
      <c r="N133" s="161"/>
      <c r="O133" s="161"/>
      <c r="P133" s="161"/>
      <c r="Q133" s="161"/>
      <c r="R133" s="161"/>
      <c r="S133" s="161"/>
      <c r="T133" s="162"/>
      <c r="U133" s="161"/>
      <c r="V133" s="171"/>
      <c r="W133" s="151"/>
      <c r="X133" s="151"/>
      <c r="Y133" s="151"/>
      <c r="Z133" s="151"/>
      <c r="AA133" s="151"/>
      <c r="AB133" s="151"/>
      <c r="AC133" s="151"/>
      <c r="AD133" s="151"/>
      <c r="AE133" s="151" t="s">
        <v>111</v>
      </c>
      <c r="AF133" s="151">
        <v>0</v>
      </c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2">
        <v>31</v>
      </c>
      <c r="B134" s="158" t="s">
        <v>241</v>
      </c>
      <c r="C134" s="194" t="s">
        <v>242</v>
      </c>
      <c r="D134" s="160" t="s">
        <v>154</v>
      </c>
      <c r="E134" s="167">
        <v>193.93</v>
      </c>
      <c r="F134" s="170">
        <f>H134+J134</f>
        <v>0</v>
      </c>
      <c r="G134" s="171">
        <f>ROUND(E134*F134,2)</f>
        <v>0</v>
      </c>
      <c r="H134" s="171"/>
      <c r="I134" s="171">
        <f>ROUND(E134*H134,2)</f>
        <v>0</v>
      </c>
      <c r="J134" s="171"/>
      <c r="K134" s="171">
        <f>ROUND(E134*J134,2)</f>
        <v>0</v>
      </c>
      <c r="L134" s="171">
        <v>21</v>
      </c>
      <c r="M134" s="171">
        <f>G134*(1+L134/100)</f>
        <v>0</v>
      </c>
      <c r="N134" s="161">
        <v>3.8000000000000002E-4</v>
      </c>
      <c r="O134" s="161">
        <f>ROUND(E134*N134,5)</f>
        <v>7.3690000000000005E-2</v>
      </c>
      <c r="P134" s="161">
        <v>0</v>
      </c>
      <c r="Q134" s="161">
        <f>ROUND(E134*P134,5)</f>
        <v>0</v>
      </c>
      <c r="R134" s="161"/>
      <c r="S134" s="161"/>
      <c r="T134" s="162">
        <v>0.13439000000000001</v>
      </c>
      <c r="U134" s="161">
        <f>ROUND(E134*T134,2)</f>
        <v>26.06</v>
      </c>
      <c r="V134" s="171" t="s">
        <v>271</v>
      </c>
      <c r="W134" s="151"/>
      <c r="X134" s="151"/>
      <c r="Y134" s="151"/>
      <c r="Z134" s="151"/>
      <c r="AA134" s="151"/>
      <c r="AB134" s="151"/>
      <c r="AC134" s="151"/>
      <c r="AD134" s="151"/>
      <c r="AE134" s="151" t="s">
        <v>243</v>
      </c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">
      <c r="A135" s="153" t="s">
        <v>106</v>
      </c>
      <c r="B135" s="159" t="s">
        <v>77</v>
      </c>
      <c r="C135" s="196" t="s">
        <v>78</v>
      </c>
      <c r="D135" s="164"/>
      <c r="E135" s="169"/>
      <c r="F135" s="172"/>
      <c r="G135" s="172">
        <f>SUMIF(AE136:AE145,"&lt;&gt;NOR",G136:G145)</f>
        <v>0</v>
      </c>
      <c r="H135" s="172"/>
      <c r="I135" s="172">
        <f>SUM(I136:I145)</f>
        <v>0</v>
      </c>
      <c r="J135" s="172"/>
      <c r="K135" s="172">
        <f>SUM(K136:K145)</f>
        <v>0</v>
      </c>
      <c r="L135" s="172"/>
      <c r="M135" s="172">
        <f>SUM(M136:M145)</f>
        <v>0</v>
      </c>
      <c r="N135" s="165"/>
      <c r="O135" s="165">
        <f>SUM(O136:O145)</f>
        <v>0</v>
      </c>
      <c r="P135" s="165"/>
      <c r="Q135" s="165">
        <f>SUM(Q136:Q145)</f>
        <v>0</v>
      </c>
      <c r="R135" s="165"/>
      <c r="S135" s="165"/>
      <c r="T135" s="166"/>
      <c r="U135" s="165">
        <f>SUM(U136:U145)</f>
        <v>62.629999999999995</v>
      </c>
      <c r="V135" s="172"/>
      <c r="AE135" t="s">
        <v>107</v>
      </c>
    </row>
    <row r="136" spans="1:60" outlineLevel="1" x14ac:dyDescent="0.2">
      <c r="A136" s="152">
        <v>32</v>
      </c>
      <c r="B136" s="158" t="s">
        <v>244</v>
      </c>
      <c r="C136" s="194" t="s">
        <v>245</v>
      </c>
      <c r="D136" s="160" t="s">
        <v>170</v>
      </c>
      <c r="E136" s="167">
        <v>28.98</v>
      </c>
      <c r="F136" s="170">
        <f>H136+J136</f>
        <v>0</v>
      </c>
      <c r="G136" s="171">
        <f>ROUND(E136*F136,2)</f>
        <v>0</v>
      </c>
      <c r="H136" s="171"/>
      <c r="I136" s="171">
        <f>ROUND(E136*H136,2)</f>
        <v>0</v>
      </c>
      <c r="J136" s="171"/>
      <c r="K136" s="171">
        <f>ROUND(E136*J136,2)</f>
        <v>0</v>
      </c>
      <c r="L136" s="171">
        <v>21</v>
      </c>
      <c r="M136" s="171">
        <f>G136*(1+L136/100)</f>
        <v>0</v>
      </c>
      <c r="N136" s="161">
        <v>0</v>
      </c>
      <c r="O136" s="161">
        <f>ROUND(E136*N136,5)</f>
        <v>0</v>
      </c>
      <c r="P136" s="161">
        <v>0</v>
      </c>
      <c r="Q136" s="161">
        <f>ROUND(E136*P136,5)</f>
        <v>0</v>
      </c>
      <c r="R136" s="161"/>
      <c r="S136" s="161"/>
      <c r="T136" s="162">
        <v>0.94199999999999995</v>
      </c>
      <c r="U136" s="161">
        <f>ROUND(E136*T136,2)</f>
        <v>27.3</v>
      </c>
      <c r="V136" s="171" t="s">
        <v>271</v>
      </c>
      <c r="W136" s="151"/>
      <c r="X136" s="151"/>
      <c r="Y136" s="151"/>
      <c r="Z136" s="151"/>
      <c r="AA136" s="151"/>
      <c r="AB136" s="151"/>
      <c r="AC136" s="151"/>
      <c r="AD136" s="151"/>
      <c r="AE136" s="151" t="s">
        <v>109</v>
      </c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2"/>
      <c r="B137" s="158"/>
      <c r="C137" s="195" t="s">
        <v>191</v>
      </c>
      <c r="D137" s="163"/>
      <c r="E137" s="168"/>
      <c r="F137" s="171"/>
      <c r="G137" s="171"/>
      <c r="H137" s="171"/>
      <c r="I137" s="171"/>
      <c r="J137" s="171"/>
      <c r="K137" s="171"/>
      <c r="L137" s="171"/>
      <c r="M137" s="171"/>
      <c r="N137" s="161"/>
      <c r="O137" s="161"/>
      <c r="P137" s="161"/>
      <c r="Q137" s="161"/>
      <c r="R137" s="161"/>
      <c r="S137" s="161"/>
      <c r="T137" s="162"/>
      <c r="U137" s="161"/>
      <c r="V137" s="171"/>
      <c r="W137" s="151"/>
      <c r="X137" s="151"/>
      <c r="Y137" s="151"/>
      <c r="Z137" s="151"/>
      <c r="AA137" s="151"/>
      <c r="AB137" s="151"/>
      <c r="AC137" s="151"/>
      <c r="AD137" s="151"/>
      <c r="AE137" s="151" t="s">
        <v>111</v>
      </c>
      <c r="AF137" s="151">
        <v>0</v>
      </c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2"/>
      <c r="B138" s="158"/>
      <c r="C138" s="195" t="s">
        <v>246</v>
      </c>
      <c r="D138" s="163"/>
      <c r="E138" s="168">
        <v>28.98</v>
      </c>
      <c r="F138" s="171"/>
      <c r="G138" s="171"/>
      <c r="H138" s="171"/>
      <c r="I138" s="171"/>
      <c r="J138" s="171"/>
      <c r="K138" s="171"/>
      <c r="L138" s="171"/>
      <c r="M138" s="171"/>
      <c r="N138" s="161"/>
      <c r="O138" s="161"/>
      <c r="P138" s="161"/>
      <c r="Q138" s="161"/>
      <c r="R138" s="161"/>
      <c r="S138" s="161"/>
      <c r="T138" s="162"/>
      <c r="U138" s="161"/>
      <c r="V138" s="171"/>
      <c r="W138" s="151"/>
      <c r="X138" s="151"/>
      <c r="Y138" s="151"/>
      <c r="Z138" s="151"/>
      <c r="AA138" s="151"/>
      <c r="AB138" s="151"/>
      <c r="AC138" s="151"/>
      <c r="AD138" s="151"/>
      <c r="AE138" s="151" t="s">
        <v>111</v>
      </c>
      <c r="AF138" s="151">
        <v>0</v>
      </c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2">
        <v>33</v>
      </c>
      <c r="B139" s="158" t="s">
        <v>247</v>
      </c>
      <c r="C139" s="194" t="s">
        <v>248</v>
      </c>
      <c r="D139" s="160" t="s">
        <v>170</v>
      </c>
      <c r="E139" s="167">
        <v>173.88</v>
      </c>
      <c r="F139" s="170">
        <f>H139+J139</f>
        <v>0</v>
      </c>
      <c r="G139" s="171">
        <f>ROUND(E139*F139,2)</f>
        <v>0</v>
      </c>
      <c r="H139" s="171"/>
      <c r="I139" s="171">
        <f>ROUND(E139*H139,2)</f>
        <v>0</v>
      </c>
      <c r="J139" s="171"/>
      <c r="K139" s="171">
        <f>ROUND(E139*J139,2)</f>
        <v>0</v>
      </c>
      <c r="L139" s="171">
        <v>21</v>
      </c>
      <c r="M139" s="171">
        <f>G139*(1+L139/100)</f>
        <v>0</v>
      </c>
      <c r="N139" s="161">
        <v>0</v>
      </c>
      <c r="O139" s="161">
        <f>ROUND(E139*N139,5)</f>
        <v>0</v>
      </c>
      <c r="P139" s="161">
        <v>0</v>
      </c>
      <c r="Q139" s="161">
        <f>ROUND(E139*P139,5)</f>
        <v>0</v>
      </c>
      <c r="R139" s="161"/>
      <c r="S139" s="161"/>
      <c r="T139" s="162">
        <v>0.105</v>
      </c>
      <c r="U139" s="161">
        <f>ROUND(E139*T139,2)</f>
        <v>18.260000000000002</v>
      </c>
      <c r="V139" s="171" t="s">
        <v>271</v>
      </c>
      <c r="W139" s="151"/>
      <c r="X139" s="151"/>
      <c r="Y139" s="151"/>
      <c r="Z139" s="151"/>
      <c r="AA139" s="151"/>
      <c r="AB139" s="151"/>
      <c r="AC139" s="151"/>
      <c r="AD139" s="151"/>
      <c r="AE139" s="151" t="s">
        <v>109</v>
      </c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2"/>
      <c r="B140" s="158"/>
      <c r="C140" s="195" t="s">
        <v>249</v>
      </c>
      <c r="D140" s="163"/>
      <c r="E140" s="168">
        <v>173.88</v>
      </c>
      <c r="F140" s="171"/>
      <c r="G140" s="171"/>
      <c r="H140" s="171"/>
      <c r="I140" s="171"/>
      <c r="J140" s="171"/>
      <c r="K140" s="171"/>
      <c r="L140" s="171"/>
      <c r="M140" s="171"/>
      <c r="N140" s="161"/>
      <c r="O140" s="161"/>
      <c r="P140" s="161"/>
      <c r="Q140" s="161"/>
      <c r="R140" s="161"/>
      <c r="S140" s="161"/>
      <c r="T140" s="162"/>
      <c r="U140" s="161"/>
      <c r="V140" s="171"/>
      <c r="W140" s="151"/>
      <c r="X140" s="151"/>
      <c r="Y140" s="151"/>
      <c r="Z140" s="151"/>
      <c r="AA140" s="151"/>
      <c r="AB140" s="151"/>
      <c r="AC140" s="151"/>
      <c r="AD140" s="151"/>
      <c r="AE140" s="151" t="s">
        <v>111</v>
      </c>
      <c r="AF140" s="151">
        <v>0</v>
      </c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2">
        <v>34</v>
      </c>
      <c r="B141" s="158" t="s">
        <v>250</v>
      </c>
      <c r="C141" s="194" t="s">
        <v>251</v>
      </c>
      <c r="D141" s="160" t="s">
        <v>170</v>
      </c>
      <c r="E141" s="167">
        <v>28.98</v>
      </c>
      <c r="F141" s="170">
        <f>H141+J141</f>
        <v>0</v>
      </c>
      <c r="G141" s="171">
        <f>ROUND(E141*F141,2)</f>
        <v>0</v>
      </c>
      <c r="H141" s="171"/>
      <c r="I141" s="171">
        <f>ROUND(E141*H141,2)</f>
        <v>0</v>
      </c>
      <c r="J141" s="171"/>
      <c r="K141" s="171">
        <f>ROUND(E141*J141,2)</f>
        <v>0</v>
      </c>
      <c r="L141" s="171">
        <v>21</v>
      </c>
      <c r="M141" s="171">
        <f>G141*(1+L141/100)</f>
        <v>0</v>
      </c>
      <c r="N141" s="161">
        <v>0</v>
      </c>
      <c r="O141" s="161">
        <f>ROUND(E141*N141,5)</f>
        <v>0</v>
      </c>
      <c r="P141" s="161">
        <v>0</v>
      </c>
      <c r="Q141" s="161">
        <f>ROUND(E141*P141,5)</f>
        <v>0</v>
      </c>
      <c r="R141" s="161"/>
      <c r="S141" s="161"/>
      <c r="T141" s="162">
        <v>9.9000000000000005E-2</v>
      </c>
      <c r="U141" s="161">
        <f>ROUND(E141*T141,2)</f>
        <v>2.87</v>
      </c>
      <c r="V141" s="171" t="s">
        <v>271</v>
      </c>
      <c r="W141" s="151"/>
      <c r="X141" s="151"/>
      <c r="Y141" s="151"/>
      <c r="Z141" s="151"/>
      <c r="AA141" s="151"/>
      <c r="AB141" s="151"/>
      <c r="AC141" s="151"/>
      <c r="AD141" s="151"/>
      <c r="AE141" s="151" t="s">
        <v>109</v>
      </c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2">
        <v>35</v>
      </c>
      <c r="B142" s="158" t="s">
        <v>252</v>
      </c>
      <c r="C142" s="194" t="s">
        <v>253</v>
      </c>
      <c r="D142" s="160" t="s">
        <v>170</v>
      </c>
      <c r="E142" s="167">
        <v>28.98</v>
      </c>
      <c r="F142" s="170">
        <f>H142+J142</f>
        <v>0</v>
      </c>
      <c r="G142" s="171">
        <f>ROUND(E142*F142,2)</f>
        <v>0</v>
      </c>
      <c r="H142" s="171"/>
      <c r="I142" s="171">
        <f>ROUND(E142*H142,2)</f>
        <v>0</v>
      </c>
      <c r="J142" s="171"/>
      <c r="K142" s="171">
        <f>ROUND(E142*J142,2)</f>
        <v>0</v>
      </c>
      <c r="L142" s="171">
        <v>21</v>
      </c>
      <c r="M142" s="171">
        <f>G142*(1+L142/100)</f>
        <v>0</v>
      </c>
      <c r="N142" s="161">
        <v>0</v>
      </c>
      <c r="O142" s="161">
        <f>ROUND(E142*N142,5)</f>
        <v>0</v>
      </c>
      <c r="P142" s="161">
        <v>0</v>
      </c>
      <c r="Q142" s="161">
        <f>ROUND(E142*P142,5)</f>
        <v>0</v>
      </c>
      <c r="R142" s="161"/>
      <c r="S142" s="161"/>
      <c r="T142" s="162">
        <v>0.49</v>
      </c>
      <c r="U142" s="161">
        <f>ROUND(E142*T142,2)</f>
        <v>14.2</v>
      </c>
      <c r="V142" s="171" t="s">
        <v>271</v>
      </c>
      <c r="W142" s="151"/>
      <c r="X142" s="151"/>
      <c r="Y142" s="151"/>
      <c r="Z142" s="151"/>
      <c r="AA142" s="151"/>
      <c r="AB142" s="151"/>
      <c r="AC142" s="151"/>
      <c r="AD142" s="151"/>
      <c r="AE142" s="151" t="s">
        <v>109</v>
      </c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2">
        <v>36</v>
      </c>
      <c r="B143" s="158" t="s">
        <v>254</v>
      </c>
      <c r="C143" s="194" t="s">
        <v>255</v>
      </c>
      <c r="D143" s="160" t="s">
        <v>170</v>
      </c>
      <c r="E143" s="167">
        <v>202.86</v>
      </c>
      <c r="F143" s="170">
        <f>H143+J143</f>
        <v>0</v>
      </c>
      <c r="G143" s="171">
        <f>ROUND(E143*F143,2)</f>
        <v>0</v>
      </c>
      <c r="H143" s="171"/>
      <c r="I143" s="171">
        <f>ROUND(E143*H143,2)</f>
        <v>0</v>
      </c>
      <c r="J143" s="171"/>
      <c r="K143" s="171">
        <f>ROUND(E143*J143,2)</f>
        <v>0</v>
      </c>
      <c r="L143" s="171">
        <v>21</v>
      </c>
      <c r="M143" s="171">
        <f>G143*(1+L143/100)</f>
        <v>0</v>
      </c>
      <c r="N143" s="161">
        <v>0</v>
      </c>
      <c r="O143" s="161">
        <f>ROUND(E143*N143,5)</f>
        <v>0</v>
      </c>
      <c r="P143" s="161">
        <v>0</v>
      </c>
      <c r="Q143" s="161">
        <f>ROUND(E143*P143,5)</f>
        <v>0</v>
      </c>
      <c r="R143" s="161"/>
      <c r="S143" s="161"/>
      <c r="T143" s="162">
        <v>0</v>
      </c>
      <c r="U143" s="161">
        <f>ROUND(E143*T143,2)</f>
        <v>0</v>
      </c>
      <c r="V143" s="171" t="s">
        <v>271</v>
      </c>
      <c r="W143" s="151"/>
      <c r="X143" s="151"/>
      <c r="Y143" s="151"/>
      <c r="Z143" s="151"/>
      <c r="AA143" s="151"/>
      <c r="AB143" s="151"/>
      <c r="AC143" s="151"/>
      <c r="AD143" s="151"/>
      <c r="AE143" s="151" t="s">
        <v>109</v>
      </c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2"/>
      <c r="B144" s="158"/>
      <c r="C144" s="195" t="s">
        <v>256</v>
      </c>
      <c r="D144" s="163"/>
      <c r="E144" s="168">
        <v>202.86</v>
      </c>
      <c r="F144" s="171"/>
      <c r="G144" s="171"/>
      <c r="H144" s="171"/>
      <c r="I144" s="171"/>
      <c r="J144" s="171"/>
      <c r="K144" s="171"/>
      <c r="L144" s="171"/>
      <c r="M144" s="171"/>
      <c r="N144" s="161"/>
      <c r="O144" s="161"/>
      <c r="P144" s="161"/>
      <c r="Q144" s="161"/>
      <c r="R144" s="161"/>
      <c r="S144" s="161"/>
      <c r="T144" s="162"/>
      <c r="U144" s="161"/>
      <c r="V144" s="171"/>
      <c r="W144" s="151"/>
      <c r="X144" s="151"/>
      <c r="Y144" s="151"/>
      <c r="Z144" s="151"/>
      <c r="AA144" s="151"/>
      <c r="AB144" s="151"/>
      <c r="AC144" s="151"/>
      <c r="AD144" s="151"/>
      <c r="AE144" s="151" t="s">
        <v>111</v>
      </c>
      <c r="AF144" s="151">
        <v>0</v>
      </c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2">
        <v>37</v>
      </c>
      <c r="B145" s="158" t="s">
        <v>257</v>
      </c>
      <c r="C145" s="194" t="s">
        <v>258</v>
      </c>
      <c r="D145" s="160" t="s">
        <v>170</v>
      </c>
      <c r="E145" s="167">
        <v>28.98</v>
      </c>
      <c r="F145" s="170">
        <f>H145+J145</f>
        <v>0</v>
      </c>
      <c r="G145" s="171">
        <f>ROUND(E145*F145,2)</f>
        <v>0</v>
      </c>
      <c r="H145" s="171"/>
      <c r="I145" s="171">
        <f>ROUND(E145*H145,2)</f>
        <v>0</v>
      </c>
      <c r="J145" s="171"/>
      <c r="K145" s="171">
        <f>ROUND(E145*J145,2)</f>
        <v>0</v>
      </c>
      <c r="L145" s="171">
        <v>21</v>
      </c>
      <c r="M145" s="171">
        <f>G145*(1+L145/100)</f>
        <v>0</v>
      </c>
      <c r="N145" s="161">
        <v>0</v>
      </c>
      <c r="O145" s="161">
        <f>ROUND(E145*N145,5)</f>
        <v>0</v>
      </c>
      <c r="P145" s="161">
        <v>0</v>
      </c>
      <c r="Q145" s="161">
        <f>ROUND(E145*P145,5)</f>
        <v>0</v>
      </c>
      <c r="R145" s="161"/>
      <c r="S145" s="161"/>
      <c r="T145" s="162">
        <v>0</v>
      </c>
      <c r="U145" s="161">
        <f>ROUND(E145*T145,2)</f>
        <v>0</v>
      </c>
      <c r="V145" s="171" t="s">
        <v>271</v>
      </c>
      <c r="W145" s="151"/>
      <c r="X145" s="151"/>
      <c r="Y145" s="151"/>
      <c r="Z145" s="151"/>
      <c r="AA145" s="151"/>
      <c r="AB145" s="151"/>
      <c r="AC145" s="151"/>
      <c r="AD145" s="151"/>
      <c r="AE145" s="151" t="s">
        <v>109</v>
      </c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x14ac:dyDescent="0.2">
      <c r="A146" s="153" t="s">
        <v>106</v>
      </c>
      <c r="B146" s="159" t="s">
        <v>79</v>
      </c>
      <c r="C146" s="196" t="s">
        <v>26</v>
      </c>
      <c r="D146" s="164"/>
      <c r="E146" s="169"/>
      <c r="F146" s="172"/>
      <c r="G146" s="172">
        <f>SUMIF(AE147:AE149,"&lt;&gt;NOR",G147:G149)</f>
        <v>0</v>
      </c>
      <c r="H146" s="172"/>
      <c r="I146" s="172">
        <f>SUM(I147:I149)</f>
        <v>0</v>
      </c>
      <c r="J146" s="172"/>
      <c r="K146" s="172">
        <f>SUM(K147:K149)</f>
        <v>0</v>
      </c>
      <c r="L146" s="172"/>
      <c r="M146" s="172">
        <f>SUM(M147:M149)</f>
        <v>0</v>
      </c>
      <c r="N146" s="165"/>
      <c r="O146" s="165">
        <f>SUM(O147:O149)</f>
        <v>0</v>
      </c>
      <c r="P146" s="165"/>
      <c r="Q146" s="165">
        <f>SUM(Q147:Q149)</f>
        <v>0</v>
      </c>
      <c r="R146" s="165"/>
      <c r="S146" s="165"/>
      <c r="T146" s="166"/>
      <c r="U146" s="165">
        <f>SUM(U147:U149)</f>
        <v>0</v>
      </c>
      <c r="V146" s="172"/>
      <c r="AE146" t="s">
        <v>107</v>
      </c>
    </row>
    <row r="147" spans="1:60" outlineLevel="1" x14ac:dyDescent="0.2">
      <c r="A147" s="152">
        <v>38</v>
      </c>
      <c r="B147" s="158" t="s">
        <v>259</v>
      </c>
      <c r="C147" s="194" t="s">
        <v>260</v>
      </c>
      <c r="D147" s="160" t="s">
        <v>108</v>
      </c>
      <c r="E147" s="167">
        <v>1</v>
      </c>
      <c r="F147" s="170">
        <f>H147+J147</f>
        <v>0</v>
      </c>
      <c r="G147" s="171">
        <f>ROUND(E147*F147,2)</f>
        <v>0</v>
      </c>
      <c r="H147" s="171"/>
      <c r="I147" s="171">
        <f>ROUND(E147*H147,2)</f>
        <v>0</v>
      </c>
      <c r="J147" s="171"/>
      <c r="K147" s="171">
        <f>ROUND(E147*J147,2)</f>
        <v>0</v>
      </c>
      <c r="L147" s="171">
        <v>21</v>
      </c>
      <c r="M147" s="171">
        <f>G147*(1+L147/100)</f>
        <v>0</v>
      </c>
      <c r="N147" s="161">
        <v>0</v>
      </c>
      <c r="O147" s="161">
        <f>ROUND(E147*N147,5)</f>
        <v>0</v>
      </c>
      <c r="P147" s="161">
        <v>0</v>
      </c>
      <c r="Q147" s="161">
        <f>ROUND(E147*P147,5)</f>
        <v>0</v>
      </c>
      <c r="R147" s="161"/>
      <c r="S147" s="161"/>
      <c r="T147" s="162">
        <v>0</v>
      </c>
      <c r="U147" s="161">
        <f>ROUND(E147*T147,2)</f>
        <v>0</v>
      </c>
      <c r="V147" s="171" t="s">
        <v>272</v>
      </c>
      <c r="W147" s="151"/>
      <c r="X147" s="151"/>
      <c r="Y147" s="151"/>
      <c r="Z147" s="151"/>
      <c r="AA147" s="151"/>
      <c r="AB147" s="151"/>
      <c r="AC147" s="151"/>
      <c r="AD147" s="151"/>
      <c r="AE147" s="151" t="s">
        <v>261</v>
      </c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 x14ac:dyDescent="0.2">
      <c r="A148" s="152">
        <v>39</v>
      </c>
      <c r="B148" s="158" t="s">
        <v>262</v>
      </c>
      <c r="C148" s="194" t="s">
        <v>263</v>
      </c>
      <c r="D148" s="160" t="s">
        <v>108</v>
      </c>
      <c r="E148" s="167">
        <v>1</v>
      </c>
      <c r="F148" s="170">
        <f>H148+J148</f>
        <v>0</v>
      </c>
      <c r="G148" s="171">
        <f>ROUND(E148*F148,2)</f>
        <v>0</v>
      </c>
      <c r="H148" s="171"/>
      <c r="I148" s="171">
        <f>ROUND(E148*H148,2)</f>
        <v>0</v>
      </c>
      <c r="J148" s="171"/>
      <c r="K148" s="171">
        <f>ROUND(E148*J148,2)</f>
        <v>0</v>
      </c>
      <c r="L148" s="171">
        <v>21</v>
      </c>
      <c r="M148" s="171">
        <f>G148*(1+L148/100)</f>
        <v>0</v>
      </c>
      <c r="N148" s="161">
        <v>0</v>
      </c>
      <c r="O148" s="161">
        <f>ROUND(E148*N148,5)</f>
        <v>0</v>
      </c>
      <c r="P148" s="161">
        <v>0</v>
      </c>
      <c r="Q148" s="161">
        <f>ROUND(E148*P148,5)</f>
        <v>0</v>
      </c>
      <c r="R148" s="161"/>
      <c r="S148" s="161"/>
      <c r="T148" s="162">
        <v>0</v>
      </c>
      <c r="U148" s="161">
        <f>ROUND(E148*T148,2)</f>
        <v>0</v>
      </c>
      <c r="V148" s="171" t="s">
        <v>272</v>
      </c>
      <c r="W148" s="151"/>
      <c r="X148" s="151"/>
      <c r="Y148" s="151"/>
      <c r="Z148" s="151"/>
      <c r="AA148" s="151"/>
      <c r="AB148" s="151"/>
      <c r="AC148" s="151"/>
      <c r="AD148" s="151"/>
      <c r="AE148" s="151" t="s">
        <v>261</v>
      </c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 x14ac:dyDescent="0.2">
      <c r="A149" s="181">
        <v>40</v>
      </c>
      <c r="B149" s="182" t="s">
        <v>264</v>
      </c>
      <c r="C149" s="197" t="s">
        <v>265</v>
      </c>
      <c r="D149" s="183" t="s">
        <v>108</v>
      </c>
      <c r="E149" s="184">
        <v>1</v>
      </c>
      <c r="F149" s="185">
        <f>H149+J149</f>
        <v>0</v>
      </c>
      <c r="G149" s="186">
        <f>ROUND(E149*F149,2)</f>
        <v>0</v>
      </c>
      <c r="H149" s="186"/>
      <c r="I149" s="186">
        <f>ROUND(E149*H149,2)</f>
        <v>0</v>
      </c>
      <c r="J149" s="186"/>
      <c r="K149" s="186">
        <f>ROUND(E149*J149,2)</f>
        <v>0</v>
      </c>
      <c r="L149" s="186">
        <v>21</v>
      </c>
      <c r="M149" s="186">
        <f>G149*(1+L149/100)</f>
        <v>0</v>
      </c>
      <c r="N149" s="187">
        <v>0</v>
      </c>
      <c r="O149" s="187">
        <f>ROUND(E149*N149,5)</f>
        <v>0</v>
      </c>
      <c r="P149" s="187">
        <v>0</v>
      </c>
      <c r="Q149" s="187">
        <f>ROUND(E149*P149,5)</f>
        <v>0</v>
      </c>
      <c r="R149" s="187"/>
      <c r="S149" s="187"/>
      <c r="T149" s="188">
        <v>0</v>
      </c>
      <c r="U149" s="187">
        <f>ROUND(E149*T149,2)</f>
        <v>0</v>
      </c>
      <c r="V149" s="171" t="s">
        <v>272</v>
      </c>
      <c r="W149" s="151"/>
      <c r="X149" s="151"/>
      <c r="Y149" s="151"/>
      <c r="Z149" s="151"/>
      <c r="AA149" s="151"/>
      <c r="AB149" s="151"/>
      <c r="AC149" s="151"/>
      <c r="AD149" s="151"/>
      <c r="AE149" s="151" t="s">
        <v>261</v>
      </c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6"/>
      <c r="B150" s="7" t="s">
        <v>145</v>
      </c>
      <c r="C150" s="198" t="s">
        <v>145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192"/>
      <c r="AC150">
        <v>15</v>
      </c>
      <c r="AD150">
        <v>21</v>
      </c>
    </row>
    <row r="151" spans="1:60" x14ac:dyDescent="0.2">
      <c r="A151" s="189"/>
      <c r="B151" s="190" t="s">
        <v>28</v>
      </c>
      <c r="C151" s="199" t="s">
        <v>145</v>
      </c>
      <c r="D151" s="191"/>
      <c r="E151" s="191"/>
      <c r="F151" s="191"/>
      <c r="G151" s="193">
        <f>G8+G51+G56+G60+G78+G87+G91+G105+G114+G129+G135+G146</f>
        <v>0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202"/>
      <c r="AC151">
        <f>SUMIF(L7:L149,AC150,G7:G149)</f>
        <v>0</v>
      </c>
      <c r="AD151">
        <f>SUMIF(L7:L149,AD150,G7:G149)</f>
        <v>0</v>
      </c>
      <c r="AE151" t="s">
        <v>266</v>
      </c>
    </row>
    <row r="152" spans="1:60" x14ac:dyDescent="0.2">
      <c r="A152" s="6"/>
      <c r="B152" s="7" t="s">
        <v>145</v>
      </c>
      <c r="C152" s="198" t="s">
        <v>145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192"/>
    </row>
    <row r="153" spans="1:60" x14ac:dyDescent="0.2">
      <c r="A153" s="6"/>
      <c r="B153" s="7" t="s">
        <v>145</v>
      </c>
      <c r="C153" s="198" t="s">
        <v>145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192"/>
    </row>
    <row r="154" spans="1:60" x14ac:dyDescent="0.2">
      <c r="A154" s="275" t="s">
        <v>267</v>
      </c>
      <c r="B154" s="275"/>
      <c r="C154" s="27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192"/>
    </row>
    <row r="155" spans="1:60" x14ac:dyDescent="0.2">
      <c r="A155" s="256"/>
      <c r="B155" s="257"/>
      <c r="C155" s="258"/>
      <c r="D155" s="257"/>
      <c r="E155" s="257"/>
      <c r="F155" s="257"/>
      <c r="G155" s="259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AE155" t="s">
        <v>268</v>
      </c>
    </row>
    <row r="156" spans="1:60" x14ac:dyDescent="0.2">
      <c r="A156" s="260"/>
      <c r="B156" s="261"/>
      <c r="C156" s="262"/>
      <c r="D156" s="261"/>
      <c r="E156" s="261"/>
      <c r="F156" s="261"/>
      <c r="G156" s="263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60" x14ac:dyDescent="0.2">
      <c r="A157" s="260"/>
      <c r="B157" s="261"/>
      <c r="C157" s="262"/>
      <c r="D157" s="261"/>
      <c r="E157" s="261"/>
      <c r="F157" s="261"/>
      <c r="G157" s="263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60" x14ac:dyDescent="0.2">
      <c r="A158" s="260"/>
      <c r="B158" s="261"/>
      <c r="C158" s="262"/>
      <c r="D158" s="261"/>
      <c r="E158" s="261"/>
      <c r="F158" s="261"/>
      <c r="G158" s="263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60" x14ac:dyDescent="0.2">
      <c r="A159" s="264"/>
      <c r="B159" s="265"/>
      <c r="C159" s="266"/>
      <c r="D159" s="265"/>
      <c r="E159" s="265"/>
      <c r="F159" s="265"/>
      <c r="G159" s="26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60" x14ac:dyDescent="0.2">
      <c r="A160" s="6"/>
      <c r="B160" s="7" t="s">
        <v>145</v>
      </c>
      <c r="C160" s="198" t="s">
        <v>145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92"/>
    </row>
    <row r="161" spans="3:31" x14ac:dyDescent="0.2">
      <c r="C161" s="200"/>
      <c r="AE161" t="s">
        <v>269</v>
      </c>
    </row>
  </sheetData>
  <mergeCells count="6">
    <mergeCell ref="A155:G159"/>
    <mergeCell ref="A1:G1"/>
    <mergeCell ref="C2:G2"/>
    <mergeCell ref="C3:G3"/>
    <mergeCell ref="C4:G4"/>
    <mergeCell ref="A154:C154"/>
  </mergeCells>
  <pageMargins left="0.39370078740157499" right="0.19685039370078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Hanus</dc:creator>
  <cp:lastModifiedBy>Zouhar Lukáš</cp:lastModifiedBy>
  <cp:lastPrinted>2014-02-28T09:52:57Z</cp:lastPrinted>
  <dcterms:created xsi:type="dcterms:W3CDTF">2009-04-08T07:15:50Z</dcterms:created>
  <dcterms:modified xsi:type="dcterms:W3CDTF">2024-04-30T09:46:09Z</dcterms:modified>
</cp:coreProperties>
</file>