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bazant.milos\Documents\2024\Stavby 2024\36830_Bezděčí\"/>
    </mc:Choice>
  </mc:AlternateContent>
  <xr:revisionPtr revIDLastSave="0" documentId="13_ncr:1_{D64DCA02-ED0A-4A7F-8DCB-EE3FD4F16D4A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Rekapitulace" sheetId="3" r:id="rId1"/>
    <sheet name="SO 000" sheetId="1" r:id="rId2"/>
    <sheet name="SO 101" sheetId="2" r:id="rId3"/>
  </sheets>
  <calcPr calcId="191029"/>
</workbook>
</file>

<file path=xl/calcChain.xml><?xml version="1.0" encoding="utf-8"?>
<calcChain xmlns="http://schemas.openxmlformats.org/spreadsheetml/2006/main">
  <c r="I9" i="1" l="1"/>
  <c r="I12" i="2"/>
  <c r="I8" i="2"/>
  <c r="I35" i="2" l="1"/>
  <c r="I27" i="2" l="1"/>
  <c r="I41" i="2" l="1"/>
  <c r="I38" i="2" l="1"/>
  <c r="I34" i="2" l="1"/>
  <c r="I48" i="2" l="1"/>
  <c r="I18" i="2" l="1"/>
  <c r="I13" i="1"/>
  <c r="O13" i="1" s="1"/>
  <c r="I23" i="2"/>
  <c r="I30" i="2"/>
  <c r="I44" i="2"/>
  <c r="I8" i="1" l="1"/>
  <c r="I37" i="2"/>
  <c r="I22" i="2"/>
  <c r="Q8" i="1"/>
  <c r="I3" i="1" s="1"/>
  <c r="C14" i="3" s="1"/>
  <c r="O9" i="1"/>
  <c r="R8" i="1" s="1"/>
  <c r="O8" i="1" s="1"/>
  <c r="O2" i="1" s="1"/>
  <c r="D14" i="3" l="1"/>
  <c r="D16" i="3" s="1"/>
  <c r="C16" i="3"/>
  <c r="I3" i="2"/>
  <c r="C6" i="3" s="1"/>
  <c r="D6" i="3" l="1"/>
  <c r="D9" i="3" s="1"/>
  <c r="D20" i="3" s="1"/>
  <c r="C9" i="3"/>
  <c r="C20" i="3" s="1"/>
</calcChain>
</file>

<file path=xl/sharedStrings.xml><?xml version="1.0" encoding="utf-8"?>
<sst xmlns="http://schemas.openxmlformats.org/spreadsheetml/2006/main" count="210" uniqueCount="113">
  <si>
    <t>ASPE10</t>
  </si>
  <si>
    <t>S</t>
  </si>
  <si>
    <t>Firma: Firma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</si>
  <si>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</si>
  <si>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</si>
  <si>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</si>
  <si>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</si>
  <si>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</si>
  <si>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</si>
  <si>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</si>
  <si>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</si>
  <si>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</si>
  <si>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</si>
  <si>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</si>
  <si>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</si>
  <si>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</si>
  <si>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</si>
  <si>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</si>
  <si>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</si>
  <si>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</si>
  <si>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</si>
  <si>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</si>
  <si>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</si>
  <si>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</si>
  <si>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</si>
  <si>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</si>
  <si>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</si>
  <si>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</si>
  <si>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</si>
  <si>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</si>
  <si>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</si>
  <si>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</si>
  <si>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</si>
  <si>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</si>
  <si>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</si>
  <si>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</si>
  <si>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</si>
  <si>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 během stavebních prací v souladu s TP66 - II. vydání "Zásady pro označování pracovních míst na PK" a s platnými předpisy pro navrhováníDZ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Vše v režii zhotovitele.</t>
  </si>
  <si>
    <t>VV</t>
  </si>
  <si>
    <t>1=1,000 [A]</t>
  </si>
  <si>
    <t>TS</t>
  </si>
  <si>
    <t>zahrnuje veškeré náklady spojené s objednatelem požadovanými zařízeními</t>
  </si>
  <si>
    <t>R02</t>
  </si>
  <si>
    <t>Zajištění provedení a výstupů veškerých zkoušek a revizí - popsáno v obchodních podmínkách, technických podmínkách a normách ČSN</t>
  </si>
  <si>
    <t>Včetně kontrolního a zkušebního plánu, 
čerpání se souhlasem investora</t>
  </si>
  <si>
    <t>SO 101</t>
  </si>
  <si>
    <t>M3</t>
  </si>
  <si>
    <t>M2</t>
  </si>
  <si>
    <t>Komunikace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</si>
  <si>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</si>
  <si>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</si>
  <si>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zřízení obrusné vrstvy, dilatační spáry s těsněním asfaltovou zálivkou modif. v režii zhotovitele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</si>
  <si>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</si>
  <si>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Ostatní konstrukce a práce</t>
  </si>
  <si>
    <t>M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</si>
  <si>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</si>
  <si>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</si>
  <si>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</si>
  <si>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</si>
  <si>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Ostatní a vedlejší náklady</t>
  </si>
  <si>
    <t xml:space="preserve"> </t>
  </si>
  <si>
    <t>OČIŠTĚNÍ ASFALT VOZOVEK ZAMETENÍM</t>
  </si>
  <si>
    <t>položka zahrnuje očištění předepsaným způsobem včetně odklizení vzniklého odpadu</t>
  </si>
  <si>
    <t>KS</t>
  </si>
  <si>
    <t>Potrubí</t>
  </si>
  <si>
    <t>919111</t>
  </si>
  <si>
    <t>ŘEZÁNÍ ASFALTOVÉHO KRYTU VOZOVEK TL DO 50MM</t>
  </si>
  <si>
    <t>položka zahrnuje řezání vozovkové vrstvy v předepsané tloušťce, včetně spotřeby vody</t>
  </si>
  <si>
    <t>FRÉZOVÁNÍ ZPEVNĚNÝCH PLOCH ASFALTOVÝCH</t>
  </si>
  <si>
    <t>včetně odvozu a likvidace frézinku v režii zhotovitele</t>
  </si>
  <si>
    <t xml:space="preserve">Položka zahrnuje veškerou manipulaci s vybouranou sutí a s vybouranými hmotami </t>
  </si>
  <si>
    <t>ASFALTOVÝ BETON PRO OBRUSNÉ VRSTVY ACO 11+ TL. 50MM</t>
  </si>
  <si>
    <t>574A44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</si>
  <si>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</si>
  <si>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</si>
  <si>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</si>
  <si>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</si>
  <si>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</si>
  <si>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</si>
  <si>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Oprava komunikace</t>
  </si>
  <si>
    <t>Stavební náklady - celkem</t>
  </si>
  <si>
    <t>II. Ostatní a vedlejší náklady</t>
  </si>
  <si>
    <t>Ostatní a vedlejší náklady - celkem</t>
  </si>
  <si>
    <t>Rekapitulace stavby</t>
  </si>
  <si>
    <t>Finanční náklady projektu celkem</t>
  </si>
  <si>
    <t xml:space="preserve">CELKEM VŠICHNI INVESTOŘI </t>
  </si>
  <si>
    <t xml:space="preserve">Ostatní a vedlejší náklady </t>
  </si>
  <si>
    <t>574C05</t>
  </si>
  <si>
    <t xml:space="preserve">ASFALTOVÝ BETON PRO LOŽNÍ VRSTVY ACL 16  </t>
  </si>
  <si>
    <t>VÝŠKOVÁ ÚPRAVA MŘÍŽÍ</t>
  </si>
  <si>
    <t>celkem 60,000</t>
  </si>
  <si>
    <t xml:space="preserve">frézování asfaltových vrstev: 
Celkem: 7,270  
 </t>
  </si>
  <si>
    <t>mezi stávajícím povrchem a vyrovnáním z ACL + pod obrusnou vrstvu; z kation. asfalt. emulze PS-C, 0.4kg/m2 po vyštěpení</t>
  </si>
  <si>
    <t xml:space="preserve"> 
Celkem: 2 590,00 + 3 936,00  = 6 553,000</t>
  </si>
  <si>
    <t xml:space="preserve">- vrstva ACL 16 - vyrovnání profilu v extravilánu  
Celkem: 103,600 </t>
  </si>
  <si>
    <t xml:space="preserve">- vrstva ACO 11+ pro obrusnou vrstvu: 
 Celkem: 3 963,000 </t>
  </si>
  <si>
    <t>výšková úprava mříží uličních vpustí; celkem 3,000</t>
  </si>
  <si>
    <t>celkem: 91,200</t>
  </si>
  <si>
    <t>- těsnění dilatačních spar asfaltovou zálivkou: celkem 91,200</t>
  </si>
  <si>
    <t>- vodorovné dopravní značení plastem: vodicí pruhy V4 š. 0,125 m i na úsecích opravených v rámci kanalizace
 Celkem: 600,00 *0,125*2 = 150,000</t>
  </si>
  <si>
    <t>Celkem: 3 963,000</t>
  </si>
  <si>
    <t>III/36830 Bezděčí</t>
  </si>
  <si>
    <t>ODSTRANĚNÍ CHODNÍKOVÝCH A SILNIČNÍCH OBRUBNÍKŮ BETONOVÝCH, ODVOZ DO 5KM</t>
  </si>
  <si>
    <t>včetně odvozu do 5 km a uložení na skládku</t>
  </si>
  <si>
    <t>Celkem: 40,000 m</t>
  </si>
  <si>
    <t xml:space="preserve">M </t>
  </si>
  <si>
    <t>POPLATKY ZA LIKVIDACI ODPADŮ NEKONTAMINOVANÝCH - 17 01 01 BETON Z DEMOLIC OBJEKTŮ, ZÁKLADŮ TV</t>
  </si>
  <si>
    <t>T</t>
  </si>
  <si>
    <t>Celkem: 98,90 x 40,00 = 3 956,000 KG</t>
  </si>
  <si>
    <t>015140</t>
  </si>
  <si>
    <t>VODOROVNÉ DOPRAVNÍ ZNAČENÍ BARVOU HLADKÉ - DODÁVKA A POKLÁDKA</t>
  </si>
  <si>
    <t>Soupis prací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</si>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</sst>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"/>
  </numFmts>
  <fonts count="11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10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0" borderId="1" xfId="0" applyBorder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1" xfId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6" xfId="0" quotePrefix="1" applyFont="1" applyBorder="1" applyAlignment="1">
      <alignment horizontal="left" vertical="center" wrapText="1"/>
    </xf>
    <xf numFmtId="49" fontId="4" fillId="0" borderId="0" xfId="2" applyNumberFormat="1" applyFont="1" applyAlignment="1">
      <alignment vertical="center"/>
    </xf>
    <xf numFmtId="49" fontId="8" fillId="0" borderId="0" xfId="2" applyNumberFormat="1" applyFont="1" applyAlignment="1">
      <alignment vertical="center"/>
    </xf>
    <xf numFmtId="49" fontId="4" fillId="0" borderId="10" xfId="2" applyNumberFormat="1" applyFont="1" applyBorder="1" applyAlignment="1">
      <alignment vertical="center"/>
    </xf>
    <xf numFmtId="49" fontId="4" fillId="0" borderId="8" xfId="2" applyNumberFormat="1" applyFont="1" applyBorder="1" applyAlignment="1">
      <alignment vertical="center"/>
    </xf>
    <xf numFmtId="49" fontId="4" fillId="0" borderId="12" xfId="2" applyNumberFormat="1" applyFont="1" applyBorder="1" applyAlignment="1">
      <alignment vertical="center"/>
    </xf>
    <xf numFmtId="49" fontId="4" fillId="0" borderId="12" xfId="2" applyNumberFormat="1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vertical="center"/>
    </xf>
    <xf numFmtId="4" fontId="4" fillId="0" borderId="1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vertical="center"/>
    </xf>
    <xf numFmtId="4" fontId="4" fillId="0" borderId="13" xfId="2" applyNumberFormat="1" applyFont="1" applyBorder="1" applyAlignment="1">
      <alignment vertical="center" wrapText="1"/>
    </xf>
    <xf numFmtId="4" fontId="4" fillId="0" borderId="13" xfId="2" applyNumberFormat="1" applyFont="1" applyBorder="1" applyAlignment="1">
      <alignment vertical="center"/>
    </xf>
    <xf numFmtId="4" fontId="4" fillId="4" borderId="14" xfId="2" applyNumberFormat="1" applyFont="1" applyFill="1" applyBorder="1" applyAlignment="1">
      <alignment vertical="center"/>
    </xf>
    <xf numFmtId="49" fontId="4" fillId="0" borderId="17" xfId="2" applyNumberFormat="1" applyFont="1" applyBorder="1" applyAlignment="1">
      <alignment vertical="center"/>
    </xf>
    <xf numFmtId="49" fontId="4" fillId="0" borderId="18" xfId="2" applyNumberFormat="1" applyFont="1" applyBorder="1" applyAlignment="1">
      <alignment vertical="center"/>
    </xf>
    <xf numFmtId="49" fontId="4" fillId="0" borderId="19" xfId="2" applyNumberFormat="1" applyFont="1" applyBorder="1" applyAlignment="1">
      <alignment vertical="center"/>
    </xf>
    <xf numFmtId="0" fontId="8" fillId="0" borderId="20" xfId="2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vertical="center" wrapText="1"/>
    </xf>
    <xf numFmtId="49" fontId="4" fillId="0" borderId="5" xfId="2" applyNumberFormat="1" applyFont="1" applyBorder="1" applyAlignment="1">
      <alignment vertical="center"/>
    </xf>
    <xf numFmtId="4" fontId="4" fillId="0" borderId="5" xfId="2" applyNumberFormat="1" applyFont="1" applyBorder="1" applyAlignment="1">
      <alignment vertical="center"/>
    </xf>
    <xf numFmtId="4" fontId="4" fillId="4" borderId="21" xfId="2" applyNumberFormat="1" applyFont="1" applyFill="1" applyBorder="1" applyAlignment="1">
      <alignment vertical="center"/>
    </xf>
    <xf numFmtId="4" fontId="4" fillId="4" borderId="8" xfId="2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1" xfId="1" applyFont="1" applyFill="1" applyBorder="1" applyAlignment="1">
      <alignment horizontal="right"/>
    </xf>
    <xf numFmtId="0" fontId="0" fillId="0" borderId="0" xfId="0" applyFill="1" applyAlignment="1"/>
    <xf numFmtId="4" fontId="0" fillId="0" borderId="1" xfId="0" applyNumberFormat="1" applyFill="1" applyBorder="1" applyAlignment="1">
      <alignment horizontal="center" vertical="center"/>
    </xf>
    <xf numFmtId="4" fontId="0" fillId="0" borderId="1" xfId="1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5" fontId="9" fillId="0" borderId="5" xfId="0" quotePrefix="1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49" fontId="10" fillId="0" borderId="0" xfId="2" applyNumberFormat="1" applyFont="1" applyAlignment="1">
      <alignment vertical="center"/>
    </xf>
    <xf numFmtId="49" fontId="4" fillId="0" borderId="7" xfId="2" applyNumberFormat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49" fontId="4" fillId="0" borderId="15" xfId="2" applyNumberFormat="1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49" fontId="4" fillId="0" borderId="9" xfId="2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49" fontId="7" fillId="0" borderId="0" xfId="2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3">
    <cellStyle name="Normal" xfId="1" xr:uid="{00000000-0005-0000-0000-000000000000}"/>
    <cellStyle name="Normální" xfId="0" builtinId="0"/>
    <cellStyle name="Normální 2 2" xfId="2" xr:uid="{00000000-0005-0000-0000-000002000000}"/>
  </cellStyles>
  <dxfs count="0"/>
  <tableStyles count="0" defaultTableStyle="TableStyleMedium2" defaultPivotStyle="PivotStyleLight16"/>
  <colors>
    <mruColors>
      <color rgb="FFD9D9D9"/>
      <color rgb="FFCB441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20"/>
  <sheetViews>
    <sheetView tabSelected="1" workbookViewId="0">
      <selection activeCell="H9" sqref="H9"/>
    </sheetView>
  </sheetViews>
  <sheetFormatPr defaultRowHeight="12.75" x14ac:dyDescent="0.2"/>
  <cols>
    <col min="1" max="1" width="7" customWidth="1"/>
    <col min="2" max="2" width="40.5703125" customWidth="1"/>
    <col min="3" max="3" width="16.140625" customWidth="1"/>
    <col min="4" max="4" width="16.5703125" customWidth="1"/>
  </cols>
  <sheetData>
    <row r="1" spans="1:4" ht="18" customHeight="1" x14ac:dyDescent="0.2">
      <c r="A1" s="45"/>
      <c r="B1" s="96" t="s">
        <v>101</v>
      </c>
      <c r="C1" s="96"/>
      <c r="D1" s="96"/>
    </row>
    <row r="2" spans="1:4" ht="26.25" customHeight="1" thickBot="1" x14ac:dyDescent="0.25">
      <c r="A2" s="46"/>
      <c r="B2" s="87" t="s">
        <v>112</v>
      </c>
      <c r="C2" s="46"/>
      <c r="D2" s="46" t="s">
        <v>60</v>
      </c>
    </row>
    <row r="3" spans="1:4" ht="20.100000000000001" customHeight="1" thickBot="1" x14ac:dyDescent="0.25">
      <c r="A3" s="88" t="s">
        <v>73</v>
      </c>
      <c r="B3" s="89"/>
      <c r="C3" s="92" t="s">
        <v>74</v>
      </c>
      <c r="D3" s="92" t="s">
        <v>75</v>
      </c>
    </row>
    <row r="4" spans="1:4" ht="20.100000000000001" customHeight="1" thickBot="1" x14ac:dyDescent="0.25">
      <c r="A4" s="47" t="s">
        <v>76</v>
      </c>
      <c r="B4" s="48" t="s">
        <v>77</v>
      </c>
      <c r="C4" s="93"/>
      <c r="D4" s="93" t="s">
        <v>78</v>
      </c>
    </row>
    <row r="5" spans="1:4" ht="20.100000000000001" customHeight="1" x14ac:dyDescent="0.2">
      <c r="A5" s="49"/>
      <c r="B5" s="50"/>
      <c r="C5" s="51"/>
      <c r="D5" s="51"/>
    </row>
    <row r="6" spans="1:4" ht="20.100000000000001" customHeight="1" x14ac:dyDescent="0.2">
      <c r="A6" s="52" t="s">
        <v>45</v>
      </c>
      <c r="B6" s="53" t="s">
        <v>79</v>
      </c>
      <c r="C6" s="53">
        <f>'SO 101'!I3</f>
        <v>0</v>
      </c>
      <c r="D6" s="53">
        <f>C6*1.21</f>
        <v>0</v>
      </c>
    </row>
    <row r="7" spans="1:4" ht="20.100000000000001" customHeight="1" x14ac:dyDescent="0.2">
      <c r="A7" s="52"/>
      <c r="B7" s="53"/>
      <c r="C7" s="53"/>
      <c r="D7" s="53"/>
    </row>
    <row r="8" spans="1:4" ht="20.100000000000001" customHeight="1" thickBot="1" x14ac:dyDescent="0.25">
      <c r="A8" s="54"/>
      <c r="B8" s="55"/>
      <c r="C8" s="56"/>
      <c r="D8" s="56"/>
    </row>
    <row r="9" spans="1:4" ht="20.100000000000001" customHeight="1" thickBot="1" x14ac:dyDescent="0.25">
      <c r="A9" s="88" t="s">
        <v>80</v>
      </c>
      <c r="B9" s="89"/>
      <c r="C9" s="57">
        <f>SUM(C6:C7)</f>
        <v>0</v>
      </c>
      <c r="D9" s="57">
        <f>SUM(D6:D7)</f>
        <v>0</v>
      </c>
    </row>
    <row r="10" spans="1:4" ht="20.100000000000001" customHeight="1" thickBot="1" x14ac:dyDescent="0.25">
      <c r="A10" s="45"/>
      <c r="B10" s="45"/>
      <c r="C10" s="45"/>
      <c r="D10" s="45"/>
    </row>
    <row r="11" spans="1:4" ht="20.100000000000001" customHeight="1" thickBot="1" x14ac:dyDescent="0.25">
      <c r="A11" s="90" t="s">
        <v>81</v>
      </c>
      <c r="B11" s="91"/>
      <c r="C11" s="92" t="s">
        <v>74</v>
      </c>
      <c r="D11" s="92" t="s">
        <v>75</v>
      </c>
    </row>
    <row r="12" spans="1:4" ht="20.100000000000001" customHeight="1" thickBot="1" x14ac:dyDescent="0.25">
      <c r="A12" s="47" t="s">
        <v>76</v>
      </c>
      <c r="B12" s="58" t="s">
        <v>77</v>
      </c>
      <c r="C12" s="93"/>
      <c r="D12" s="93" t="s">
        <v>78</v>
      </c>
    </row>
    <row r="13" spans="1:4" ht="20.100000000000001" customHeight="1" x14ac:dyDescent="0.2">
      <c r="A13" s="59"/>
      <c r="B13" s="60"/>
      <c r="C13" s="61"/>
      <c r="D13" s="61"/>
    </row>
    <row r="14" spans="1:4" ht="20.100000000000001" customHeight="1" x14ac:dyDescent="0.2">
      <c r="A14" s="52" t="s">
        <v>11</v>
      </c>
      <c r="B14" s="62" t="s">
        <v>86</v>
      </c>
      <c r="C14" s="53">
        <f>'SO 000'!I3</f>
        <v>0</v>
      </c>
      <c r="D14" s="53">
        <f>C14*1.21</f>
        <v>0</v>
      </c>
    </row>
    <row r="15" spans="1:4" ht="20.100000000000001" customHeight="1" thickBot="1" x14ac:dyDescent="0.25">
      <c r="A15" s="63"/>
      <c r="B15" s="63"/>
      <c r="C15" s="64"/>
      <c r="D15" s="64"/>
    </row>
    <row r="16" spans="1:4" ht="20.100000000000001" customHeight="1" thickBot="1" x14ac:dyDescent="0.25">
      <c r="A16" s="88" t="s">
        <v>82</v>
      </c>
      <c r="B16" s="89"/>
      <c r="C16" s="65">
        <f>SUM(C14:C14)</f>
        <v>0</v>
      </c>
      <c r="D16" s="66">
        <f>SUM(D14:D14)</f>
        <v>0</v>
      </c>
    </row>
    <row r="17" spans="1:4" ht="20.100000000000001" customHeight="1" thickBot="1" x14ac:dyDescent="0.25">
      <c r="A17" s="46"/>
      <c r="B17" s="46"/>
      <c r="C17" s="46"/>
      <c r="D17" s="46"/>
    </row>
    <row r="18" spans="1:4" ht="20.100000000000001" customHeight="1" x14ac:dyDescent="0.2">
      <c r="A18" s="90" t="s">
        <v>83</v>
      </c>
      <c r="B18" s="91"/>
      <c r="C18" s="92" t="s">
        <v>74</v>
      </c>
      <c r="D18" s="92" t="s">
        <v>75</v>
      </c>
    </row>
    <row r="19" spans="1:4" ht="20.100000000000001" customHeight="1" thickBot="1" x14ac:dyDescent="0.25">
      <c r="A19" s="94"/>
      <c r="B19" s="95"/>
      <c r="C19" s="93"/>
      <c r="D19" s="93" t="s">
        <v>78</v>
      </c>
    </row>
    <row r="20" spans="1:4" ht="20.100000000000001" customHeight="1" thickBot="1" x14ac:dyDescent="0.25">
      <c r="A20" s="88" t="s">
        <v>84</v>
      </c>
      <c r="B20" s="89" t="s">
        <v>85</v>
      </c>
      <c r="C20" s="65">
        <f>SUM(C9+C16)</f>
        <v>0</v>
      </c>
      <c r="D20" s="66">
        <f>SUM(D9+D16)</f>
        <v>0</v>
      </c>
    </row>
  </sheetData>
  <mergeCells count="13">
    <mergeCell ref="B1:D1"/>
    <mergeCell ref="A3:B3"/>
    <mergeCell ref="C3:C4"/>
    <mergeCell ref="D3:D4"/>
    <mergeCell ref="A9:B9"/>
    <mergeCell ref="A20:B20"/>
    <mergeCell ref="A11:B11"/>
    <mergeCell ref="C11:C12"/>
    <mergeCell ref="D11:D12"/>
    <mergeCell ref="A16:B16"/>
    <mergeCell ref="A18:B19"/>
    <mergeCell ref="C18:C19"/>
    <mergeCell ref="D18:D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5"/>
  <sheetViews>
    <sheetView topLeftCell="B1" zoomScaleNormal="100" workbookViewId="0">
      <pane ySplit="7" topLeftCell="A8" activePane="bottomLeft" state="frozen"/>
      <selection pane="bottomLeft" activeCell="H9" sqref="H9:H13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9</v>
      </c>
    </row>
    <row r="2" spans="1:18" ht="24.95" customHeight="1" x14ac:dyDescent="0.2">
      <c r="B2" s="1"/>
      <c r="C2" s="1"/>
      <c r="D2" s="1"/>
      <c r="E2" s="2" t="s">
        <v>111</v>
      </c>
      <c r="F2" s="1"/>
      <c r="G2" s="1"/>
      <c r="H2" s="4"/>
      <c r="I2" s="4"/>
      <c r="O2" t="e">
        <f>0+O8</f>
        <v>#REF!</v>
      </c>
      <c r="P2" t="s">
        <v>9</v>
      </c>
    </row>
    <row r="3" spans="1:18" ht="21.75" customHeight="1" x14ac:dyDescent="0.2">
      <c r="A3" t="s">
        <v>1</v>
      </c>
      <c r="B3" s="5" t="s">
        <v>3</v>
      </c>
      <c r="C3" s="98" t="s">
        <v>60</v>
      </c>
      <c r="D3" s="99"/>
      <c r="E3" s="96" t="s">
        <v>101</v>
      </c>
      <c r="F3" s="96"/>
      <c r="G3" s="96"/>
      <c r="H3" s="3" t="s">
        <v>11</v>
      </c>
      <c r="I3" s="23">
        <f>0+I8</f>
        <v>0</v>
      </c>
      <c r="O3" t="s">
        <v>6</v>
      </c>
      <c r="P3" t="s">
        <v>10</v>
      </c>
    </row>
    <row r="4" spans="1:18" ht="15" customHeight="1" x14ac:dyDescent="0.2">
      <c r="A4" t="s">
        <v>4</v>
      </c>
      <c r="B4" s="7" t="s">
        <v>5</v>
      </c>
      <c r="C4" s="100" t="s">
        <v>11</v>
      </c>
      <c r="D4" s="101"/>
      <c r="E4" s="8" t="s">
        <v>59</v>
      </c>
      <c r="F4" s="4"/>
      <c r="G4" s="4"/>
      <c r="H4" s="9"/>
      <c r="I4" s="9"/>
      <c r="O4" t="s">
        <v>7</v>
      </c>
      <c r="P4" t="s">
        <v>10</v>
      </c>
    </row>
    <row r="5" spans="1:18" ht="12.75" customHeight="1" x14ac:dyDescent="0.2">
      <c r="A5" s="97" t="s">
        <v>12</v>
      </c>
      <c r="B5" s="97" t="s">
        <v>14</v>
      </c>
      <c r="C5" s="97" t="s">
        <v>16</v>
      </c>
      <c r="D5" s="97" t="s">
        <v>17</v>
      </c>
      <c r="E5" s="97" t="s">
        <v>18</v>
      </c>
      <c r="F5" s="97" t="s">
        <v>20</v>
      </c>
      <c r="G5" s="97" t="s">
        <v>22</v>
      </c>
      <c r="H5" s="97" t="s">
        <v>24</v>
      </c>
      <c r="I5" s="97"/>
      <c r="O5" t="s">
        <v>8</v>
      </c>
      <c r="P5" t="s">
        <v>10</v>
      </c>
    </row>
    <row r="6" spans="1:18" ht="12.75" customHeight="1" x14ac:dyDescent="0.2">
      <c r="A6" s="97"/>
      <c r="B6" s="97"/>
      <c r="C6" s="97"/>
      <c r="D6" s="97"/>
      <c r="E6" s="97"/>
      <c r="F6" s="97"/>
      <c r="G6" s="97"/>
      <c r="H6" s="6" t="s">
        <v>25</v>
      </c>
      <c r="I6" s="6" t="s">
        <v>27</v>
      </c>
    </row>
    <row r="7" spans="1:18" ht="12.75" customHeight="1" x14ac:dyDescent="0.2">
      <c r="A7" s="6" t="s">
        <v>13</v>
      </c>
      <c r="B7" s="6" t="s">
        <v>15</v>
      </c>
      <c r="C7" s="6" t="s">
        <v>10</v>
      </c>
      <c r="D7" s="6" t="s">
        <v>9</v>
      </c>
      <c r="E7" s="6" t="s">
        <v>19</v>
      </c>
      <c r="F7" s="6" t="s">
        <v>21</v>
      </c>
      <c r="G7" s="6" t="s">
        <v>23</v>
      </c>
      <c r="H7" s="6" t="s">
        <v>26</v>
      </c>
      <c r="I7" s="6" t="s">
        <v>28</v>
      </c>
    </row>
    <row r="8" spans="1:18" ht="12.75" customHeight="1" x14ac:dyDescent="0.2">
      <c r="A8" s="9" t="s">
        <v>29</v>
      </c>
      <c r="B8" s="9"/>
      <c r="C8" s="11" t="s">
        <v>13</v>
      </c>
      <c r="D8" s="9"/>
      <c r="E8" s="12" t="s">
        <v>30</v>
      </c>
      <c r="F8" s="9"/>
      <c r="G8" s="9"/>
      <c r="H8" s="9"/>
      <c r="I8" s="13">
        <f>I9+I13</f>
        <v>0</v>
      </c>
      <c r="O8" t="e">
        <f>0+R8</f>
        <v>#REF!</v>
      </c>
      <c r="Q8" t="e">
        <f>0+I9+#REF!+#REF!+#REF!+#REF!+#REF!+I13+#REF!+#REF!+#REF!</f>
        <v>#REF!</v>
      </c>
      <c r="R8" t="e">
        <f>0+O9+#REF!+#REF!+#REF!+#REF!+#REF!+O13+#REF!+#REF!+#REF!</f>
        <v>#REF!</v>
      </c>
    </row>
    <row r="9" spans="1:18" x14ac:dyDescent="0.2">
      <c r="A9" s="10" t="s">
        <v>31</v>
      </c>
      <c r="B9" s="14" t="s">
        <v>15</v>
      </c>
      <c r="C9" s="14" t="s">
        <v>32</v>
      </c>
      <c r="D9" s="10" t="s">
        <v>33</v>
      </c>
      <c r="E9" s="15" t="s">
        <v>34</v>
      </c>
      <c r="F9" s="16" t="s">
        <v>35</v>
      </c>
      <c r="G9" s="17">
        <v>1</v>
      </c>
      <c r="H9" s="18"/>
      <c r="I9" s="18">
        <f>ROUND(ROUND(H9,2)*ROUND(G9,3),2)</f>
        <v>0</v>
      </c>
      <c r="O9">
        <f>(I9*21)/100</f>
        <v>0</v>
      </c>
      <c r="P9" t="s">
        <v>10</v>
      </c>
    </row>
    <row r="10" spans="1:18" ht="114.75" x14ac:dyDescent="0.2">
      <c r="A10" s="19" t="s">
        <v>36</v>
      </c>
      <c r="E10" s="20" t="s">
        <v>37</v>
      </c>
    </row>
    <row r="11" spans="1:18" x14ac:dyDescent="0.2">
      <c r="A11" s="21" t="s">
        <v>38</v>
      </c>
      <c r="E11" s="22" t="s">
        <v>39</v>
      </c>
    </row>
    <row r="12" spans="1:18" x14ac:dyDescent="0.2">
      <c r="A12" t="s">
        <v>40</v>
      </c>
      <c r="E12" s="20" t="s">
        <v>41</v>
      </c>
    </row>
    <row r="13" spans="1:18" ht="25.5" x14ac:dyDescent="0.2">
      <c r="A13" s="10" t="s">
        <v>31</v>
      </c>
      <c r="B13" s="14">
        <v>2</v>
      </c>
      <c r="C13" s="14" t="s">
        <v>42</v>
      </c>
      <c r="D13" s="10" t="s">
        <v>33</v>
      </c>
      <c r="E13" s="15" t="s">
        <v>43</v>
      </c>
      <c r="F13" s="16" t="s">
        <v>35</v>
      </c>
      <c r="G13" s="17">
        <v>1</v>
      </c>
      <c r="H13" s="18"/>
      <c r="I13" s="18">
        <f>ROUND(ROUND(H13,2)*ROUND(G13,3),2)</f>
        <v>0</v>
      </c>
      <c r="O13">
        <f>(I13*21)/100</f>
        <v>0</v>
      </c>
      <c r="P13" t="s">
        <v>10</v>
      </c>
    </row>
    <row r="14" spans="1:18" ht="25.5" x14ac:dyDescent="0.2">
      <c r="A14" s="19" t="s">
        <v>36</v>
      </c>
      <c r="E14" s="20" t="s">
        <v>44</v>
      </c>
    </row>
    <row r="15" spans="1:18" x14ac:dyDescent="0.2">
      <c r="A15" s="21" t="s">
        <v>38</v>
      </c>
      <c r="E15" s="22" t="s">
        <v>39</v>
      </c>
    </row>
  </sheetData>
  <mergeCells count="11">
    <mergeCell ref="F5:F6"/>
    <mergeCell ref="G5:G6"/>
    <mergeCell ref="H5:I5"/>
    <mergeCell ref="C3:D3"/>
    <mergeCell ref="C4:D4"/>
    <mergeCell ref="E3:G3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1"/>
  <sheetViews>
    <sheetView topLeftCell="B1" zoomScaleNormal="100" workbookViewId="0">
      <pane ySplit="7" topLeftCell="A38" activePane="bottomLeft" state="frozen"/>
      <selection pane="bottomLeft" activeCell="B48" sqref="B48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7" width="16.7109375" customWidth="1"/>
    <col min="8" max="8" width="16.7109375" style="72" customWidth="1"/>
    <col min="9" max="9" width="16.7109375" customWidth="1"/>
    <col min="13" max="16" width="9.140625" hidden="1" customWidth="1"/>
  </cols>
  <sheetData>
    <row r="1" spans="1:9" ht="12.75" customHeight="1" x14ac:dyDescent="0.2">
      <c r="A1" t="s">
        <v>0</v>
      </c>
      <c r="B1" s="1"/>
      <c r="C1" s="1"/>
      <c r="D1" s="1"/>
      <c r="E1" s="1" t="s">
        <v>2</v>
      </c>
      <c r="F1" s="1"/>
      <c r="G1" s="68"/>
      <c r="H1" s="68"/>
      <c r="I1" s="68"/>
    </row>
    <row r="2" spans="1:9" ht="24.95" customHeight="1" x14ac:dyDescent="0.2">
      <c r="B2" s="1"/>
      <c r="C2" s="1"/>
      <c r="D2" s="1"/>
      <c r="E2" s="2" t="s">
        <v>111</v>
      </c>
      <c r="F2" s="1"/>
      <c r="G2" s="68"/>
      <c r="H2" s="69"/>
      <c r="I2" s="69"/>
    </row>
    <row r="3" spans="1:9" ht="22.5" customHeight="1" x14ac:dyDescent="0.2">
      <c r="A3" t="s">
        <v>1</v>
      </c>
      <c r="B3" s="5" t="s">
        <v>3</v>
      </c>
      <c r="C3" s="98" t="s">
        <v>60</v>
      </c>
      <c r="D3" s="99"/>
      <c r="E3" s="96" t="s">
        <v>101</v>
      </c>
      <c r="F3" s="96"/>
      <c r="G3" s="96"/>
      <c r="H3" s="3" t="s">
        <v>45</v>
      </c>
      <c r="I3" s="78">
        <f>I8+I22+I37+I34</f>
        <v>0</v>
      </c>
    </row>
    <row r="4" spans="1:9" ht="15" customHeight="1" x14ac:dyDescent="0.2">
      <c r="A4" t="s">
        <v>4</v>
      </c>
      <c r="B4" s="7" t="s">
        <v>5</v>
      </c>
      <c r="C4" s="100" t="s">
        <v>45</v>
      </c>
      <c r="D4" s="101"/>
      <c r="E4" s="8" t="s">
        <v>79</v>
      </c>
      <c r="F4" s="4"/>
      <c r="G4" s="4"/>
      <c r="H4" s="9"/>
      <c r="I4" s="9"/>
    </row>
    <row r="5" spans="1:9" ht="12.75" customHeight="1" x14ac:dyDescent="0.2">
      <c r="A5" s="97" t="s">
        <v>12</v>
      </c>
      <c r="B5" s="81" t="s">
        <v>14</v>
      </c>
      <c r="C5" s="97" t="s">
        <v>16</v>
      </c>
      <c r="D5" s="97" t="s">
        <v>17</v>
      </c>
      <c r="E5" s="97" t="s">
        <v>18</v>
      </c>
      <c r="F5" s="97" t="s">
        <v>20</v>
      </c>
      <c r="G5" s="97" t="s">
        <v>22</v>
      </c>
      <c r="H5" s="97" t="s">
        <v>24</v>
      </c>
      <c r="I5" s="97"/>
    </row>
    <row r="6" spans="1:9" ht="12.75" customHeight="1" x14ac:dyDescent="0.2">
      <c r="A6" s="97"/>
      <c r="B6" s="81"/>
      <c r="C6" s="97"/>
      <c r="D6" s="97"/>
      <c r="E6" s="97"/>
      <c r="F6" s="97"/>
      <c r="G6" s="97"/>
      <c r="H6" s="77" t="s">
        <v>25</v>
      </c>
      <c r="I6" s="67" t="s">
        <v>27</v>
      </c>
    </row>
    <row r="7" spans="1:9" ht="12.75" customHeight="1" x14ac:dyDescent="0.2">
      <c r="A7" s="6" t="s">
        <v>13</v>
      </c>
      <c r="B7" s="81">
        <v>1</v>
      </c>
      <c r="C7" s="6" t="s">
        <v>10</v>
      </c>
      <c r="D7" s="6" t="s">
        <v>9</v>
      </c>
      <c r="E7" s="6" t="s">
        <v>19</v>
      </c>
      <c r="F7" s="6" t="s">
        <v>21</v>
      </c>
      <c r="G7" s="6" t="s">
        <v>23</v>
      </c>
      <c r="H7" s="77">
        <v>7</v>
      </c>
      <c r="I7" s="67">
        <v>8</v>
      </c>
    </row>
    <row r="8" spans="1:9" ht="26.25" customHeight="1" x14ac:dyDescent="0.2">
      <c r="A8" s="6"/>
      <c r="B8" s="14">
        <v>1</v>
      </c>
      <c r="C8" s="14">
        <v>113524</v>
      </c>
      <c r="D8" s="10" t="s">
        <v>33</v>
      </c>
      <c r="E8" s="29" t="s">
        <v>102</v>
      </c>
      <c r="F8" s="16" t="s">
        <v>105</v>
      </c>
      <c r="G8" s="17">
        <v>40</v>
      </c>
      <c r="H8" s="75"/>
      <c r="I8" s="75">
        <f>ROUND(ROUND(H8,2)*ROUND(G8,3),2)</f>
        <v>0</v>
      </c>
    </row>
    <row r="9" spans="1:9" ht="12.75" customHeight="1" x14ac:dyDescent="0.2">
      <c r="A9" s="83"/>
      <c r="E9" s="27" t="s">
        <v>103</v>
      </c>
      <c r="I9" s="72"/>
    </row>
    <row r="10" spans="1:9" ht="12.75" customHeight="1" x14ac:dyDescent="0.2">
      <c r="A10" s="83"/>
      <c r="E10" s="26" t="s">
        <v>104</v>
      </c>
      <c r="I10" s="72"/>
    </row>
    <row r="11" spans="1:9" ht="12.75" customHeight="1" x14ac:dyDescent="0.2">
      <c r="A11" s="83"/>
      <c r="E11" s="27" t="s">
        <v>70</v>
      </c>
      <c r="I11" s="72"/>
    </row>
    <row r="12" spans="1:9" ht="29.25" customHeight="1" x14ac:dyDescent="0.2">
      <c r="A12" s="83"/>
      <c r="B12" s="14">
        <v>2</v>
      </c>
      <c r="C12" s="85" t="s">
        <v>109</v>
      </c>
      <c r="D12" s="10" t="s">
        <v>33</v>
      </c>
      <c r="E12" s="29" t="s">
        <v>106</v>
      </c>
      <c r="F12" s="16" t="s">
        <v>107</v>
      </c>
      <c r="G12" s="17">
        <v>3.956</v>
      </c>
      <c r="H12" s="75"/>
      <c r="I12" s="75">
        <f>ROUND(ROUND(H12,2)*ROUND(G12,3),2)</f>
        <v>0</v>
      </c>
    </row>
    <row r="13" spans="1:9" ht="12.75" customHeight="1" x14ac:dyDescent="0.2">
      <c r="A13" s="83"/>
      <c r="E13" s="27"/>
      <c r="I13" s="72"/>
    </row>
    <row r="14" spans="1:9" ht="12.75" customHeight="1" x14ac:dyDescent="0.2">
      <c r="A14" s="83"/>
      <c r="E14" s="26" t="s">
        <v>108</v>
      </c>
      <c r="I14" s="72"/>
    </row>
    <row r="15" spans="1:9" ht="12.75" customHeight="1" x14ac:dyDescent="0.2">
      <c r="A15" s="83"/>
      <c r="E15" s="27"/>
      <c r="I15" s="72"/>
    </row>
    <row r="16" spans="1:9" ht="12.75" customHeight="1" x14ac:dyDescent="0.2">
      <c r="A16" s="83"/>
      <c r="E16" s="27"/>
      <c r="I16" s="72"/>
    </row>
    <row r="17" spans="1:9" ht="12.75" customHeight="1" x14ac:dyDescent="0.2">
      <c r="A17" s="83"/>
      <c r="B17" s="84"/>
      <c r="C17" s="24"/>
      <c r="D17" s="84"/>
      <c r="E17" s="79"/>
      <c r="F17" s="84"/>
      <c r="G17" s="84"/>
      <c r="H17" s="84"/>
      <c r="I17" s="25"/>
    </row>
    <row r="18" spans="1:9" x14ac:dyDescent="0.2">
      <c r="A18" s="10" t="s">
        <v>31</v>
      </c>
      <c r="B18" s="14">
        <v>3</v>
      </c>
      <c r="C18" s="14">
        <v>11372</v>
      </c>
      <c r="D18" s="10" t="s">
        <v>33</v>
      </c>
      <c r="E18" s="29" t="s">
        <v>68</v>
      </c>
      <c r="F18" s="16" t="s">
        <v>46</v>
      </c>
      <c r="G18" s="17">
        <v>7.27</v>
      </c>
      <c r="H18" s="75"/>
      <c r="I18" s="75">
        <f>ROUND(ROUND(H18,2)*ROUND(G18,3),2)</f>
        <v>0</v>
      </c>
    </row>
    <row r="19" spans="1:9" x14ac:dyDescent="0.2">
      <c r="A19" s="19" t="s">
        <v>36</v>
      </c>
      <c r="E19" s="27" t="s">
        <v>69</v>
      </c>
      <c r="I19" s="72"/>
    </row>
    <row r="20" spans="1:9" ht="36.75" customHeight="1" x14ac:dyDescent="0.2">
      <c r="A20" s="21" t="s">
        <v>38</v>
      </c>
      <c r="E20" s="26" t="s">
        <v>91</v>
      </c>
      <c r="I20" s="72"/>
    </row>
    <row r="21" spans="1:9" ht="25.5" x14ac:dyDescent="0.2">
      <c r="A21" t="s">
        <v>40</v>
      </c>
      <c r="E21" s="27" t="s">
        <v>70</v>
      </c>
      <c r="I21" s="72"/>
    </row>
    <row r="22" spans="1:9" ht="12.75" customHeight="1" x14ac:dyDescent="0.2">
      <c r="A22" s="4" t="s">
        <v>29</v>
      </c>
      <c r="B22" s="82"/>
      <c r="C22" s="24" t="s">
        <v>21</v>
      </c>
      <c r="D22" s="4"/>
      <c r="E22" s="12" t="s">
        <v>48</v>
      </c>
      <c r="F22" s="4"/>
      <c r="G22" s="4"/>
      <c r="H22" s="69"/>
      <c r="I22" s="25">
        <f>SUM(I23:I33)</f>
        <v>0</v>
      </c>
    </row>
    <row r="23" spans="1:9" x14ac:dyDescent="0.2">
      <c r="A23" s="10" t="s">
        <v>31</v>
      </c>
      <c r="B23" s="14">
        <v>4</v>
      </c>
      <c r="C23" s="14">
        <v>572213</v>
      </c>
      <c r="D23" s="10" t="s">
        <v>33</v>
      </c>
      <c r="E23" s="15" t="s">
        <v>49</v>
      </c>
      <c r="F23" s="16" t="s">
        <v>47</v>
      </c>
      <c r="G23" s="17">
        <v>6553</v>
      </c>
      <c r="H23" s="75"/>
      <c r="I23" s="75">
        <f>ROUND(ROUND(H23,2)*ROUND(G23,3),2)</f>
        <v>0</v>
      </c>
    </row>
    <row r="24" spans="1:9" ht="25.5" x14ac:dyDescent="0.2">
      <c r="A24" s="19" t="s">
        <v>36</v>
      </c>
      <c r="E24" s="27" t="s">
        <v>92</v>
      </c>
      <c r="I24" s="72"/>
    </row>
    <row r="25" spans="1:9" ht="25.5" x14ac:dyDescent="0.2">
      <c r="A25" s="21" t="s">
        <v>38</v>
      </c>
      <c r="E25" s="26" t="s">
        <v>93</v>
      </c>
      <c r="I25" s="72"/>
    </row>
    <row r="26" spans="1:9" ht="51" x14ac:dyDescent="0.2">
      <c r="A26" t="s">
        <v>40</v>
      </c>
      <c r="E26" s="20" t="s">
        <v>50</v>
      </c>
      <c r="I26" s="72"/>
    </row>
    <row r="27" spans="1:9" x14ac:dyDescent="0.2">
      <c r="B27" s="14">
        <v>5</v>
      </c>
      <c r="C27" s="28" t="s">
        <v>87</v>
      </c>
      <c r="D27" s="10" t="s">
        <v>33</v>
      </c>
      <c r="E27" s="29" t="s">
        <v>88</v>
      </c>
      <c r="F27" s="16" t="s">
        <v>46</v>
      </c>
      <c r="G27" s="17">
        <v>103.6</v>
      </c>
      <c r="H27" s="75"/>
      <c r="I27" s="18">
        <f>ROUND(ROUND(H27,2)*ROUND(G27,3),2)</f>
        <v>0</v>
      </c>
    </row>
    <row r="28" spans="1:9" ht="25.5" x14ac:dyDescent="0.2">
      <c r="E28" s="26" t="s">
        <v>94</v>
      </c>
    </row>
    <row r="29" spans="1:9" ht="140.25" x14ac:dyDescent="0.2">
      <c r="E29" s="20" t="s">
        <v>52</v>
      </c>
    </row>
    <row r="30" spans="1:9" x14ac:dyDescent="0.2">
      <c r="A30" s="10" t="s">
        <v>31</v>
      </c>
      <c r="B30" s="14">
        <v>6</v>
      </c>
      <c r="C30" s="28" t="s">
        <v>72</v>
      </c>
      <c r="D30" s="10" t="s">
        <v>33</v>
      </c>
      <c r="E30" s="29" t="s">
        <v>71</v>
      </c>
      <c r="F30" s="16" t="s">
        <v>47</v>
      </c>
      <c r="G30" s="17">
        <v>3963</v>
      </c>
      <c r="H30" s="75"/>
      <c r="I30" s="18">
        <f>ROUND(ROUND(H30,2)*ROUND(G30,3),2)</f>
        <v>0</v>
      </c>
    </row>
    <row r="31" spans="1:9" ht="25.5" x14ac:dyDescent="0.2">
      <c r="A31" s="19" t="s">
        <v>36</v>
      </c>
      <c r="E31" s="20" t="s">
        <v>51</v>
      </c>
    </row>
    <row r="32" spans="1:9" ht="25.5" x14ac:dyDescent="0.2">
      <c r="A32" s="21" t="s">
        <v>38</v>
      </c>
      <c r="E32" s="26" t="s">
        <v>95</v>
      </c>
    </row>
    <row r="33" spans="1:11" ht="140.25" x14ac:dyDescent="0.2">
      <c r="A33" t="s">
        <v>40</v>
      </c>
      <c r="E33" s="20" t="s">
        <v>52</v>
      </c>
    </row>
    <row r="34" spans="1:11" x14ac:dyDescent="0.2">
      <c r="B34" s="82"/>
      <c r="C34" s="24">
        <v>8</v>
      </c>
      <c r="D34" s="31"/>
      <c r="E34" s="12" t="s">
        <v>64</v>
      </c>
      <c r="F34" s="31"/>
      <c r="G34" s="31"/>
      <c r="H34" s="69"/>
      <c r="I34" s="25">
        <f>SUM(I35)</f>
        <v>0</v>
      </c>
    </row>
    <row r="35" spans="1:11" x14ac:dyDescent="0.2">
      <c r="B35" s="71">
        <v>7</v>
      </c>
      <c r="C35" s="14">
        <v>89922</v>
      </c>
      <c r="D35" s="10" t="s">
        <v>33</v>
      </c>
      <c r="E35" s="29" t="s">
        <v>89</v>
      </c>
      <c r="F35" s="34" t="s">
        <v>63</v>
      </c>
      <c r="G35" s="17">
        <v>3</v>
      </c>
      <c r="H35" s="75"/>
      <c r="I35" s="18">
        <f>ROUND(ROUND(H35,2)*ROUND(G35,3),2)</f>
        <v>0</v>
      </c>
    </row>
    <row r="36" spans="1:11" x14ac:dyDescent="0.2">
      <c r="B36" s="72"/>
      <c r="E36" s="26" t="s">
        <v>96</v>
      </c>
    </row>
    <row r="37" spans="1:11" ht="12.75" customHeight="1" x14ac:dyDescent="0.2">
      <c r="A37" s="4" t="s">
        <v>29</v>
      </c>
      <c r="B37" s="82"/>
      <c r="C37" s="24" t="s">
        <v>26</v>
      </c>
      <c r="D37" s="4"/>
      <c r="E37" s="12" t="s">
        <v>53</v>
      </c>
      <c r="F37" s="4"/>
      <c r="G37" s="4"/>
      <c r="H37" s="69"/>
      <c r="I37" s="25">
        <f>SUM(I38:I48)</f>
        <v>0</v>
      </c>
    </row>
    <row r="38" spans="1:11" ht="12.75" customHeight="1" x14ac:dyDescent="0.2">
      <c r="A38" s="32"/>
      <c r="B38" s="73">
        <v>8</v>
      </c>
      <c r="C38" s="35" t="s">
        <v>65</v>
      </c>
      <c r="D38" s="36" t="s">
        <v>33</v>
      </c>
      <c r="E38" s="37" t="s">
        <v>66</v>
      </c>
      <c r="F38" s="38" t="s">
        <v>54</v>
      </c>
      <c r="G38" s="39">
        <v>91.2</v>
      </c>
      <c r="H38" s="76"/>
      <c r="I38" s="40">
        <f>ROUND(ROUND(H38,2)*ROUND(G38,3),2)</f>
        <v>0</v>
      </c>
    </row>
    <row r="39" spans="1:11" ht="25.5" x14ac:dyDescent="0.2">
      <c r="A39" s="10" t="s">
        <v>31</v>
      </c>
      <c r="B39" s="74"/>
      <c r="C39" s="41"/>
      <c r="D39" s="41"/>
      <c r="E39" s="42" t="s">
        <v>67</v>
      </c>
      <c r="F39" s="41"/>
      <c r="G39" s="41"/>
      <c r="H39" s="74"/>
      <c r="I39" s="41"/>
    </row>
    <row r="40" spans="1:11" x14ac:dyDescent="0.2">
      <c r="A40" s="43"/>
      <c r="B40" s="74"/>
      <c r="C40" s="41"/>
      <c r="D40" s="41"/>
      <c r="E40" s="80" t="s">
        <v>97</v>
      </c>
      <c r="F40" s="41"/>
      <c r="G40" s="41"/>
      <c r="H40" s="74"/>
      <c r="I40" s="41"/>
    </row>
    <row r="41" spans="1:11" ht="28.5" customHeight="1" x14ac:dyDescent="0.2">
      <c r="A41" s="43"/>
      <c r="B41" s="71">
        <v>9</v>
      </c>
      <c r="C41" s="14">
        <v>915111</v>
      </c>
      <c r="D41" s="10" t="s">
        <v>33</v>
      </c>
      <c r="E41" s="86" t="s">
        <v>110</v>
      </c>
      <c r="F41" s="16" t="s">
        <v>47</v>
      </c>
      <c r="G41" s="17">
        <v>150</v>
      </c>
      <c r="H41" s="75"/>
      <c r="I41" s="18">
        <f>ROUND(ROUND(H41,2)*ROUND(G41,3),2)</f>
        <v>0</v>
      </c>
    </row>
    <row r="42" spans="1:11" ht="38.25" x14ac:dyDescent="0.2">
      <c r="A42" s="21" t="s">
        <v>38</v>
      </c>
      <c r="B42" s="72"/>
      <c r="E42" s="44" t="s">
        <v>99</v>
      </c>
    </row>
    <row r="43" spans="1:11" x14ac:dyDescent="0.2">
      <c r="A43" t="s">
        <v>40</v>
      </c>
      <c r="B43" s="72"/>
      <c r="E43" s="70" t="s">
        <v>90</v>
      </c>
    </row>
    <row r="44" spans="1:11" x14ac:dyDescent="0.2">
      <c r="A44" s="10" t="s">
        <v>31</v>
      </c>
      <c r="B44" s="71">
        <v>10</v>
      </c>
      <c r="C44" s="14" t="s">
        <v>55</v>
      </c>
      <c r="D44" s="10" t="s">
        <v>33</v>
      </c>
      <c r="E44" s="29" t="s">
        <v>56</v>
      </c>
      <c r="F44" s="16" t="s">
        <v>54</v>
      </c>
      <c r="G44" s="17">
        <v>91.2</v>
      </c>
      <c r="H44" s="75"/>
      <c r="I44" s="18">
        <f>ROUND(ROUND(H44,2)*ROUND(G44,3),2)</f>
        <v>0</v>
      </c>
      <c r="K44" s="33" t="s">
        <v>60</v>
      </c>
    </row>
    <row r="45" spans="1:11" x14ac:dyDescent="0.2">
      <c r="A45" s="19" t="s">
        <v>36</v>
      </c>
      <c r="B45" s="72"/>
      <c r="E45" s="20" t="s">
        <v>57</v>
      </c>
    </row>
    <row r="46" spans="1:11" x14ac:dyDescent="0.2">
      <c r="A46" s="21" t="s">
        <v>38</v>
      </c>
      <c r="B46" s="72"/>
      <c r="E46" s="26" t="s">
        <v>98</v>
      </c>
    </row>
    <row r="47" spans="1:11" ht="38.25" x14ac:dyDescent="0.2">
      <c r="A47" t="s">
        <v>40</v>
      </c>
      <c r="B47" s="72"/>
      <c r="E47" s="20" t="s">
        <v>58</v>
      </c>
    </row>
    <row r="48" spans="1:11" ht="12.75" customHeight="1" x14ac:dyDescent="0.2">
      <c r="B48" s="71">
        <v>11</v>
      </c>
      <c r="C48" s="14">
        <v>93818</v>
      </c>
      <c r="D48" s="10" t="s">
        <v>33</v>
      </c>
      <c r="E48" s="15" t="s">
        <v>61</v>
      </c>
      <c r="F48" s="16" t="s">
        <v>47</v>
      </c>
      <c r="G48" s="17">
        <v>3963</v>
      </c>
      <c r="H48" s="75"/>
      <c r="I48" s="18">
        <f>ROUND(ROUND(H48,2)*ROUND(G48,3),2)</f>
        <v>0</v>
      </c>
    </row>
    <row r="49" spans="2:5" ht="25.5" x14ac:dyDescent="0.2">
      <c r="B49" s="72"/>
      <c r="E49" s="20" t="s">
        <v>62</v>
      </c>
    </row>
    <row r="50" spans="2:5" ht="12.75" customHeight="1" x14ac:dyDescent="0.2">
      <c r="E50" s="26" t="s">
        <v>100</v>
      </c>
    </row>
    <row r="51" spans="2:5" ht="12.75" customHeight="1" x14ac:dyDescent="0.2">
      <c r="E51" s="30"/>
    </row>
  </sheetData>
  <mergeCells count="10">
    <mergeCell ref="G5:G6"/>
    <mergeCell ref="H5:I5"/>
    <mergeCell ref="C3:D3"/>
    <mergeCell ref="C4:D4"/>
    <mergeCell ref="E3:G3"/>
    <mergeCell ref="A5:A6"/>
    <mergeCell ref="C5:C6"/>
    <mergeCell ref="D5:D6"/>
    <mergeCell ref="E5:E6"/>
    <mergeCell ref="F5:F6"/>
  </mergeCells>
  <pageMargins left="0.75" right="0.75" top="1" bottom="1" header="0.5" footer="0.5"/>
  <pageSetup paperSize="9" scale="6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2022-05-23T09:09:03Z</cp:lastPrinted>
  <dcterms:created xsi:type="dcterms:W3CDTF">2021-03-14T11:23:14Z</dcterms:created>
  <dcterms:modified xsi:type="dcterms:W3CDTF">2024-03-13T11:12:26Z</dcterms:modified>
</cp:coreProperties>
</file>