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Zakázky\"/>
    </mc:Choice>
  </mc:AlternateContent>
  <bookViews>
    <workbookView xWindow="0" yWindow="0" windowWidth="0" windowHeight="0"/>
  </bookViews>
  <sheets>
    <sheet name="Rekapitulace stavby" sheetId="1" r:id="rId1"/>
    <sheet name="N-1-5-1 - SO 02 - Technol..." sheetId="2" r:id="rId2"/>
    <sheet name="1-5-1 - SO 02 - Technolog..." sheetId="3" r:id="rId3"/>
    <sheet name="VON - Vedlejší a ostatní ..." sheetId="4" r:id="rId4"/>
    <sheet name="Pokyny pro vyplnění" sheetId="5" r:id="rId5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'N-1-5-1 - SO 02 - Technol...'!$C$100:$K$229</definedName>
    <definedName name="_xlnm.Print_Area" localSheetId="1">'N-1-5-1 - SO 02 - Technol...'!$C$4:$J$41,'N-1-5-1 - SO 02 - Technol...'!$C$47:$J$80,'N-1-5-1 - SO 02 - Technol...'!$C$86:$K$229</definedName>
    <definedName name="_xlnm.Print_Titles" localSheetId="1">'N-1-5-1 - SO 02 - Technol...'!$100:$100</definedName>
    <definedName name="_xlnm._FilterDatabase" localSheetId="2" hidden="1">'1-5-1 - SO 02 - Technolog...'!$C$102:$K$225</definedName>
    <definedName name="_xlnm.Print_Area" localSheetId="2">'1-5-1 - SO 02 - Technolog...'!$C$4:$J$41,'1-5-1 - SO 02 - Technolog...'!$C$47:$J$82,'1-5-1 - SO 02 - Technolog...'!$C$88:$K$225</definedName>
    <definedName name="_xlnm.Print_Titles" localSheetId="2">'1-5-1 - SO 02 - Technolog...'!$102:$102</definedName>
    <definedName name="_xlnm._FilterDatabase" localSheetId="3" hidden="1">'VON - Vedlejší a ostatní ...'!$C$89:$K$112</definedName>
    <definedName name="_xlnm.Print_Area" localSheetId="3">'VON - Vedlejší a ostatní ...'!$C$4:$J$41,'VON - Vedlejší a ostatní ...'!$C$47:$J$69,'VON - Vedlejší a ostatní ...'!$C$75:$K$112</definedName>
    <definedName name="_xlnm.Print_Titles" localSheetId="3">'VON - Vedlejší a ostatní ...'!$89:$89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9"/>
  <c r="J38"/>
  <c i="1" r="AY59"/>
  <c i="4" r="J37"/>
  <c i="1" r="AX59"/>
  <c i="4"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T97"/>
  <c r="R98"/>
  <c r="R97"/>
  <c r="P98"/>
  <c r="P97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56"/>
  <c r="E7"/>
  <c r="E78"/>
  <c i="3" r="J39"/>
  <c r="J38"/>
  <c i="1" r="AY58"/>
  <c i="3" r="J37"/>
  <c i="1" r="AX58"/>
  <c i="3"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T213"/>
  <c r="R214"/>
  <c r="R213"/>
  <c r="P214"/>
  <c r="P213"/>
  <c r="BI211"/>
  <c r="BH211"/>
  <c r="BG211"/>
  <c r="BF211"/>
  <c r="T211"/>
  <c r="T210"/>
  <c r="R211"/>
  <c r="R210"/>
  <c r="P211"/>
  <c r="P210"/>
  <c r="BI208"/>
  <c r="BH208"/>
  <c r="BG208"/>
  <c r="BF208"/>
  <c r="T208"/>
  <c r="T207"/>
  <c r="R208"/>
  <c r="R207"/>
  <c r="P208"/>
  <c r="P207"/>
  <c r="BI205"/>
  <c r="BH205"/>
  <c r="BG205"/>
  <c r="BF205"/>
  <c r="T205"/>
  <c r="T204"/>
  <c r="R205"/>
  <c r="R204"/>
  <c r="P205"/>
  <c r="P204"/>
  <c r="BI202"/>
  <c r="BH202"/>
  <c r="BG202"/>
  <c r="BF202"/>
  <c r="T202"/>
  <c r="T201"/>
  <c r="R202"/>
  <c r="R201"/>
  <c r="P202"/>
  <c r="P201"/>
  <c r="BI199"/>
  <c r="BH199"/>
  <c r="BG199"/>
  <c r="BF199"/>
  <c r="T199"/>
  <c r="T198"/>
  <c r="R199"/>
  <c r="R198"/>
  <c r="P199"/>
  <c r="P198"/>
  <c r="BI196"/>
  <c r="BH196"/>
  <c r="BG196"/>
  <c r="BF196"/>
  <c r="T196"/>
  <c r="T195"/>
  <c r="R196"/>
  <c r="R195"/>
  <c r="P196"/>
  <c r="P195"/>
  <c r="BI193"/>
  <c r="BH193"/>
  <c r="BG193"/>
  <c r="BF193"/>
  <c r="T193"/>
  <c r="T192"/>
  <c r="R193"/>
  <c r="R192"/>
  <c r="P193"/>
  <c r="P192"/>
  <c r="BI190"/>
  <c r="BH190"/>
  <c r="BG190"/>
  <c r="BF190"/>
  <c r="T190"/>
  <c r="T189"/>
  <c r="R190"/>
  <c r="R189"/>
  <c r="P190"/>
  <c r="P189"/>
  <c r="BI187"/>
  <c r="BH187"/>
  <c r="BG187"/>
  <c r="BF187"/>
  <c r="T187"/>
  <c r="T186"/>
  <c r="R187"/>
  <c r="R186"/>
  <c r="P187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J99"/>
  <c r="F99"/>
  <c r="F97"/>
  <c r="E95"/>
  <c r="J58"/>
  <c r="F58"/>
  <c r="F56"/>
  <c r="E54"/>
  <c r="J26"/>
  <c r="E26"/>
  <c r="J59"/>
  <c r="J25"/>
  <c r="J20"/>
  <c r="E20"/>
  <c r="F100"/>
  <c r="J19"/>
  <c r="J14"/>
  <c r="J56"/>
  <c r="E7"/>
  <c r="E50"/>
  <c i="2" r="J39"/>
  <c r="J38"/>
  <c i="1" r="AY56"/>
  <c i="2" r="J37"/>
  <c i="1" r="AX56"/>
  <c i="2"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J97"/>
  <c r="F97"/>
  <c r="F95"/>
  <c r="E93"/>
  <c r="J58"/>
  <c r="F58"/>
  <c r="F56"/>
  <c r="E54"/>
  <c r="J26"/>
  <c r="E26"/>
  <c r="J98"/>
  <c r="J25"/>
  <c r="J20"/>
  <c r="E20"/>
  <c r="F59"/>
  <c r="J19"/>
  <c r="J14"/>
  <c r="J95"/>
  <c r="E7"/>
  <c r="E50"/>
  <c i="1" r="L50"/>
  <c r="AM50"/>
  <c r="AM49"/>
  <c r="L49"/>
  <c r="AM47"/>
  <c r="L47"/>
  <c r="L45"/>
  <c r="L44"/>
  <c i="3" r="BK109"/>
  <c i="2" r="J108"/>
  <c i="3" r="BK193"/>
  <c r="BK184"/>
  <c i="2" r="BK181"/>
  <c i="3" r="J217"/>
  <c r="BK205"/>
  <c r="J164"/>
  <c i="2" r="BK160"/>
  <c r="J126"/>
  <c r="BK179"/>
  <c r="BK158"/>
  <c i="3" r="BK158"/>
  <c r="BK223"/>
  <c r="J208"/>
  <c r="J149"/>
  <c r="BK151"/>
  <c r="BK111"/>
  <c i="4" r="J109"/>
  <c i="2" r="BK117"/>
  <c r="BK202"/>
  <c r="J213"/>
  <c r="BK174"/>
  <c i="3" r="BK202"/>
  <c r="J122"/>
  <c i="2" r="BK176"/>
  <c i="3" r="BK160"/>
  <c r="J107"/>
  <c r="J214"/>
  <c r="BK132"/>
  <c i="2" r="J148"/>
  <c r="J176"/>
  <c i="3" r="J151"/>
  <c i="4" r="J98"/>
  <c i="2" r="J162"/>
  <c i="3" r="J178"/>
  <c i="2" r="BK156"/>
  <c r="J167"/>
  <c i="3" r="BK115"/>
  <c r="J137"/>
  <c r="J182"/>
  <c i="2" r="BK119"/>
  <c i="3" r="BK119"/>
  <c i="2" r="J156"/>
  <c i="3" r="BK214"/>
  <c i="2" r="J113"/>
  <c i="3" r="J225"/>
  <c i="2" r="J183"/>
  <c i="3" r="J170"/>
  <c i="2" r="J209"/>
  <c i="3" r="BK117"/>
  <c r="BK172"/>
  <c i="2" r="J140"/>
  <c i="3" r="J154"/>
  <c i="2" r="J211"/>
  <c i="3" r="J168"/>
  <c i="2" r="J110"/>
  <c i="3" r="J126"/>
  <c i="4" r="BK102"/>
  <c i="2" r="J130"/>
  <c i="3" r="BK222"/>
  <c i="2" r="J115"/>
  <c i="3" r="BK199"/>
  <c i="2" r="J185"/>
  <c r="BK205"/>
  <c i="3" r="BK142"/>
  <c r="BK164"/>
  <c i="2" r="BK196"/>
  <c i="3" r="J174"/>
  <c i="2" r="J179"/>
  <c r="J105"/>
  <c i="3" r="BK122"/>
  <c i="2" r="BK162"/>
  <c r="J103"/>
  <c i="3" r="J190"/>
  <c i="2" r="J194"/>
  <c r="J170"/>
  <c i="3" r="BK219"/>
  <c i="2" r="BK110"/>
  <c r="BK146"/>
  <c i="3" r="J160"/>
  <c i="4" r="J105"/>
  <c i="3" r="J222"/>
  <c i="4" r="J111"/>
  <c i="2" r="J198"/>
  <c i="3" r="BK149"/>
  <c r="J117"/>
  <c r="J202"/>
  <c r="J145"/>
  <c i="2" r="J119"/>
  <c i="3" r="BK145"/>
  <c i="2" r="J146"/>
  <c i="3" r="J111"/>
  <c i="2" r="J143"/>
  <c i="3" r="BK147"/>
  <c i="2" r="J174"/>
  <c i="3" r="BK180"/>
  <c i="2" r="BK170"/>
  <c r="J124"/>
  <c r="J172"/>
  <c r="J196"/>
  <c i="3" r="J187"/>
  <c r="J223"/>
  <c i="2" r="BK220"/>
  <c i="3" r="BK196"/>
  <c r="BK156"/>
  <c r="J139"/>
  <c i="2" r="BK105"/>
  <c i="3" r="BK137"/>
  <c i="4" r="BK111"/>
  <c i="2" r="J135"/>
  <c i="3" r="BK162"/>
  <c i="4" r="J96"/>
  <c i="2" r="BK143"/>
  <c i="3" r="BK174"/>
  <c r="J142"/>
  <c r="J134"/>
  <c i="4" r="BK109"/>
  <c i="2" r="J181"/>
  <c r="BK228"/>
  <c r="J217"/>
  <c i="3" r="J199"/>
  <c r="BK217"/>
  <c r="BK190"/>
  <c r="J193"/>
  <c r="J105"/>
  <c i="2" r="BK224"/>
  <c r="J200"/>
  <c r="BK140"/>
  <c r="J117"/>
  <c i="3" r="J224"/>
  <c r="BK128"/>
  <c r="J196"/>
  <c r="BK178"/>
  <c r="BK113"/>
  <c r="J124"/>
  <c r="BK170"/>
  <c r="BK126"/>
  <c i="4" r="J93"/>
  <c i="2" r="J224"/>
  <c r="BK189"/>
  <c r="BK215"/>
  <c r="J187"/>
  <c i="3" r="BK105"/>
  <c i="2" r="BK126"/>
  <c r="BK194"/>
  <c r="BK209"/>
  <c r="BK113"/>
  <c r="J158"/>
  <c r="J151"/>
  <c i="3" r="J132"/>
  <c i="2" r="BK130"/>
  <c i="3" r="BK107"/>
  <c i="2" r="BK103"/>
  <c r="BK132"/>
  <c i="3" r="BK166"/>
  <c i="2" r="J222"/>
  <c i="3" r="J109"/>
  <c i="2" r="BK137"/>
  <c i="3" r="J211"/>
  <c i="2" r="BK222"/>
  <c i="3" r="BK187"/>
  <c r="J166"/>
  <c i="2" r="J192"/>
  <c i="3" r="BK211"/>
  <c i="2" r="BK198"/>
  <c i="3" r="J119"/>
  <c i="2" r="BK211"/>
  <c i="3" r="J158"/>
  <c i="2" r="BK172"/>
  <c i="3" r="J147"/>
  <c i="4" r="J102"/>
  <c i="1" r="AS57"/>
  <c i="2" r="J137"/>
  <c r="J160"/>
  <c i="3" r="BK168"/>
  <c i="2" r="BK207"/>
  <c r="J122"/>
  <c r="J205"/>
  <c i="3" r="J180"/>
  <c r="BK154"/>
  <c i="2" r="BK148"/>
  <c i="3" r="BK130"/>
  <c i="2" r="J164"/>
  <c r="BK122"/>
  <c i="3" r="BK139"/>
  <c i="2" r="BK226"/>
  <c r="J226"/>
  <c i="3" r="BK224"/>
  <c i="2" r="BK200"/>
  <c i="1" r="AS55"/>
  <c i="2" r="BK217"/>
  <c i="3" r="J172"/>
  <c i="2" r="J154"/>
  <c i="3" r="J176"/>
  <c i="2" r="BK124"/>
  <c r="J202"/>
  <c r="BK135"/>
  <c i="3" r="BK176"/>
  <c i="2" r="BK108"/>
  <c r="BK183"/>
  <c r="J189"/>
  <c i="3" r="J219"/>
  <c i="2" r="J220"/>
  <c r="BK128"/>
  <c i="4" r="BK96"/>
  <c i="2" r="BK164"/>
  <c i="3" r="J205"/>
  <c r="BK208"/>
  <c i="2" r="BK115"/>
  <c r="J132"/>
  <c i="3" r="J113"/>
  <c i="4" r="BK93"/>
  <c i="2" r="BK185"/>
  <c i="3" r="J184"/>
  <c r="BK134"/>
  <c i="2" r="J215"/>
  <c i="3" r="BK124"/>
  <c i="2" r="BK192"/>
  <c r="BK213"/>
  <c i="3" r="BK182"/>
  <c r="J156"/>
  <c r="BK225"/>
  <c i="2" r="J207"/>
  <c i="3" r="J115"/>
  <c i="2" r="BK187"/>
  <c i="4" r="BK105"/>
  <c i="2" r="BK167"/>
  <c i="3" r="J128"/>
  <c i="2" r="J228"/>
  <c i="3" r="J130"/>
  <c i="4" r="BK98"/>
  <c i="2" r="BK151"/>
  <c r="J128"/>
  <c i="3" r="J162"/>
  <c i="2" r="BK154"/>
  <c l="1" r="P107"/>
  <c r="R145"/>
  <c r="BK191"/>
  <c r="J191"/>
  <c r="J77"/>
  <c r="P219"/>
  <c r="T102"/>
  <c r="T134"/>
  <c r="BK153"/>
  <c r="J153"/>
  <c r="J73"/>
  <c r="R191"/>
  <c r="R107"/>
  <c r="P191"/>
  <c r="P121"/>
  <c r="R178"/>
  <c r="T219"/>
  <c i="3" r="T136"/>
  <c i="2" r="BK107"/>
  <c r="J107"/>
  <c r="J65"/>
  <c r="P134"/>
  <c r="T145"/>
  <c r="BK169"/>
  <c r="J169"/>
  <c r="J75"/>
  <c r="T178"/>
  <c r="R219"/>
  <c r="R121"/>
  <c r="BK145"/>
  <c r="J145"/>
  <c r="J71"/>
  <c r="BK178"/>
  <c r="J178"/>
  <c r="J76"/>
  <c r="BK112"/>
  <c r="J112"/>
  <c r="J66"/>
  <c r="T153"/>
  <c i="3" r="P104"/>
  <c r="BK136"/>
  <c r="J136"/>
  <c r="J66"/>
  <c r="R144"/>
  <c r="BK221"/>
  <c r="J221"/>
  <c r="J81"/>
  <c i="2" r="R112"/>
  <c r="T204"/>
  <c i="3" r="T121"/>
  <c r="T221"/>
  <c i="2" r="T112"/>
  <c r="R153"/>
  <c r="T169"/>
  <c r="P204"/>
  <c i="3" r="T153"/>
  <c r="BK121"/>
  <c r="J121"/>
  <c r="J65"/>
  <c r="R221"/>
  <c i="4" r="T92"/>
  <c i="3" r="BK153"/>
  <c r="J153"/>
  <c r="J69"/>
  <c r="P221"/>
  <c r="R104"/>
  <c r="R153"/>
  <c r="P216"/>
  <c i="4" r="P92"/>
  <c r="T101"/>
  <c i="2" r="P112"/>
  <c r="BK219"/>
  <c r="J219"/>
  <c r="J79"/>
  <c i="3" r="P121"/>
  <c r="BK144"/>
  <c r="J144"/>
  <c r="J68"/>
  <c r="BK216"/>
  <c r="J216"/>
  <c r="J80"/>
  <c i="4" r="BK108"/>
  <c r="J108"/>
  <c r="J68"/>
  <c i="3" r="R136"/>
  <c r="T216"/>
  <c i="4" r="R92"/>
  <c i="2" r="P102"/>
  <c r="T121"/>
  <c r="P153"/>
  <c r="P169"/>
  <c r="BK204"/>
  <c r="J204"/>
  <c r="J78"/>
  <c i="3" r="BK104"/>
  <c r="J104"/>
  <c r="J64"/>
  <c r="P153"/>
  <c i="4" r="BK92"/>
  <c r="R101"/>
  <c i="2" r="BK121"/>
  <c r="J121"/>
  <c r="J67"/>
  <c r="R169"/>
  <c r="R204"/>
  <c i="4" r="P108"/>
  <c i="2" r="BK102"/>
  <c r="J102"/>
  <c r="J64"/>
  <c r="T107"/>
  <c r="BK134"/>
  <c r="J134"/>
  <c r="J68"/>
  <c r="T191"/>
  <c i="3" r="R121"/>
  <c r="P144"/>
  <c i="4" r="BK101"/>
  <c r="J101"/>
  <c r="J67"/>
  <c r="R108"/>
  <c i="2" r="R102"/>
  <c r="R101"/>
  <c r="R134"/>
  <c r="P145"/>
  <c r="P178"/>
  <c i="3" r="T104"/>
  <c r="T103"/>
  <c r="P136"/>
  <c r="T144"/>
  <c r="R216"/>
  <c i="4" r="P101"/>
  <c r="T108"/>
  <c i="2" r="BK166"/>
  <c r="J166"/>
  <c r="J74"/>
  <c i="3" r="BK186"/>
  <c r="J186"/>
  <c r="J70"/>
  <c r="BK141"/>
  <c r="J141"/>
  <c r="J67"/>
  <c r="BK195"/>
  <c r="J195"/>
  <c r="J73"/>
  <c i="2" r="BK139"/>
  <c r="J139"/>
  <c r="J69"/>
  <c i="3" r="BK201"/>
  <c r="J201"/>
  <c r="J75"/>
  <c r="BK192"/>
  <c r="J192"/>
  <c r="J72"/>
  <c r="BK207"/>
  <c r="J207"/>
  <c r="J77"/>
  <c i="2" r="BK150"/>
  <c r="J150"/>
  <c r="J72"/>
  <c i="3" r="BK189"/>
  <c r="J189"/>
  <c r="J71"/>
  <c r="BK204"/>
  <c r="J204"/>
  <c r="J76"/>
  <c i="2" r="BK142"/>
  <c r="J142"/>
  <c r="J70"/>
  <c i="3" r="BK210"/>
  <c r="J210"/>
  <c r="J78"/>
  <c i="4" r="BK97"/>
  <c r="J97"/>
  <c r="J66"/>
  <c i="3" r="BK198"/>
  <c r="J198"/>
  <c r="J74"/>
  <c r="BK213"/>
  <c r="J213"/>
  <c r="J79"/>
  <c i="4" r="F59"/>
  <c r="J84"/>
  <c r="E50"/>
  <c r="BE105"/>
  <c r="BE111"/>
  <c r="BE93"/>
  <c r="BE96"/>
  <c r="BE98"/>
  <c r="BE109"/>
  <c r="BE102"/>
  <c i="3" r="F59"/>
  <c r="BE151"/>
  <c r="BE162"/>
  <c r="BE180"/>
  <c r="E91"/>
  <c r="BE149"/>
  <c r="BE154"/>
  <c r="J97"/>
  <c r="BE107"/>
  <c r="BE174"/>
  <c r="J100"/>
  <c r="BE109"/>
  <c r="BE113"/>
  <c r="BE176"/>
  <c r="BE158"/>
  <c r="BE111"/>
  <c r="BE134"/>
  <c r="BE145"/>
  <c r="BE196"/>
  <c r="BE160"/>
  <c r="BE172"/>
  <c r="BE119"/>
  <c r="BE126"/>
  <c r="BE130"/>
  <c r="BE137"/>
  <c r="BE139"/>
  <c r="BE190"/>
  <c r="BE199"/>
  <c r="BE214"/>
  <c r="BE115"/>
  <c r="BE147"/>
  <c r="BE223"/>
  <c r="BE105"/>
  <c r="BE122"/>
  <c r="BE166"/>
  <c r="BE168"/>
  <c r="BE182"/>
  <c r="BE208"/>
  <c r="BE222"/>
  <c r="BE225"/>
  <c r="BE117"/>
  <c r="BE224"/>
  <c r="BE202"/>
  <c r="BE211"/>
  <c r="BE219"/>
  <c r="BE128"/>
  <c r="BE178"/>
  <c r="BE142"/>
  <c r="BE164"/>
  <c r="BE187"/>
  <c r="BE193"/>
  <c r="BE205"/>
  <c r="BE132"/>
  <c r="BE156"/>
  <c r="BE217"/>
  <c r="BE184"/>
  <c r="BE124"/>
  <c r="BE170"/>
  <c i="2" r="BE117"/>
  <c r="BE124"/>
  <c r="BE130"/>
  <c r="BE143"/>
  <c r="BE181"/>
  <c r="BE192"/>
  <c r="BE160"/>
  <c r="BE105"/>
  <c r="BE115"/>
  <c r="BE135"/>
  <c r="BE200"/>
  <c r="BE213"/>
  <c r="BE103"/>
  <c r="BE202"/>
  <c r="E89"/>
  <c r="F98"/>
  <c r="BE183"/>
  <c r="BE198"/>
  <c r="BE211"/>
  <c r="BE110"/>
  <c r="BE217"/>
  <c r="J59"/>
  <c r="BE185"/>
  <c r="BE187"/>
  <c r="BE189"/>
  <c r="BE194"/>
  <c r="BE228"/>
  <c r="BE119"/>
  <c r="BE126"/>
  <c r="BE128"/>
  <c r="BE172"/>
  <c r="BE162"/>
  <c r="BE170"/>
  <c r="BE220"/>
  <c r="BE222"/>
  <c r="BE224"/>
  <c r="BE226"/>
  <c r="J56"/>
  <c r="BE108"/>
  <c r="BE113"/>
  <c r="BE122"/>
  <c r="BE137"/>
  <c r="BE140"/>
  <c r="BE151"/>
  <c r="BE154"/>
  <c r="BE196"/>
  <c r="BE207"/>
  <c r="BE132"/>
  <c r="BE167"/>
  <c r="BE176"/>
  <c r="BE205"/>
  <c r="BE146"/>
  <c r="BE148"/>
  <c r="BE158"/>
  <c r="BE174"/>
  <c r="BE179"/>
  <c r="BE209"/>
  <c r="BE215"/>
  <c r="BE156"/>
  <c r="BE164"/>
  <c i="3" r="F39"/>
  <c i="1" r="BD58"/>
  <c r="AS54"/>
  <c i="4" r="F38"/>
  <c i="1" r="BC59"/>
  <c i="4" r="J36"/>
  <c i="1" r="AW59"/>
  <c i="2" r="F36"/>
  <c i="1" r="BA56"/>
  <c r="BA55"/>
  <c i="4" r="F37"/>
  <c i="1" r="BB59"/>
  <c i="4" r="F39"/>
  <c i="1" r="BD59"/>
  <c i="4" r="F36"/>
  <c i="1" r="BA59"/>
  <c i="2" r="F39"/>
  <c i="1" r="BD56"/>
  <c r="BD55"/>
  <c i="3" r="F36"/>
  <c i="1" r="BA58"/>
  <c i="2" r="J36"/>
  <c i="1" r="AW56"/>
  <c i="2" r="F38"/>
  <c i="1" r="BC56"/>
  <c r="BC55"/>
  <c i="3" r="F38"/>
  <c i="1" r="BC58"/>
  <c i="2" r="F37"/>
  <c i="1" r="BB56"/>
  <c r="BB55"/>
  <c i="3" r="J36"/>
  <c i="1" r="AW58"/>
  <c i="3" r="F37"/>
  <c i="1" r="BB58"/>
  <c i="2" l="1" r="BK101"/>
  <c r="J101"/>
  <c r="J63"/>
  <c r="P101"/>
  <c i="1" r="AU56"/>
  <c i="4" r="BK91"/>
  <c r="BK90"/>
  <c r="J90"/>
  <c r="J63"/>
  <c r="T91"/>
  <c r="T90"/>
  <c i="3" r="R103"/>
  <c r="P103"/>
  <c i="1" r="AU58"/>
  <c i="4" r="R91"/>
  <c r="R90"/>
  <c i="2" r="T101"/>
  <c i="4" r="P91"/>
  <c r="P90"/>
  <c i="1" r="AU59"/>
  <c i="3" r="BK103"/>
  <c r="J103"/>
  <c i="4" r="J92"/>
  <c r="J65"/>
  <c i="1" r="BC57"/>
  <c r="AY57"/>
  <c r="BD57"/>
  <c r="BA57"/>
  <c r="AW57"/>
  <c r="AU55"/>
  <c r="AY55"/>
  <c i="2" r="J32"/>
  <c i="1" r="AG56"/>
  <c r="AG55"/>
  <c i="3" r="J35"/>
  <c i="1" r="AV58"/>
  <c r="AT58"/>
  <c r="AW55"/>
  <c r="BB57"/>
  <c r="AX57"/>
  <c i="4" r="J35"/>
  <c i="1" r="AV59"/>
  <c r="AT59"/>
  <c r="AX55"/>
  <c i="3" r="F35"/>
  <c i="1" r="AZ58"/>
  <c i="2" r="F35"/>
  <c i="1" r="AZ56"/>
  <c r="AZ55"/>
  <c i="2" r="J35"/>
  <c i="1" r="AV56"/>
  <c r="AT56"/>
  <c i="4" r="F35"/>
  <c i="1" r="AZ59"/>
  <c i="3" r="J32"/>
  <c l="1" r="J63"/>
  <c i="1" r="AG58"/>
  <c i="4" r="J91"/>
  <c r="J64"/>
  <c i="1" r="AN56"/>
  <c i="3" r="J41"/>
  <c i="2" r="J41"/>
  <c i="1" r="AN58"/>
  <c i="4" r="J32"/>
  <c i="1" r="AG59"/>
  <c r="AZ57"/>
  <c r="AV57"/>
  <c r="AT57"/>
  <c r="BA54"/>
  <c r="AW54"/>
  <c r="AK30"/>
  <c r="BD54"/>
  <c r="W33"/>
  <c r="AU57"/>
  <c r="BB54"/>
  <c r="W31"/>
  <c r="BC54"/>
  <c r="AY54"/>
  <c r="AV55"/>
  <c r="AT55"/>
  <c i="4" l="1" r="J41"/>
  <c i="1" r="AN55"/>
  <c r="AN59"/>
  <c r="AU54"/>
  <c r="AZ54"/>
  <c r="W29"/>
  <c r="W32"/>
  <c r="AG57"/>
  <c r="AG54"/>
  <c r="AK26"/>
  <c r="W30"/>
  <c r="AX54"/>
  <c l="1" r="AN57"/>
  <c r="AV54"/>
  <c r="AK29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<sst xmlns="http://schemas.openxmlformats.org/spreadsheetml/2006/main">
  <si>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</si>
  <si>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</si>
  <si>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</si>
  <si>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</si>
  <si>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</si>
  <si>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{60450d0b-c7e8-446e-b3f0-dca1ae272095}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</si>
  <si>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</si>
  <si>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</si>
  <si>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</si>
  <si>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</si>
  <si>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</si>
  <si>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</si>
  <si>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</si>
  <si>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</si>
  <si>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23-32-III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</si>
  <si>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</si>
  <si>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</si>
  <si>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Rekonstrukce kuchyně –  Gastro technologie</t>
  </si>
  <si>
    <t>KSO:</t>
  </si>
  <si>
    <t/>
  </si>
  <si>
    <t>CC-CZ:</t>
  </si>
  <si>
    <t>Místo:</t>
  </si>
  <si>
    <t>Vejrostova 1143, 63500 Brno</t>
  </si>
  <si>
    <t>Datum:</t>
  </si>
  <si>
    <t>7. 8. 2023</t>
  </si>
  <si>
    <t>Zadavatel:</t>
  </si>
  <si>
    <t>IČ:</t>
  </si>
  <si>
    <t>60555211</t>
  </si>
  <si>
    <t>Gymnázium Brno-Bystrc, příspěvková organizace</t>
  </si>
  <si>
    <t>DIČ:</t>
  </si>
  <si>
    <t>CZ60555211</t>
  </si>
  <si>
    <t>Uchazeč:</t>
  </si>
  <si>
    <t>Vyplň údaj</t>
  </si>
  <si>
    <t>Projektant:</t>
  </si>
  <si>
    <t>17807514</t>
  </si>
  <si>
    <t xml:space="preserve">MERU atelier s.r.o. </t>
  </si>
  <si>
    <t>True</t>
  </si>
  <si>
    <t>Zpracovatel:</t>
  </si>
  <si>
    <t>74086880</t>
  </si>
  <si>
    <t>Václav Křišťál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</si>
  <si>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</si>
  <si>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Soupis prací je zpracovaný dle předané projektové dokumentace ve stupni: DPS a předpokládaném rozsahu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</si>
  <si>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</si>
  <si>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</si>
  <si>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</si>
  <si>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</si>
  <si>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</si>
  <si>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</si>
  <si>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</si>
  <si>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</si>
  <si>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</si>
  <si>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</si>
  <si>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</si>
  <si>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</si>
  <si>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</si>
  <si>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</si>
  <si>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</si>
  <si>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</si>
  <si>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</si>
  <si>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</si>
  <si>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</si>
  <si>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</si>
  <si>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</si>
  <si>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</si>
  <si>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</si>
  <si>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</si>
  <si>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</si>
  <si>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</si>
  <si>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</si>
  <si>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</si>
  <si>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</si>
  <si>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</si>
  <si>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</si>
  <si>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</si>
  <si>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</si>
  <si>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</si>
  <si>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</si>
  <si>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</si>
  <si>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</si>
  <si>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</si>
  <si>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NN</t>
  </si>
  <si>
    <t>Nezpůsobilé náklady</t>
  </si>
  <si>
    <t>STA</t>
  </si>
  <si>
    <t>1</t>
  </si>
  <si>
    <t>{8fff261b-9291-49cc-98a6-d78328b6c02f}</t>
  </si>
  <si>
    <t>2</t>
  </si>
  <si>
    <t>/</t>
  </si>
  <si>
    <t>N-1-5-1</t>
  </si>
  <si>
    <t>SO 02 - Technologie Gastro</t>
  </si>
  <si>
    <t>Soupis</t>
  </si>
  <si>
    <t>{a8933bf5-6138-422d-93fc-1b0d5a6481a6}</t>
  </si>
  <si>
    <t>ZN</t>
  </si>
  <si>
    <t>Způsobilé náklady</t>
  </si>
  <si>
    <t>{14b61f6e-7d18-42e3-9ffb-653450e6f137}</t>
  </si>
  <si>
    <t>1-5-1</t>
  </si>
  <si>
    <t>{a079bac4-d5ea-4127-9ca7-eb82b1fbfef1}</t>
  </si>
  <si>
    <t>VON</t>
  </si>
  <si>
    <t>Vedlejší a ostatní náklady</t>
  </si>
  <si>
    <t>{9806bf2e-8984-4be5-98e1-20f0b81f4a4d}</t>
  </si>
  <si>
    <t>KRYCÍ LIST SOUPISU PRACÍ</t>
  </si>
  <si>
    <t>Objekt:</t>
  </si>
  <si>
    <t>NN - Nezpůsobilé náklady</t>
  </si>
  <si>
    <t>Soupis:</t>
  </si>
  <si>
    <t>N-1-5-1 - SO 02 - Technologie Gastro</t>
  </si>
  <si>
    <t>REKAPITULACE ČLENĚNÍ SOUPISU PRACÍ</t>
  </si>
  <si>
    <t>Kód dílu - Popis</t>
  </si>
  <si>
    <t>Cena celkem [CZK]</t>
  </si>
  <si>
    <t>-1</t>
  </si>
  <si>
    <t>D1 - MYTÍ STOLNÍHO NÁDOBÍ</t>
  </si>
  <si>
    <t>D10 - PŘÍPRAVA SVAČINEK</t>
  </si>
  <si>
    <t>D11 - EXPEDICE</t>
  </si>
  <si>
    <t>D12 - PŘÍPRAVA TĚSTA</t>
  </si>
  <si>
    <t>D13 - CHLADICÍ BOX OVOCE</t>
  </si>
  <si>
    <t>D14 - CHLADICÍ BOX MASO</t>
  </si>
  <si>
    <t>D15 - MRAZICÍ BOX MASO</t>
  </si>
  <si>
    <t>D16 - CHLADICÍ BOX POTRAVINY</t>
  </si>
  <si>
    <t>D17 - MYTÍ A SKLAD TERMOPORTŮ</t>
  </si>
  <si>
    <t>D2 - VÝDEJ</t>
  </si>
  <si>
    <t>D4 - ZCHLAZOVÁNÍ</t>
  </si>
  <si>
    <t>D5 - MYTÍ PROVOZNÍHO NÁDOBÍ</t>
  </si>
  <si>
    <t>D6 - VARNA</t>
  </si>
  <si>
    <t>D7 - ČISTÁ PŘÍPRAVA MASA</t>
  </si>
  <si>
    <t>D8 - ČISTÁ PŘÍPRAVA ZELENINY</t>
  </si>
  <si>
    <t>D9 - PŘÍPRAVA DIET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</si>
  <si>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</si>
  <si>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</si>
  <si>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</si>
  <si>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</si>
  <si>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</si>
  <si>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</si>
  <si>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</si>
  <si>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</si>
  <si>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</si>
  <si>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</si>
  <si>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</si>
  <si>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</si>
  <si>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</si>
  <si>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</si>
  <si>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MYTÍ STOLNÍHO NÁDOBÍ</t>
  </si>
  <si>
    <t>ROZPOCET</t>
  </si>
  <si>
    <t>M</t>
  </si>
  <si>
    <t>103</t>
  </si>
  <si>
    <t>Odpadkový koš</t>
  </si>
  <si>
    <t>ks</t>
  </si>
  <si>
    <t>8</t>
  </si>
  <si>
    <t>4</t>
  </si>
  <si>
    <t>102786320</t>
  </si>
  <si>
    <t>P</t>
  </si>
  <si>
    <t>Poznámka k položce:_x000d_
v=610_x000d_
objem 75 litrů, celonerezové provedení, průměr 530mm, hmotnost 10 kg</t>
  </si>
  <si>
    <t>109</t>
  </si>
  <si>
    <t>Nástěnný buben se svinovací hadicí</t>
  </si>
  <si>
    <t>-887765713</t>
  </si>
  <si>
    <t>Poznámka k položce:_x000d_
x_x000d_
samonavíjecí buben, délka hadice 20m, připojení na vodu 1/2", materál nerez, NBR, tlak vody 10bar, vč. vodní rozprašovací pistole</t>
  </si>
  <si>
    <t>D10</t>
  </si>
  <si>
    <t>PŘÍPRAVA SVAČINEK</t>
  </si>
  <si>
    <t>3</t>
  </si>
  <si>
    <t>802</t>
  </si>
  <si>
    <t>Pracovní stůl se spodní policí</t>
  </si>
  <si>
    <t>324804473</t>
  </si>
  <si>
    <t>Poznámka k položce:_x000d_
1500x700x900_x000d_
viz. samostatný technický standart nerezového nábytku - příloha výkazu výměr</t>
  </si>
  <si>
    <t>803</t>
  </si>
  <si>
    <t>Pracovní stůl s policí a zásuvkovým blokem</t>
  </si>
  <si>
    <t>-2056236175</t>
  </si>
  <si>
    <t>Poznámka k položce:_x000d_
1450x700x900_x000d_
viz. samostatný technický standart nerezového nábytku - příloha výkazu výměr</t>
  </si>
  <si>
    <t>D11</t>
  </si>
  <si>
    <t>EXPEDICE</t>
  </si>
  <si>
    <t>5</t>
  </si>
  <si>
    <t>831</t>
  </si>
  <si>
    <t>Výlevka kombinovaná s umyvadlem</t>
  </si>
  <si>
    <t>1836824589</t>
  </si>
  <si>
    <t>Poznámka k položce:_x000d_
500x700x900_x000d_
nerezové provedení</t>
  </si>
  <si>
    <t>6</t>
  </si>
  <si>
    <t>832</t>
  </si>
  <si>
    <t>-197976483</t>
  </si>
  <si>
    <t>Poznámka k položce:_x000d_
1600x700x900_x000d_
viz. samostatný technický standart nerezového nábytku - příloha výkazu výměr</t>
  </si>
  <si>
    <t>7</t>
  </si>
  <si>
    <t>833</t>
  </si>
  <si>
    <t>Police nástěnná, 2 etáže</t>
  </si>
  <si>
    <t>-1964991067</t>
  </si>
  <si>
    <t>Poznámka k položce:_x000d_
1600x300x700_x000d_
viz. samostatný technický standart nerezového nábytku - příloha výkazu výměr</t>
  </si>
  <si>
    <t>834</t>
  </si>
  <si>
    <t>-2088216688</t>
  </si>
  <si>
    <t>D12</t>
  </si>
  <si>
    <t>PŘÍPRAVA TĚSTA</t>
  </si>
  <si>
    <t>9</t>
  </si>
  <si>
    <t>851</t>
  </si>
  <si>
    <t>Pracovní stůl s dřezem</t>
  </si>
  <si>
    <t>-911497737</t>
  </si>
  <si>
    <t>Poznámka k položce:_x000d_
1300x700x900_x000d_
viz. samostatný technický standart nerezového nábytku - příloha výkazu výměr</t>
  </si>
  <si>
    <t>10</t>
  </si>
  <si>
    <t>852</t>
  </si>
  <si>
    <t>Skříňka nástěnná</t>
  </si>
  <si>
    <t>-1460289843</t>
  </si>
  <si>
    <t>Poznámka k položce:_x000d_
100x300x700_x000d_
viz. samostatný technický standart nerezového nábytku - příloha výkazu výměr</t>
  </si>
  <si>
    <t>11</t>
  </si>
  <si>
    <t>853</t>
  </si>
  <si>
    <t>Pracovní stůl</t>
  </si>
  <si>
    <t>-1928332744</t>
  </si>
  <si>
    <t>Poznámka k položce:_x000d_
2000x300x700_x000d_
viz. samostatný technický standart nerezového nábytku - příloha výkazu výměr</t>
  </si>
  <si>
    <t>855</t>
  </si>
  <si>
    <t>Pracovní stůl s policí a dřevěnou pracovní deskou, pojízdný</t>
  </si>
  <si>
    <t>965438884</t>
  </si>
  <si>
    <t>Poznámka k položce:_x000d_
1400x650x900_x000d_
viz. samostatný technický standart nerezového nábytku - příloha výkazu výměr</t>
  </si>
  <si>
    <t>13</t>
  </si>
  <si>
    <t>860</t>
  </si>
  <si>
    <t>Pracovní stůl pojízdný</t>
  </si>
  <si>
    <t>-6848105</t>
  </si>
  <si>
    <t>14</t>
  </si>
  <si>
    <t>857</t>
  </si>
  <si>
    <t>Regál čtyřpolicový</t>
  </si>
  <si>
    <t>-519117822</t>
  </si>
  <si>
    <t>Poznámka k položce:_x000d_
1250x600x1800_x000d_
viz. samostatný technický standart nerezového nábytku - příloha výkazu výměr</t>
  </si>
  <si>
    <t>D13</t>
  </si>
  <si>
    <t>CHLADICÍ BOX OVOCE</t>
  </si>
  <si>
    <t>15</t>
  </si>
  <si>
    <t>902</t>
  </si>
  <si>
    <t>1955703136</t>
  </si>
  <si>
    <t>Poznámka k položce:_x000d_
1150x600x1800_x000d_
viz. samostatný technický standart nerezového nábytku - příloha výkazu výměr</t>
  </si>
  <si>
    <t>16</t>
  </si>
  <si>
    <t>903</t>
  </si>
  <si>
    <t>1571517676</t>
  </si>
  <si>
    <t>Poznámka k položce:_x000d_
950x600x1800_x000d_
viz. samostatný technický standart nerezového nábytku - příloha výkazu výměr</t>
  </si>
  <si>
    <t>D14</t>
  </si>
  <si>
    <t>CHLADICÍ BOX MASO</t>
  </si>
  <si>
    <t>17</t>
  </si>
  <si>
    <t>906</t>
  </si>
  <si>
    <t>-1029861972</t>
  </si>
  <si>
    <t>Poznámka k položce:_x000d_
966x600x1800_x000d_
viz. samostatný technický standart nerezového nábytku - příloha výkazu výměr</t>
  </si>
  <si>
    <t>D15</t>
  </si>
  <si>
    <t>MRAZICÍ BOX MASO</t>
  </si>
  <si>
    <t>18</t>
  </si>
  <si>
    <t>902.1</t>
  </si>
  <si>
    <t>-1007296719</t>
  </si>
  <si>
    <t>Poznámka k položce:_x000d_
1095x600x1800_x000d_
viz. samostatný technický standart nerezového nábytku - příloha výkazu výměr</t>
  </si>
  <si>
    <t>D16</t>
  </si>
  <si>
    <t>CHLADICÍ BOX POTRAVINY</t>
  </si>
  <si>
    <t>19</t>
  </si>
  <si>
    <t>910</t>
  </si>
  <si>
    <t>-849999936</t>
  </si>
  <si>
    <t>Poznámka k položce:_x000d_
1025x600x1800_x000d_
viz. samostatný technický standart nerezového nábytku - příloha výkazu výměr</t>
  </si>
  <si>
    <t>20</t>
  </si>
  <si>
    <t>911</t>
  </si>
  <si>
    <t>1180151531</t>
  </si>
  <si>
    <t>Poznámka k položce:_x000d_
850x600x1800_x000d_
viz. samostatný technický standart nerezového nábytku - příloha výkazu výměr</t>
  </si>
  <si>
    <t>D17</t>
  </si>
  <si>
    <t>MYTÍ A SKLAD TERMOPORTŮ</t>
  </si>
  <si>
    <t>952</t>
  </si>
  <si>
    <t>766147189</t>
  </si>
  <si>
    <t>Poznámka k položce:_x000d_
1660x600x1800_x000d_
viz. samostatný technický standart nerezového nábytku - příloha výkazu výměr</t>
  </si>
  <si>
    <t>D2</t>
  </si>
  <si>
    <t>VÝDEJ</t>
  </si>
  <si>
    <t>22</t>
  </si>
  <si>
    <t>202</t>
  </si>
  <si>
    <t>Výdejní stůl na nápoje</t>
  </si>
  <si>
    <t>-1212277616</t>
  </si>
  <si>
    <t>Poznámka k položce:_x000d_
1800x700x900_x000d_
viz. samostatný technický standart nerezového nábytku - příloha výkazu výměr</t>
  </si>
  <si>
    <t>23</t>
  </si>
  <si>
    <t>207</t>
  </si>
  <si>
    <t>Parapetní deska nerezová</t>
  </si>
  <si>
    <t>1715497867</t>
  </si>
  <si>
    <t>Poznámka k položce:_x000d_
4050x400_x000d_
viz. samostatný technický standart nerezového nábytku - příloha výkazu výměr</t>
  </si>
  <si>
    <t>24</t>
  </si>
  <si>
    <t>210</t>
  </si>
  <si>
    <t>243820954</t>
  </si>
  <si>
    <t>25</t>
  </si>
  <si>
    <t>212</t>
  </si>
  <si>
    <t>1654355016</t>
  </si>
  <si>
    <t>Poznámka k položce:_x000d_
4050x400_x000d_
nerozový plech, celoplošně podlepený laminovanou deskou</t>
  </si>
  <si>
    <t>26</t>
  </si>
  <si>
    <t>213</t>
  </si>
  <si>
    <t>Stůl pojízdný</t>
  </si>
  <si>
    <t>1428440241</t>
  </si>
  <si>
    <t>Poznámka k položce:_x000d_
1000x650x900_x000d_
viz. samostatný technický standart nerezového nábytku - příloha výkazu výměr</t>
  </si>
  <si>
    <t>27</t>
  </si>
  <si>
    <t>214</t>
  </si>
  <si>
    <t>1435686382</t>
  </si>
  <si>
    <t>Poznámka k položce:_x000d_
1000x400x1800_x000d_
viz. samostatný technický standart nerezového nábytku - příloha výkazu výměr</t>
  </si>
  <si>
    <t>D4</t>
  </si>
  <si>
    <t>ZCHLAZOVÁNÍ</t>
  </si>
  <si>
    <t>28</t>
  </si>
  <si>
    <t>302</t>
  </si>
  <si>
    <t>2128440432</t>
  </si>
  <si>
    <t>D5</t>
  </si>
  <si>
    <t>MYTÍ PROVOZNÍHO NÁDOBÍ</t>
  </si>
  <si>
    <t>29</t>
  </si>
  <si>
    <t>402</t>
  </si>
  <si>
    <t>484839952</t>
  </si>
  <si>
    <t>Poznámka k položce:_x000d_
1275x600x1800_x000d_
viz. samostatný technický standart nerezového nábytku - příloha výkazu výměr</t>
  </si>
  <si>
    <t>30</t>
  </si>
  <si>
    <t>404</t>
  </si>
  <si>
    <t>Vstupní stůl k myčce s dřezem</t>
  </si>
  <si>
    <t>-967118306</t>
  </si>
  <si>
    <t>Poznámka k položce:_x000d_
1450x800x900_x000d_
viz. samostatný technický standart nerezového nábytku - příloha výkazu výměr</t>
  </si>
  <si>
    <t>31</t>
  </si>
  <si>
    <t>404.1</t>
  </si>
  <si>
    <t>Baterie se sprchou</t>
  </si>
  <si>
    <t>75368309</t>
  </si>
  <si>
    <t>Poznámka k položce:_x000d_
keramické ventily, držák na stěnu průměr montážního otvoru 32 mm</t>
  </si>
  <si>
    <t>32</t>
  </si>
  <si>
    <t>406</t>
  </si>
  <si>
    <t>Výstupní stůl k myčce</t>
  </si>
  <si>
    <t>366177339</t>
  </si>
  <si>
    <t>Poznámka k položce:_x000d_
1100x800x900_x000d_
viz. samostatný technický standart nerezového nábytku - příloha výkazu výměr</t>
  </si>
  <si>
    <t>D6</t>
  </si>
  <si>
    <t>VARNA</t>
  </si>
  <si>
    <t>33</t>
  </si>
  <si>
    <t>502</t>
  </si>
  <si>
    <t>Stůl se spodní policí</t>
  </si>
  <si>
    <t>676197826</t>
  </si>
  <si>
    <t>Poznámka k položce:_x000d_
1850x700x900_x000d_
viz. samostatný technický standart nerezového nábytku - příloha výkazu výměr</t>
  </si>
  <si>
    <t>34</t>
  </si>
  <si>
    <t>505</t>
  </si>
  <si>
    <t>Stůl se dvěma policemi</t>
  </si>
  <si>
    <t>-619737316</t>
  </si>
  <si>
    <t>Poznámka k položce:_x000d_
500x800x900_x000d_
viz. samostatný technický standart nerezového nábytku - příloha výkazu výměr</t>
  </si>
  <si>
    <t>35</t>
  </si>
  <si>
    <t>508</t>
  </si>
  <si>
    <t>1662425361</t>
  </si>
  <si>
    <t>36</t>
  </si>
  <si>
    <t>526</t>
  </si>
  <si>
    <t>Neutrální modul s policí</t>
  </si>
  <si>
    <t>1817605613</t>
  </si>
  <si>
    <t>37</t>
  </si>
  <si>
    <t>530</t>
  </si>
  <si>
    <t>-1720651506</t>
  </si>
  <si>
    <t>38</t>
  </si>
  <si>
    <t>533</t>
  </si>
  <si>
    <t>354461758</t>
  </si>
  <si>
    <t>D7</t>
  </si>
  <si>
    <t>ČISTÁ PŘÍPRAVA MASA</t>
  </si>
  <si>
    <t>39</t>
  </si>
  <si>
    <t>601</t>
  </si>
  <si>
    <t>Pracovní stůl s dřezem GN2/1</t>
  </si>
  <si>
    <t>251243412</t>
  </si>
  <si>
    <t>40</t>
  </si>
  <si>
    <t>602</t>
  </si>
  <si>
    <t>346359134</t>
  </si>
  <si>
    <t>Poznámka k položce:_x000d_
1675x700x900_x000d_
viz. samostatný technický standart nerezového nábytku - příloha výkazu výměr</t>
  </si>
  <si>
    <t>41</t>
  </si>
  <si>
    <t>604</t>
  </si>
  <si>
    <t>Pracovní stůl s policí</t>
  </si>
  <si>
    <t>-1015970314</t>
  </si>
  <si>
    <t>42</t>
  </si>
  <si>
    <t>606</t>
  </si>
  <si>
    <t>1293671030</t>
  </si>
  <si>
    <t>43</t>
  </si>
  <si>
    <t>607</t>
  </si>
  <si>
    <t>Vozík manipulační se zásuvy na GN</t>
  </si>
  <si>
    <t>1597900842</t>
  </si>
  <si>
    <t>Poznámka k položce:_x000d_
800x600x1800_x000d_
celonerezové provedení, 4 kolečka z toho 2 s brzdou, min 16 zásuvů na GN1/1</t>
  </si>
  <si>
    <t>44</t>
  </si>
  <si>
    <t>609</t>
  </si>
  <si>
    <t>1510099459</t>
  </si>
  <si>
    <t>Poznámka k položce:_x000d_
1200x500x1800_x000d_
viz. samostatný technický standart nerezového nábytku - příloha výkazu výměr</t>
  </si>
  <si>
    <t>D8</t>
  </si>
  <si>
    <t>ČISTÁ PŘÍPRAVA ZELENINY</t>
  </si>
  <si>
    <t>45</t>
  </si>
  <si>
    <t>651</t>
  </si>
  <si>
    <t>133977230</t>
  </si>
  <si>
    <t>46</t>
  </si>
  <si>
    <t>652</t>
  </si>
  <si>
    <t>1127016324</t>
  </si>
  <si>
    <t>47</t>
  </si>
  <si>
    <t>653</t>
  </si>
  <si>
    <t>459253944</t>
  </si>
  <si>
    <t>48</t>
  </si>
  <si>
    <t>655</t>
  </si>
  <si>
    <t>-1562612968</t>
  </si>
  <si>
    <t>49</t>
  </si>
  <si>
    <t>656</t>
  </si>
  <si>
    <t>1281089884</t>
  </si>
  <si>
    <t>50</t>
  </si>
  <si>
    <t>657</t>
  </si>
  <si>
    <t>Vozík na GN</t>
  </si>
  <si>
    <t>-1950625538</t>
  </si>
  <si>
    <t>Poznámka k položce:_x000d_
800x600x900_x000d_
celonerezové provedení, 4 kolečka z toho 2 s brzdou, k vložení GN1/1</t>
  </si>
  <si>
    <t>51</t>
  </si>
  <si>
    <t>609.1</t>
  </si>
  <si>
    <t>1653293323</t>
  </si>
  <si>
    <t>Poznámka k položce:_x000d_
1000x600x1800_x000d_
viz. samostatný technický standart nerezového nábytku - příloha výkazu výměr</t>
  </si>
  <si>
    <t>D9</t>
  </si>
  <si>
    <t>PŘÍPRAVA DIET</t>
  </si>
  <si>
    <t>52</t>
  </si>
  <si>
    <t>701</t>
  </si>
  <si>
    <t>1112975302</t>
  </si>
  <si>
    <t>53</t>
  </si>
  <si>
    <t>702</t>
  </si>
  <si>
    <t>-1167852456</t>
  </si>
  <si>
    <t>54</t>
  </si>
  <si>
    <t>703</t>
  </si>
  <si>
    <t>Pracovní stůl s policí a dřezem</t>
  </si>
  <si>
    <t>1202905695</t>
  </si>
  <si>
    <t>55</t>
  </si>
  <si>
    <t>706</t>
  </si>
  <si>
    <t>-1649473</t>
  </si>
  <si>
    <t>Poznámka k položce:_x000d_
1100x600x1800_x000d_
viz. samostatný technický standart nerezového nábytku - příloha výkazu výměr</t>
  </si>
  <si>
    <t>56</t>
  </si>
  <si>
    <t>707</t>
  </si>
  <si>
    <t>Buben se svinovací hadicí</t>
  </si>
  <si>
    <t>-2033654939</t>
  </si>
  <si>
    <t>Poznámka k položce:_x000d_
samonavíjecí buben, délka hadice 20m, připojení na vodu 1/2", materál nerez, NBR, tlak vody 10bar, vč. vodní rozprašovací pistole</t>
  </si>
  <si>
    <t>ZN - Způsobilé náklady</t>
  </si>
  <si>
    <t>1-5-1 - SO 02 - Technologie Gastro</t>
  </si>
  <si>
    <t>D3 - UDRŽOVÁNÍ</t>
  </si>
  <si>
    <t>D18 - DENNÍ SKLAD</t>
  </si>
  <si>
    <t>D19 - DOPRAVA A MONTÁŽ ZAŘÍZENÍ</t>
  </si>
  <si>
    <t>101</t>
  </si>
  <si>
    <t>Řemenový dopravník</t>
  </si>
  <si>
    <t>Poznámka k položce:_x000d_
Viz samostatný technický standart - příloha výkazu výměr</t>
  </si>
  <si>
    <t>102</t>
  </si>
  <si>
    <t>Vozík na namáčení příborů</t>
  </si>
  <si>
    <t>Poznámka k položce:_x000d_
součást pol. 101 605x580_x000d_
celonerezové provedení, 4 kolečka z toho 2 s brzdou</t>
  </si>
  <si>
    <t>104</t>
  </si>
  <si>
    <t>Tunelový mycí automat s rekuperací tepla</t>
  </si>
  <si>
    <t>Poznámka k položce:_x000d_
5900x950_x000d_
Viz samostatný technický standart - příloha výkazu výměr</t>
  </si>
  <si>
    <t>104.1</t>
  </si>
  <si>
    <t>Úpravna vody</t>
  </si>
  <si>
    <t>Poznámka k položce:_x000d_
225x440x640_x000d_
Plně automatické objemově řízené změkčovací zařízení. vstup/výstup 3/4“, připojení odpadu 1/2“, připojení sání soli 3/8“, teplota vody max 43°.</t>
  </si>
  <si>
    <t>105</t>
  </si>
  <si>
    <t>Vozík na koše</t>
  </si>
  <si>
    <t>Poznámka k položce:_x000d_
součást pol. 101 505x580_x000d_
celonerezové provedení, 4 kolečka z toho 2 s brzdou</t>
  </si>
  <si>
    <t>106</t>
  </si>
  <si>
    <t>Vozík na talíře, vyhřívaný, 1 šachta</t>
  </si>
  <si>
    <t>Poznámka k položce:_x000d_
433x445x1038_x000d_
vyhřívaná pružinová šachta, max. průměr talíře 270mm, kapacita 60 talířů</t>
  </si>
  <si>
    <t>107</t>
  </si>
  <si>
    <t>Vozík manipulační</t>
  </si>
  <si>
    <t>Poznámka k položce:_x000d_
součást pol. 101 870x570x950_x000d_
nosnost 120kg, nerezové provedení, 4 kolečka z toho 2 bržděná</t>
  </si>
  <si>
    <t>110</t>
  </si>
  <si>
    <t>Vozík na koše na skleničky</t>
  </si>
  <si>
    <t>Poznámka k položce:_x000d_
součást pol. 104_x000d_
k uložení košů 500x500 mm, celonerezové provedení, 4 kolečka z toho 2 s brzdou</t>
  </si>
  <si>
    <t>201</t>
  </si>
  <si>
    <t>Výdejní vozík chladicí, 2xGN1/1</t>
  </si>
  <si>
    <t>Poznámka k položce:_x000d_
900x700x900_x000d_
celonerezové provedení, 4 kolečka z toho 2 s brzou, chaldicí agregát, digitální termostat, nastavitelný teplotní rozsah +2°C až +10°C, spodní police, chladivo R404A</t>
  </si>
  <si>
    <t>204</t>
  </si>
  <si>
    <t>Poznámka k položce:_x000d_
433x445x1038_x000d_
vyhřívaná pružinová šachta, max. průměr talíře 270mm, kapacita 60 talířů, 4 kolečka, z toho 2 s brzdou</t>
  </si>
  <si>
    <t>205</t>
  </si>
  <si>
    <t>Vozík na misky, vyhřívaný, 1 šachta</t>
  </si>
  <si>
    <t>Poznámka k položce:_x000d_
433x445x1038_x000d_
vyhřívaná pružinová šachta, 4 kolečka, z toho 2 s brzdou</t>
  </si>
  <si>
    <t>206</t>
  </si>
  <si>
    <t>Vozík na plata a příbory</t>
  </si>
  <si>
    <t>Poznámka k položce:_x000d_
součást pol. 104 752x525x1250_x000d_
Celonerezové provedení, 4 kolečka z toho 2 s brzdou, k uložení jídelních táců, s rámem k uložení GN s příbory</t>
  </si>
  <si>
    <t>208</t>
  </si>
  <si>
    <t>Chladicí vitrína samoobslužná</t>
  </si>
  <si>
    <t>Poznámka k položce:_x000d_
1000x630_x000d_
Samoobslušná vitrína s odklápěcími dvířky z čelní i zadní strany. 2 etáže polic, rozsah teplot 2-10°C, chladivo R404A, ventilované chlazení, digitální řídící termostat, LED osvětlení</t>
  </si>
  <si>
    <t>211</t>
  </si>
  <si>
    <t>Chladicí vana na saláty, 4xGN1/1</t>
  </si>
  <si>
    <t>Poznámka k položce:_x000d_
1456x688x636_x000d_
nerezové provedení, vestavěný agregát, digitální termostat, rozsah teplot +2°C až +10°C, přesah pracovní desky přes parapet, výškově tsvaitelné nohy, zemnící šrouby na zadních nohách, chladivo R404A</t>
  </si>
  <si>
    <t>218</t>
  </si>
  <si>
    <t>Poznámka k položce:_x000d_
součást pol. 101_x000d_
k uložení košů 500x500mm, celonerezové provedení, 4 kolečka z toho 2 s brzdou</t>
  </si>
  <si>
    <t>D3</t>
  </si>
  <si>
    <t>UDRŽOVÁNÍ</t>
  </si>
  <si>
    <t>251</t>
  </si>
  <si>
    <t>Chladicí skříň</t>
  </si>
  <si>
    <t xml:space="preserve">Poznámka k položce:_x000d_
684x800x2010_x000d_
Nerezové provedení. energetická třída A, klimatická třída 5, izolace 75mm, ventilované chlazení s výparník umístěným mimo chladící komoru, automatické odmržování.  Hygienické provedení, oblé vnitřní rohy, 20 vlisovaných vsunů na GN 2/1, rozteč vsuvů 55 mm, LCD digitální display, s programy a záznamem HACCP, chladivo R600a</t>
  </si>
  <si>
    <t>252</t>
  </si>
  <si>
    <t>Udržovací vozík vyhřívaný</t>
  </si>
  <si>
    <t>Poznámka k položce:_x000d_
570×825×1460_x000d_
vyrobeno z chromniklové oceli 18/ 10 (AISI 304) provedení dvouplášťové, izolované lisované bočnice s roztečí vsunů 75 mm, ventilátor, madlo pro transport, na zadní straně, digitální termostat, uzavírání klikou se zámkem, masivní rohové nárazníky 4 otočná kolečka, z toho dvě s brzdou</t>
  </si>
  <si>
    <t>301</t>
  </si>
  <si>
    <t>Šokový zchlazovač, 12xGN1/1</t>
  </si>
  <si>
    <t>Poznámka k položce:_x000d_
800x800x1800_x000d_
viz.samostatný technický standard - příloha výkazu výměr</t>
  </si>
  <si>
    <t>401</t>
  </si>
  <si>
    <t>Poznámka k položce:_x000d_
součást pol. 405 800x600x1800_x000d_
celonerezové provedení, 4 kolečka z toho 2 s brzdou, min 16 zásuvů na GN1/1</t>
  </si>
  <si>
    <t>405</t>
  </si>
  <si>
    <t>Mycí stroj granulový</t>
  </si>
  <si>
    <t>64</t>
  </si>
  <si>
    <t>Poznámka k položce:_x000d_
850x1002x2340_x000d_
viz.samostatný technický standard - příloha výkazu výměr</t>
  </si>
  <si>
    <t>405.1</t>
  </si>
  <si>
    <t>66</t>
  </si>
  <si>
    <t>Poznámka k položce:_x000d_
225x440x640_x000d_
Plně automatické objemově řízené změkčovací zařízení. S bypassem pro mixování upravené a neupravené vody vstup/výstup 3/4“, připojení odpadu 1/2“, připojení sání soli 3/8“, teplota vody max 43°.</t>
  </si>
  <si>
    <t>407</t>
  </si>
  <si>
    <t>Vstupní stůl k myčce</t>
  </si>
  <si>
    <t>70</t>
  </si>
  <si>
    <t>Poznámka k položce:_x000d_
800x800x900_x000d_
viz. samostatný technický standart nerezového nábytku - příloha výkazu výměr</t>
  </si>
  <si>
    <t>501</t>
  </si>
  <si>
    <t>Vozík na příslušenství k míchacím kotlům</t>
  </si>
  <si>
    <t>72</t>
  </si>
  <si>
    <t>Poznámka k položce:_x000d_
součást pol. 506.1 860x600x400_x000d_
celonerezové provedení, 4 kolečka z toho 2 s brzdou, spodní police a boční hrazení k uložení příslušentsví</t>
  </si>
  <si>
    <t>503</t>
  </si>
  <si>
    <t>Multifunkční pánev elektrická, 150l</t>
  </si>
  <si>
    <t>76</t>
  </si>
  <si>
    <t>Poznámka k položce:_x000d_
1365x894x1078_x000d_
viz.samostatný technický standard - příloha výkazu výměr</t>
  </si>
  <si>
    <t>506</t>
  </si>
  <si>
    <t>Kotel elektrický míchací, 300l</t>
  </si>
  <si>
    <t>80</t>
  </si>
  <si>
    <t>Poznámka k položce:_x000d_
1080x1480x950_x000d_
viz.samostatný technický standard - příloha výkazu výměr</t>
  </si>
  <si>
    <t>510</t>
  </si>
  <si>
    <t>84</t>
  </si>
  <si>
    <t>513</t>
  </si>
  <si>
    <t>Konvektomat plynový, 20xGN1/1</t>
  </si>
  <si>
    <t>86</t>
  </si>
  <si>
    <t>Poznámka k položce:_x000d_
877x847x1807_x000d_
viz.samostatný technický standard - příloha výkazu výměr</t>
  </si>
  <si>
    <t>514</t>
  </si>
  <si>
    <t>Vozík zavážecí do konvektomatu, 20xGN2/1</t>
  </si>
  <si>
    <t>88</t>
  </si>
  <si>
    <t>Poznámka k položce:_x000d_
součást pol.515,516_x000d_
Stojanový vozík do konvektomatu na 20xGN2/1, kopatibilní s pol. č. 515 a 516</t>
  </si>
  <si>
    <t>515</t>
  </si>
  <si>
    <t>Konvektomat plynový, 20xGN2/1</t>
  </si>
  <si>
    <t>90</t>
  </si>
  <si>
    <t>Poznámka k položce:_x000d_
1082x1052x1807_x000d_
viz.samostatný technický standard - příloha výkazu výměr</t>
  </si>
  <si>
    <t>516</t>
  </si>
  <si>
    <t>92</t>
  </si>
  <si>
    <t>518</t>
  </si>
  <si>
    <t>Vozík zavážecí do konvektomatu, 20xGN1/1</t>
  </si>
  <si>
    <t>94</t>
  </si>
  <si>
    <t>Poznámka k položce:_x000d_
součást pol. 513_x000d_
Stojanový vozík do konvektomatu na 20xGN1/1, kopatibilní s pol. č. 513</t>
  </si>
  <si>
    <t>522</t>
  </si>
  <si>
    <t>Varný modul, 4 indukční zóny</t>
  </si>
  <si>
    <t>96</t>
  </si>
  <si>
    <t>Poznámka k položce:_x000d_
1900x700x900_x000d_
Varný modul s nerezovou konstrukcí, 4 samostatné indukční zóny o výkonu 3,5 kW každá. 10 nastavitelných úrovní výkonu + 5 úrovní udržování teploty. Ovládání pomocí elektronického panelu s displejem. Nerez materiál AISI 304. Minimální tloušťka plechu horní desky 2mm. Minimální tloušťka krycích skel indukčních zón 3 mm. Integrované ramínko pro napuštění vody. Integrovaná zásuvka na 230V k připojení ručních spotřebičů. Hlavní vypínač přímo na zařízení. Odkapový žlab kolem odvodu krycí desky s napojením na odpadní potrubí.</t>
  </si>
  <si>
    <t>522.1</t>
  </si>
  <si>
    <t>Napouštěcí ramínko</t>
  </si>
  <si>
    <t>98</t>
  </si>
  <si>
    <t>Poznámka k položce:_x000d_
součást pol. 522_x000d_
v=700mm</t>
  </si>
  <si>
    <t>523</t>
  </si>
  <si>
    <t>Varný kotel plynový, 280l</t>
  </si>
  <si>
    <t>100</t>
  </si>
  <si>
    <t xml:space="preserve">Poznámka k položce:_x000d_
1400x900x900_x000d_
Vyrobeno z nerezi AISI 304, dno pánve nerez AISI 316.  Zadní zavěšení vyváženého víka, víko vyvážené z nerezi AISI 304, spodní výpustný kohout</t>
  </si>
  <si>
    <t>527</t>
  </si>
  <si>
    <t>Multifunkční varný kotel elektrický</t>
  </si>
  <si>
    <t>Poznámka k položce:_x000d_
1380x880x960_x000d_
viz.samostatný technický standard - příloha výkazu výměr</t>
  </si>
  <si>
    <t>528</t>
  </si>
  <si>
    <t>Poznámka k položce:_x000d_
1120x880x960_x000d_
viz.samostatný technický standard - příloha výkazu výměr</t>
  </si>
  <si>
    <t>532</t>
  </si>
  <si>
    <t>534</t>
  </si>
  <si>
    <t>Vozík na příslušenství k multifunkčním pánvím</t>
  </si>
  <si>
    <t>114</t>
  </si>
  <si>
    <t>Poznámka k položce:_x000d_
součást pol. 510 860x600x400_x000d_
celonerezové provedení, 4 kolečka z toho 2 s brzdou, spodní police a boční hrazení k uložení příslušentsví</t>
  </si>
  <si>
    <t>603</t>
  </si>
  <si>
    <t>Mlýnek na maso</t>
  </si>
  <si>
    <t>120</t>
  </si>
  <si>
    <t>Poznámka k položce:_x000d_
1900x700x900_x000d_
výkonný ventilovaný motor, šnekový pohon, ochranné ovládací prvy IP 67, Nerezové tělo a hlava mlýnku</t>
  </si>
  <si>
    <t>658</t>
  </si>
  <si>
    <t>Krouhač zeleniny</t>
  </si>
  <si>
    <t>142</t>
  </si>
  <si>
    <t xml:space="preserve">Poznámka k položce:_x000d_
450x600x450_x000d_
pro velké gastronomické provozy, výkon 10kg/minuta, automatické zastavení stroje při zvednutí přítlačné desky, s výškově nastavitelným podstavcem,  indukční motor, kryt motorového bloku</t>
  </si>
  <si>
    <t>705</t>
  </si>
  <si>
    <t>Chladicí skříň na přepravky</t>
  </si>
  <si>
    <t>152</t>
  </si>
  <si>
    <t>801</t>
  </si>
  <si>
    <t>Gril na panini</t>
  </si>
  <si>
    <t>158</t>
  </si>
  <si>
    <t>Poznámka k položce:_x000d_
614x433x186_x000d_
celonerezové provedení, grilovací deska z ocelové slitiny s vysokou tepelnou vodivostí, kontrolka chodu a vyhřátí, síťový vypínač, rýhovaná horní i spodní deska</t>
  </si>
  <si>
    <t>835</t>
  </si>
  <si>
    <t>Váha můstková</t>
  </si>
  <si>
    <t>172</t>
  </si>
  <si>
    <t>Poznámka k položce:_x000d_
360x580x765_x000d_
váživost: 30/60 (dílek 10/20) rozměr vážní plochy: 360 x 460 mm provedení: vážní plocha – nerez, konstrukce – ocel krytí proti vodě a prachu: IP-54 certifikace: pro obchodní vážení - ES ověření displej: LCD napájení: AC 230V přes adaptér alternativní napájení: vestavěný akumulátor komunikace: RS-232 hmotnost váhy: cca 15 kg</t>
  </si>
  <si>
    <t>854</t>
  </si>
  <si>
    <t>Váha stolní</t>
  </si>
  <si>
    <t>180</t>
  </si>
  <si>
    <t>Poznámka k položce:_x000d_
rozměr vážící plochy 230x190 mm, krytí IP-54, LCD displej, váživost 10kg, rozlišení 5g</t>
  </si>
  <si>
    <t>901</t>
  </si>
  <si>
    <t>Konstrukce chladicího boxu</t>
  </si>
  <si>
    <t>188</t>
  </si>
  <si>
    <t>Poznámka k položce:_x000d_
2780x3480x2200_x000d_
PUR panely, lišty - bez chladicí technologie</t>
  </si>
  <si>
    <t>905</t>
  </si>
  <si>
    <t>194</t>
  </si>
  <si>
    <t>Poznámka k položce:_x000d_
2330x2930x2200_x000d_
PUR panely, lišty - bez chladicí technologie</t>
  </si>
  <si>
    <t>907</t>
  </si>
  <si>
    <t>Konstrukce mrazicího boxu</t>
  </si>
  <si>
    <t>198</t>
  </si>
  <si>
    <t>Poznámka k položce:_x000d_
2250x2250x2200_x000d_
PUR panely, lišty - bez chladicí technologie</t>
  </si>
  <si>
    <t>909</t>
  </si>
  <si>
    <t>Poznámka k položce:_x000d_
3080x2330x2200_x000d_
PUR panely, lišty - bez chladicí technologie</t>
  </si>
  <si>
    <t>D18</t>
  </si>
  <si>
    <t>DENNÍ SKLAD</t>
  </si>
  <si>
    <t>971</t>
  </si>
  <si>
    <t>D19</t>
  </si>
  <si>
    <t>DOPRAVA A MONTÁŽ ZAŘÍZENÍ</t>
  </si>
  <si>
    <t>K</t>
  </si>
  <si>
    <t>XXX</t>
  </si>
  <si>
    <t>Doprava zařízení na místo určení</t>
  </si>
  <si>
    <t>XXX.1</t>
  </si>
  <si>
    <t>Rozmístění technologie dle projektové dokumentace</t>
  </si>
  <si>
    <t>216</t>
  </si>
  <si>
    <t>XXX.2</t>
  </si>
  <si>
    <t>Montáž zařízení dle pokynů stanovených výrobcem</t>
  </si>
  <si>
    <t>XXX.3</t>
  </si>
  <si>
    <t>Zaškolení obsluhy</t>
  </si>
  <si>
    <t>220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</si>
  <si>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</si>
  <si>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</si>
  <si>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</si>
  <si>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</si>
  <si>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</si>
  <si>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</si>
  <si>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</si>
  <si>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</si>
  <si>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</si>
  <si>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</si>
  <si>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</si>
  <si>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</si>
  <si>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kpl</t>
  </si>
  <si>
    <t>CS ÚRS 2023 01</t>
  </si>
  <si>
    <t>1024</t>
  </si>
  <si>
    <t>1912682219</t>
  </si>
  <si>
    <t>Online PSC</t>
  </si>
  <si>
    <t>https://podminky.urs.cz/item/CS_URS_2023_01/011002000</t>
  </si>
  <si>
    <t>Poznámka k položce:_x000d_
Náklady spojené se stavebním průzkumem konstrukcí - sondy, vrty, apod.</t>
  </si>
  <si>
    <t>013254000</t>
  </si>
  <si>
    <t>Dokumentace skutečného provedení stavby</t>
  </si>
  <si>
    <t>-1821225304</t>
  </si>
  <si>
    <t>VRN3</t>
  </si>
  <si>
    <t>Zařízení staveniště</t>
  </si>
  <si>
    <t>030001000</t>
  </si>
  <si>
    <t>-178938619</t>
  </si>
  <si>
    <t>https://podminky.urs.cz/item/CS_URS_2023_01/030001000</t>
  </si>
  <si>
    <t xml:space="preserve">Poznámka k položce:_x000d_
Kompletní zařízení staveniště - zřízení, provoz, likvidae, uvedení ploch do původního stavu. Vč. případného oplocení, ochrany zpevněných a nezpevněných ploch, zabezpečení po dobu výstavby, připoijení inž. sítí,  NN, dat.připojení.</t>
  </si>
  <si>
    <t>VRN4</t>
  </si>
  <si>
    <t>Inženýrská činnost</t>
  </si>
  <si>
    <t>045002000</t>
  </si>
  <si>
    <t>Kompletační a koordinační činnost</t>
  </si>
  <si>
    <t>141359440</t>
  </si>
  <si>
    <t>https://podminky.urs.cz/item/CS_URS_2023_01/045002000</t>
  </si>
  <si>
    <t>Poznámka k položce:_x000d_
Koordinace investora s dodavatelem stavby a profesí.</t>
  </si>
  <si>
    <t>-1819873238</t>
  </si>
  <si>
    <t>Poznámka k položce:_x000d_
Pro profese elektro.</t>
  </si>
  <si>
    <t>VRN9</t>
  </si>
  <si>
    <t>Ostatní náklady</t>
  </si>
  <si>
    <t>091003001</t>
  </si>
  <si>
    <t>Ostatní náklady bez rozlišení</t>
  </si>
  <si>
    <t>1875527254</t>
  </si>
  <si>
    <t>Poznámka k položce:_x000d_
Náklady na propagaci projektu po ukončení výstavby - trvalá pamětní deska</t>
  </si>
  <si>
    <t>091003002</t>
  </si>
  <si>
    <t>143226554</t>
  </si>
  <si>
    <t>Poznámka k položce:_x000d_
Náklady ochranu stávajících konstrukcí během výstavby - ochranné plachty, bednění , textilie a pod.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</si>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</sst>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1002000" TargetMode="External" /><Relationship Id="rId2" Type="http://schemas.openxmlformats.org/officeDocument/2006/relationships/hyperlink" Target="https://podminky.urs.cz/item/CS_URS_2023_01/030001000" TargetMode="External" /><Relationship Id="rId3" Type="http://schemas.openxmlformats.org/officeDocument/2006/relationships/hyperlink" Target="https://podminky.urs.cz/item/CS_URS_2023_01/045002000" TargetMode="External" /><Relationship Id="rId4" Type="http://schemas.openxmlformats.org/officeDocument/2006/relationships/hyperlink" Target="https://podminky.urs.cz/item/CS_URS_2023_01/045002000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30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34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38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39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59.25" customHeight="1">
      <c r="B23" s="20"/>
      <c r="C23" s="21"/>
      <c r="D23" s="21"/>
      <c r="E23" s="35" t="s">
        <v>41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42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43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44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45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46</v>
      </c>
      <c r="E29" s="46"/>
      <c r="F29" s="31" t="s">
        <v>47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48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49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50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51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52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53</v>
      </c>
      <c r="U35" s="53"/>
      <c r="V35" s="53"/>
      <c r="W35" s="53"/>
      <c r="X35" s="55" t="s">
        <v>54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55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23-32-III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 xml:space="preserve">Rekonstrukce kuchyně –  Gastro technologie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Vejrostova 1143, 63500 Brno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7. 8. 2023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Gymnázium Brno-Bystrc, příspěvková organizace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2" t="str">
        <f>IF(E17="","",E17)</f>
        <v xml:space="preserve">MERU atelier s.r.o. </v>
      </c>
      <c r="AN49" s="63"/>
      <c r="AO49" s="63"/>
      <c r="AP49" s="63"/>
      <c r="AQ49" s="39"/>
      <c r="AR49" s="43"/>
      <c r="AS49" s="73" t="s">
        <v>56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37</v>
      </c>
      <c r="AJ50" s="39"/>
      <c r="AK50" s="39"/>
      <c r="AL50" s="39"/>
      <c r="AM50" s="72" t="str">
        <f>IF(E20="","",E20)</f>
        <v>Václav Křišťál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57</v>
      </c>
      <c r="D52" s="86"/>
      <c r="E52" s="86"/>
      <c r="F52" s="86"/>
      <c r="G52" s="86"/>
      <c r="H52" s="87"/>
      <c r="I52" s="88" t="s">
        <v>58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59</v>
      </c>
      <c r="AH52" s="86"/>
      <c r="AI52" s="86"/>
      <c r="AJ52" s="86"/>
      <c r="AK52" s="86"/>
      <c r="AL52" s="86"/>
      <c r="AM52" s="86"/>
      <c r="AN52" s="88" t="s">
        <v>60</v>
      </c>
      <c r="AO52" s="86"/>
      <c r="AP52" s="86"/>
      <c r="AQ52" s="90" t="s">
        <v>61</v>
      </c>
      <c r="AR52" s="43"/>
      <c r="AS52" s="91" t="s">
        <v>62</v>
      </c>
      <c r="AT52" s="92" t="s">
        <v>63</v>
      </c>
      <c r="AU52" s="92" t="s">
        <v>64</v>
      </c>
      <c r="AV52" s="92" t="s">
        <v>65</v>
      </c>
      <c r="AW52" s="92" t="s">
        <v>66</v>
      </c>
      <c r="AX52" s="92" t="s">
        <v>67</v>
      </c>
      <c r="AY52" s="92" t="s">
        <v>68</v>
      </c>
      <c r="AZ52" s="92" t="s">
        <v>69</v>
      </c>
      <c r="BA52" s="92" t="s">
        <v>70</v>
      </c>
      <c r="BB52" s="92" t="s">
        <v>71</v>
      </c>
      <c r="BC52" s="92" t="s">
        <v>72</v>
      </c>
      <c r="BD52" s="93" t="s">
        <v>73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74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ROUND(AG55+AG57,2)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ROUND(AS55+AS57,2)</f>
        <v>0</v>
      </c>
      <c r="AT54" s="105">
        <f>ROUND(SUM(AV54:AW54),2)</f>
        <v>0</v>
      </c>
      <c r="AU54" s="106">
        <f>ROUND(AU55+AU57,5)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ROUND(AZ55+AZ57,2)</f>
        <v>0</v>
      </c>
      <c r="BA54" s="105">
        <f>ROUND(BA55+BA57,2)</f>
        <v>0</v>
      </c>
      <c r="BB54" s="105">
        <f>ROUND(BB55+BB57,2)</f>
        <v>0</v>
      </c>
      <c r="BC54" s="105">
        <f>ROUND(BC55+BC57,2)</f>
        <v>0</v>
      </c>
      <c r="BD54" s="107">
        <f>ROUND(BD55+BD57,2)</f>
        <v>0</v>
      </c>
      <c r="BE54" s="6"/>
      <c r="BS54" s="108" t="s">
        <v>75</v>
      </c>
      <c r="BT54" s="108" t="s">
        <v>76</v>
      </c>
      <c r="BU54" s="109" t="s">
        <v>77</v>
      </c>
      <c r="BV54" s="108" t="s">
        <v>78</v>
      </c>
      <c r="BW54" s="108" t="s">
        <v>5</v>
      </c>
      <c r="BX54" s="108" t="s">
        <v>79</v>
      </c>
      <c r="CL54" s="108" t="s">
        <v>19</v>
      </c>
    </row>
    <row r="55" s="7" customFormat="1" ht="16.5" customHeight="1">
      <c r="A55" s="7"/>
      <c r="B55" s="110"/>
      <c r="C55" s="111"/>
      <c r="D55" s="112" t="s">
        <v>80</v>
      </c>
      <c r="E55" s="112"/>
      <c r="F55" s="112"/>
      <c r="G55" s="112"/>
      <c r="H55" s="112"/>
      <c r="I55" s="113"/>
      <c r="J55" s="112" t="s">
        <v>81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ROUND(AG56,2)</f>
        <v>0</v>
      </c>
      <c r="AH55" s="113"/>
      <c r="AI55" s="113"/>
      <c r="AJ55" s="113"/>
      <c r="AK55" s="113"/>
      <c r="AL55" s="113"/>
      <c r="AM55" s="113"/>
      <c r="AN55" s="115">
        <f>SUM(AG55,AT55)</f>
        <v>0</v>
      </c>
      <c r="AO55" s="113"/>
      <c r="AP55" s="113"/>
      <c r="AQ55" s="116" t="s">
        <v>82</v>
      </c>
      <c r="AR55" s="117"/>
      <c r="AS55" s="118">
        <f>ROUND(AS56,2)</f>
        <v>0</v>
      </c>
      <c r="AT55" s="119">
        <f>ROUND(SUM(AV55:AW55),2)</f>
        <v>0</v>
      </c>
      <c r="AU55" s="120">
        <f>ROUND(AU56,5)</f>
        <v>0</v>
      </c>
      <c r="AV55" s="119">
        <f>ROUND(AZ55*L29,2)</f>
        <v>0</v>
      </c>
      <c r="AW55" s="119">
        <f>ROUND(BA55*L30,2)</f>
        <v>0</v>
      </c>
      <c r="AX55" s="119">
        <f>ROUND(BB55*L29,2)</f>
        <v>0</v>
      </c>
      <c r="AY55" s="119">
        <f>ROUND(BC55*L30,2)</f>
        <v>0</v>
      </c>
      <c r="AZ55" s="119">
        <f>ROUND(AZ56,2)</f>
        <v>0</v>
      </c>
      <c r="BA55" s="119">
        <f>ROUND(BA56,2)</f>
        <v>0</v>
      </c>
      <c r="BB55" s="119">
        <f>ROUND(BB56,2)</f>
        <v>0</v>
      </c>
      <c r="BC55" s="119">
        <f>ROUND(BC56,2)</f>
        <v>0</v>
      </c>
      <c r="BD55" s="121">
        <f>ROUND(BD56,2)</f>
        <v>0</v>
      </c>
      <c r="BE55" s="7"/>
      <c r="BS55" s="122" t="s">
        <v>75</v>
      </c>
      <c r="BT55" s="122" t="s">
        <v>83</v>
      </c>
      <c r="BU55" s="122" t="s">
        <v>77</v>
      </c>
      <c r="BV55" s="122" t="s">
        <v>78</v>
      </c>
      <c r="BW55" s="122" t="s">
        <v>84</v>
      </c>
      <c r="BX55" s="122" t="s">
        <v>5</v>
      </c>
      <c r="CL55" s="122" t="s">
        <v>19</v>
      </c>
      <c r="CM55" s="122" t="s">
        <v>85</v>
      </c>
    </row>
    <row r="56" s="4" customFormat="1" ht="16.5" customHeight="1">
      <c r="A56" s="123" t="s">
        <v>86</v>
      </c>
      <c r="B56" s="62"/>
      <c r="C56" s="124"/>
      <c r="D56" s="124"/>
      <c r="E56" s="125" t="s">
        <v>87</v>
      </c>
      <c r="F56" s="125"/>
      <c r="G56" s="125"/>
      <c r="H56" s="125"/>
      <c r="I56" s="125"/>
      <c r="J56" s="124"/>
      <c r="K56" s="125" t="s">
        <v>88</v>
      </c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6">
        <f>'N-1-5-1 - SO 02 - Technol...'!J32</f>
        <v>0</v>
      </c>
      <c r="AH56" s="124"/>
      <c r="AI56" s="124"/>
      <c r="AJ56" s="124"/>
      <c r="AK56" s="124"/>
      <c r="AL56" s="124"/>
      <c r="AM56" s="124"/>
      <c r="AN56" s="126">
        <f>SUM(AG56,AT56)</f>
        <v>0</v>
      </c>
      <c r="AO56" s="124"/>
      <c r="AP56" s="124"/>
      <c r="AQ56" s="127" t="s">
        <v>89</v>
      </c>
      <c r="AR56" s="64"/>
      <c r="AS56" s="128">
        <v>0</v>
      </c>
      <c r="AT56" s="129">
        <f>ROUND(SUM(AV56:AW56),2)</f>
        <v>0</v>
      </c>
      <c r="AU56" s="130">
        <f>'N-1-5-1 - SO 02 - Technol...'!P101</f>
        <v>0</v>
      </c>
      <c r="AV56" s="129">
        <f>'N-1-5-1 - SO 02 - Technol...'!J35</f>
        <v>0</v>
      </c>
      <c r="AW56" s="129">
        <f>'N-1-5-1 - SO 02 - Technol...'!J36</f>
        <v>0</v>
      </c>
      <c r="AX56" s="129">
        <f>'N-1-5-1 - SO 02 - Technol...'!J37</f>
        <v>0</v>
      </c>
      <c r="AY56" s="129">
        <f>'N-1-5-1 - SO 02 - Technol...'!J38</f>
        <v>0</v>
      </c>
      <c r="AZ56" s="129">
        <f>'N-1-5-1 - SO 02 - Technol...'!F35</f>
        <v>0</v>
      </c>
      <c r="BA56" s="129">
        <f>'N-1-5-1 - SO 02 - Technol...'!F36</f>
        <v>0</v>
      </c>
      <c r="BB56" s="129">
        <f>'N-1-5-1 - SO 02 - Technol...'!F37</f>
        <v>0</v>
      </c>
      <c r="BC56" s="129">
        <f>'N-1-5-1 - SO 02 - Technol...'!F38</f>
        <v>0</v>
      </c>
      <c r="BD56" s="131">
        <f>'N-1-5-1 - SO 02 - Technol...'!F39</f>
        <v>0</v>
      </c>
      <c r="BE56" s="4"/>
      <c r="BT56" s="132" t="s">
        <v>85</v>
      </c>
      <c r="BV56" s="132" t="s">
        <v>78</v>
      </c>
      <c r="BW56" s="132" t="s">
        <v>90</v>
      </c>
      <c r="BX56" s="132" t="s">
        <v>84</v>
      </c>
      <c r="CL56" s="132" t="s">
        <v>19</v>
      </c>
    </row>
    <row r="57" s="7" customFormat="1" ht="16.5" customHeight="1">
      <c r="A57" s="7"/>
      <c r="B57" s="110"/>
      <c r="C57" s="111"/>
      <c r="D57" s="112" t="s">
        <v>91</v>
      </c>
      <c r="E57" s="112"/>
      <c r="F57" s="112"/>
      <c r="G57" s="112"/>
      <c r="H57" s="112"/>
      <c r="I57" s="113"/>
      <c r="J57" s="112" t="s">
        <v>92</v>
      </c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4">
        <f>ROUND(SUM(AG58:AG59),2)</f>
        <v>0</v>
      </c>
      <c r="AH57" s="113"/>
      <c r="AI57" s="113"/>
      <c r="AJ57" s="113"/>
      <c r="AK57" s="113"/>
      <c r="AL57" s="113"/>
      <c r="AM57" s="113"/>
      <c r="AN57" s="115">
        <f>SUM(AG57,AT57)</f>
        <v>0</v>
      </c>
      <c r="AO57" s="113"/>
      <c r="AP57" s="113"/>
      <c r="AQ57" s="116" t="s">
        <v>82</v>
      </c>
      <c r="AR57" s="117"/>
      <c r="AS57" s="118">
        <f>ROUND(SUM(AS58:AS59),2)</f>
        <v>0</v>
      </c>
      <c r="AT57" s="119">
        <f>ROUND(SUM(AV57:AW57),2)</f>
        <v>0</v>
      </c>
      <c r="AU57" s="120">
        <f>ROUND(SUM(AU58:AU59),5)</f>
        <v>0</v>
      </c>
      <c r="AV57" s="119">
        <f>ROUND(AZ57*L29,2)</f>
        <v>0</v>
      </c>
      <c r="AW57" s="119">
        <f>ROUND(BA57*L30,2)</f>
        <v>0</v>
      </c>
      <c r="AX57" s="119">
        <f>ROUND(BB57*L29,2)</f>
        <v>0</v>
      </c>
      <c r="AY57" s="119">
        <f>ROUND(BC57*L30,2)</f>
        <v>0</v>
      </c>
      <c r="AZ57" s="119">
        <f>ROUND(SUM(AZ58:AZ59),2)</f>
        <v>0</v>
      </c>
      <c r="BA57" s="119">
        <f>ROUND(SUM(BA58:BA59),2)</f>
        <v>0</v>
      </c>
      <c r="BB57" s="119">
        <f>ROUND(SUM(BB58:BB59),2)</f>
        <v>0</v>
      </c>
      <c r="BC57" s="119">
        <f>ROUND(SUM(BC58:BC59),2)</f>
        <v>0</v>
      </c>
      <c r="BD57" s="121">
        <f>ROUND(SUM(BD58:BD59),2)</f>
        <v>0</v>
      </c>
      <c r="BE57" s="7"/>
      <c r="BS57" s="122" t="s">
        <v>75</v>
      </c>
      <c r="BT57" s="122" t="s">
        <v>83</v>
      </c>
      <c r="BU57" s="122" t="s">
        <v>77</v>
      </c>
      <c r="BV57" s="122" t="s">
        <v>78</v>
      </c>
      <c r="BW57" s="122" t="s">
        <v>93</v>
      </c>
      <c r="BX57" s="122" t="s">
        <v>5</v>
      </c>
      <c r="CL57" s="122" t="s">
        <v>19</v>
      </c>
      <c r="CM57" s="122" t="s">
        <v>85</v>
      </c>
    </row>
    <row r="58" s="4" customFormat="1" ht="16.5" customHeight="1">
      <c r="A58" s="123" t="s">
        <v>86</v>
      </c>
      <c r="B58" s="62"/>
      <c r="C58" s="124"/>
      <c r="D58" s="124"/>
      <c r="E58" s="125" t="s">
        <v>94</v>
      </c>
      <c r="F58" s="125"/>
      <c r="G58" s="125"/>
      <c r="H58" s="125"/>
      <c r="I58" s="125"/>
      <c r="J58" s="124"/>
      <c r="K58" s="125" t="s">
        <v>88</v>
      </c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6">
        <f>'1-5-1 - SO 02 - Technolog...'!J32</f>
        <v>0</v>
      </c>
      <c r="AH58" s="124"/>
      <c r="AI58" s="124"/>
      <c r="AJ58" s="124"/>
      <c r="AK58" s="124"/>
      <c r="AL58" s="124"/>
      <c r="AM58" s="124"/>
      <c r="AN58" s="126">
        <f>SUM(AG58,AT58)</f>
        <v>0</v>
      </c>
      <c r="AO58" s="124"/>
      <c r="AP58" s="124"/>
      <c r="AQ58" s="127" t="s">
        <v>89</v>
      </c>
      <c r="AR58" s="64"/>
      <c r="AS58" s="128">
        <v>0</v>
      </c>
      <c r="AT58" s="129">
        <f>ROUND(SUM(AV58:AW58),2)</f>
        <v>0</v>
      </c>
      <c r="AU58" s="130">
        <f>'1-5-1 - SO 02 - Technolog...'!P103</f>
        <v>0</v>
      </c>
      <c r="AV58" s="129">
        <f>'1-5-1 - SO 02 - Technolog...'!J35</f>
        <v>0</v>
      </c>
      <c r="AW58" s="129">
        <f>'1-5-1 - SO 02 - Technolog...'!J36</f>
        <v>0</v>
      </c>
      <c r="AX58" s="129">
        <f>'1-5-1 - SO 02 - Technolog...'!J37</f>
        <v>0</v>
      </c>
      <c r="AY58" s="129">
        <f>'1-5-1 - SO 02 - Technolog...'!J38</f>
        <v>0</v>
      </c>
      <c r="AZ58" s="129">
        <f>'1-5-1 - SO 02 - Technolog...'!F35</f>
        <v>0</v>
      </c>
      <c r="BA58" s="129">
        <f>'1-5-1 - SO 02 - Technolog...'!F36</f>
        <v>0</v>
      </c>
      <c r="BB58" s="129">
        <f>'1-5-1 - SO 02 - Technolog...'!F37</f>
        <v>0</v>
      </c>
      <c r="BC58" s="129">
        <f>'1-5-1 - SO 02 - Technolog...'!F38</f>
        <v>0</v>
      </c>
      <c r="BD58" s="131">
        <f>'1-5-1 - SO 02 - Technolog...'!F39</f>
        <v>0</v>
      </c>
      <c r="BE58" s="4"/>
      <c r="BT58" s="132" t="s">
        <v>85</v>
      </c>
      <c r="BV58" s="132" t="s">
        <v>78</v>
      </c>
      <c r="BW58" s="132" t="s">
        <v>95</v>
      </c>
      <c r="BX58" s="132" t="s">
        <v>93</v>
      </c>
      <c r="CL58" s="132" t="s">
        <v>19</v>
      </c>
    </row>
    <row r="59" s="4" customFormat="1" ht="16.5" customHeight="1">
      <c r="A59" s="123" t="s">
        <v>86</v>
      </c>
      <c r="B59" s="62"/>
      <c r="C59" s="124"/>
      <c r="D59" s="124"/>
      <c r="E59" s="125" t="s">
        <v>96</v>
      </c>
      <c r="F59" s="125"/>
      <c r="G59" s="125"/>
      <c r="H59" s="125"/>
      <c r="I59" s="125"/>
      <c r="J59" s="124"/>
      <c r="K59" s="125" t="s">
        <v>97</v>
      </c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6">
        <f>'VON - Vedlejší a ostatní ...'!J32</f>
        <v>0</v>
      </c>
      <c r="AH59" s="124"/>
      <c r="AI59" s="124"/>
      <c r="AJ59" s="124"/>
      <c r="AK59" s="124"/>
      <c r="AL59" s="124"/>
      <c r="AM59" s="124"/>
      <c r="AN59" s="126">
        <f>SUM(AG59,AT59)</f>
        <v>0</v>
      </c>
      <c r="AO59" s="124"/>
      <c r="AP59" s="124"/>
      <c r="AQ59" s="127" t="s">
        <v>89</v>
      </c>
      <c r="AR59" s="64"/>
      <c r="AS59" s="133">
        <v>0</v>
      </c>
      <c r="AT59" s="134">
        <f>ROUND(SUM(AV59:AW59),2)</f>
        <v>0</v>
      </c>
      <c r="AU59" s="135">
        <f>'VON - Vedlejší a ostatní ...'!P90</f>
        <v>0</v>
      </c>
      <c r="AV59" s="134">
        <f>'VON - Vedlejší a ostatní ...'!J35</f>
        <v>0</v>
      </c>
      <c r="AW59" s="134">
        <f>'VON - Vedlejší a ostatní ...'!J36</f>
        <v>0</v>
      </c>
      <c r="AX59" s="134">
        <f>'VON - Vedlejší a ostatní ...'!J37</f>
        <v>0</v>
      </c>
      <c r="AY59" s="134">
        <f>'VON - Vedlejší a ostatní ...'!J38</f>
        <v>0</v>
      </c>
      <c r="AZ59" s="134">
        <f>'VON - Vedlejší a ostatní ...'!F35</f>
        <v>0</v>
      </c>
      <c r="BA59" s="134">
        <f>'VON - Vedlejší a ostatní ...'!F36</f>
        <v>0</v>
      </c>
      <c r="BB59" s="134">
        <f>'VON - Vedlejší a ostatní ...'!F37</f>
        <v>0</v>
      </c>
      <c r="BC59" s="134">
        <f>'VON - Vedlejší a ostatní ...'!F38</f>
        <v>0</v>
      </c>
      <c r="BD59" s="136">
        <f>'VON - Vedlejší a ostatní ...'!F39</f>
        <v>0</v>
      </c>
      <c r="BE59" s="4"/>
      <c r="BT59" s="132" t="s">
        <v>85</v>
      </c>
      <c r="BV59" s="132" t="s">
        <v>78</v>
      </c>
      <c r="BW59" s="132" t="s">
        <v>98</v>
      </c>
      <c r="BX59" s="132" t="s">
        <v>93</v>
      </c>
      <c r="CL59" s="132" t="s">
        <v>19</v>
      </c>
    </row>
    <row r="60" s="2" customFormat="1" ht="30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43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  <row r="61" s="2" customFormat="1" ht="6.96" customHeight="1">
      <c r="A61" s="37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43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</row>
  </sheetData>
  <sheetProtection sheet="1" formatColumns="0" formatRows="0" objects="1" scenarios="1" spinCount="100000" saltValue="e+0indjje2bQmhKogQsgdoyUVRXyRv8H8XkGF+3GwG5IUPa5acviSQRb0rXTMwYbaqbDXWPbnpRdIvMuWwzQIA==" hashValue="OEPGTw1IaolPKKcY+qcKHJrQjmC7UOx/cCGcb/ChJ03JAUyPOgR5HDJ61diFyC5eO2NEnZ4FuXdVmYClb4CNCA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K56:AF56"/>
    <mergeCell ref="AN56:AP56"/>
    <mergeCell ref="AG56:AM56"/>
    <mergeCell ref="E56:I56"/>
    <mergeCell ref="D57:H57"/>
    <mergeCell ref="J57:AF57"/>
    <mergeCell ref="AN57:AP57"/>
    <mergeCell ref="AG57:AM57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6" location="'N-1-5-1 - SO 02 - Technol...'!C2" display="/"/>
    <hyperlink ref="A58" location="'1-5-1 - SO 02 - Technolog...'!C2" display="/"/>
    <hyperlink ref="A59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85</v>
      </c>
    </row>
    <row r="4" s="1" customFormat="1" ht="24.96" customHeight="1">
      <c r="B4" s="19"/>
      <c r="D4" s="139" t="s">
        <v>99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 xml:space="preserve">Rekonstrukce kuchyně –  Gastro technologie</v>
      </c>
      <c r="F7" s="141"/>
      <c r="G7" s="141"/>
      <c r="H7" s="141"/>
      <c r="L7" s="19"/>
    </row>
    <row r="8" s="1" customFormat="1" ht="12" customHeight="1">
      <c r="B8" s="19"/>
      <c r="D8" s="141" t="s">
        <v>100</v>
      </c>
      <c r="L8" s="19"/>
    </row>
    <row r="9" s="2" customFormat="1" ht="16.5" customHeight="1">
      <c r="A9" s="37"/>
      <c r="B9" s="43"/>
      <c r="C9" s="37"/>
      <c r="D9" s="37"/>
      <c r="E9" s="142" t="s">
        <v>101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102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103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21</v>
      </c>
      <c r="E14" s="37"/>
      <c r="F14" s="132" t="s">
        <v>22</v>
      </c>
      <c r="G14" s="37"/>
      <c r="H14" s="37"/>
      <c r="I14" s="141" t="s">
        <v>23</v>
      </c>
      <c r="J14" s="145" t="str">
        <f>'Rekapitulace stavby'!AN8</f>
        <v>7. 8. 2023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">
        <v>27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">
        <v>28</v>
      </c>
      <c r="F17" s="37"/>
      <c r="G17" s="37"/>
      <c r="H17" s="37"/>
      <c r="I17" s="141" t="s">
        <v>29</v>
      </c>
      <c r="J17" s="132" t="s">
        <v>30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31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33</v>
      </c>
      <c r="E22" s="37"/>
      <c r="F22" s="37"/>
      <c r="G22" s="37"/>
      <c r="H22" s="37"/>
      <c r="I22" s="141" t="s">
        <v>26</v>
      </c>
      <c r="J22" s="132" t="s">
        <v>34</v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">
        <v>35</v>
      </c>
      <c r="F23" s="37"/>
      <c r="G23" s="37"/>
      <c r="H23" s="37"/>
      <c r="I23" s="141" t="s">
        <v>29</v>
      </c>
      <c r="J23" s="132" t="s">
        <v>19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37</v>
      </c>
      <c r="E25" s="37"/>
      <c r="F25" s="37"/>
      <c r="G25" s="37"/>
      <c r="H25" s="37"/>
      <c r="I25" s="141" t="s">
        <v>26</v>
      </c>
      <c r="J25" s="132" t="str">
        <f>IF('Rekapitulace stavby'!AN19="","",'Rekapitulace stavby'!AN19)</f>
        <v>74086880</v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tr">
        <f>IF('Rekapitulace stavby'!E20="","",'Rekapitulace stavby'!E20)</f>
        <v>Václav Křišťál</v>
      </c>
      <c r="F26" s="37"/>
      <c r="G26" s="37"/>
      <c r="H26" s="37"/>
      <c r="I26" s="141" t="s">
        <v>29</v>
      </c>
      <c r="J26" s="132" t="str">
        <f>IF('Rekapitulace stavby'!AN20="","",'Rekapitulace stavby'!AN20)</f>
        <v/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40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42</v>
      </c>
      <c r="E32" s="37"/>
      <c r="F32" s="37"/>
      <c r="G32" s="37"/>
      <c r="H32" s="37"/>
      <c r="I32" s="37"/>
      <c r="J32" s="152">
        <f>ROUND(J101,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44</v>
      </c>
      <c r="G34" s="37"/>
      <c r="H34" s="37"/>
      <c r="I34" s="153" t="s">
        <v>43</v>
      </c>
      <c r="J34" s="153" t="s">
        <v>45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46</v>
      </c>
      <c r="E35" s="141" t="s">
        <v>47</v>
      </c>
      <c r="F35" s="155">
        <f>ROUND((SUM(BE101:BE229)),  2)</f>
        <v>0</v>
      </c>
      <c r="G35" s="37"/>
      <c r="H35" s="37"/>
      <c r="I35" s="156">
        <v>0.20999999999999999</v>
      </c>
      <c r="J35" s="155">
        <f>ROUND(((SUM(BE101:BE229))*I35),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48</v>
      </c>
      <c r="F36" s="155">
        <f>ROUND((SUM(BF101:BF229)),  2)</f>
        <v>0</v>
      </c>
      <c r="G36" s="37"/>
      <c r="H36" s="37"/>
      <c r="I36" s="156">
        <v>0.12</v>
      </c>
      <c r="J36" s="155">
        <f>ROUND(((SUM(BF101:BF229))*I36),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49</v>
      </c>
      <c r="F37" s="155">
        <f>ROUND((SUM(BG101:BG229)),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50</v>
      </c>
      <c r="F38" s="155">
        <f>ROUND((SUM(BH101:BH229)),  2)</f>
        <v>0</v>
      </c>
      <c r="G38" s="37"/>
      <c r="H38" s="37"/>
      <c r="I38" s="156">
        <v>0.12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51</v>
      </c>
      <c r="F39" s="155">
        <f>ROUND((SUM(BI101:BI229)),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52</v>
      </c>
      <c r="E41" s="159"/>
      <c r="F41" s="159"/>
      <c r="G41" s="160" t="s">
        <v>53</v>
      </c>
      <c r="H41" s="161" t="s">
        <v>54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104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168" t="str">
        <f>E7</f>
        <v xml:space="preserve">Rekonstrukce kuchyně –  Gastro technologie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100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101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102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N-1-5-1 - SO 02 - Technologie Gastro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9"/>
      <c r="E56" s="39"/>
      <c r="F56" s="26" t="str">
        <f>F14</f>
        <v>Vejrostova 1143, 63500 Brno</v>
      </c>
      <c r="G56" s="39"/>
      <c r="H56" s="39"/>
      <c r="I56" s="31" t="s">
        <v>23</v>
      </c>
      <c r="J56" s="71" t="str">
        <f>IF(J14="","",J14)</f>
        <v>7. 8. 2023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9"/>
      <c r="E58" s="39"/>
      <c r="F58" s="26" t="str">
        <f>E17</f>
        <v>Gymnázium Brno-Bystrc, příspěvková organizace</v>
      </c>
      <c r="G58" s="39"/>
      <c r="H58" s="39"/>
      <c r="I58" s="31" t="s">
        <v>33</v>
      </c>
      <c r="J58" s="35" t="str">
        <f>E23</f>
        <v xml:space="preserve">MERU atelier s.r.o. 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31</v>
      </c>
      <c r="D59" s="39"/>
      <c r="E59" s="39"/>
      <c r="F59" s="26" t="str">
        <f>IF(E20="","",E20)</f>
        <v>Vyplň údaj</v>
      </c>
      <c r="G59" s="39"/>
      <c r="H59" s="39"/>
      <c r="I59" s="31" t="s">
        <v>37</v>
      </c>
      <c r="J59" s="35" t="str">
        <f>E26</f>
        <v>Václav Křišťál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105</v>
      </c>
      <c r="D61" s="170"/>
      <c r="E61" s="170"/>
      <c r="F61" s="170"/>
      <c r="G61" s="170"/>
      <c r="H61" s="170"/>
      <c r="I61" s="170"/>
      <c r="J61" s="171" t="s">
        <v>106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74</v>
      </c>
      <c r="D63" s="39"/>
      <c r="E63" s="39"/>
      <c r="F63" s="39"/>
      <c r="G63" s="39"/>
      <c r="H63" s="39"/>
      <c r="I63" s="39"/>
      <c r="J63" s="101">
        <f>J101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107</v>
      </c>
    </row>
    <row r="64" s="9" customFormat="1" ht="24.96" customHeight="1">
      <c r="A64" s="9"/>
      <c r="B64" s="173"/>
      <c r="C64" s="174"/>
      <c r="D64" s="175" t="s">
        <v>108</v>
      </c>
      <c r="E64" s="176"/>
      <c r="F64" s="176"/>
      <c r="G64" s="176"/>
      <c r="H64" s="176"/>
      <c r="I64" s="176"/>
      <c r="J64" s="177">
        <f>J102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3"/>
      <c r="C65" s="174"/>
      <c r="D65" s="175" t="s">
        <v>109</v>
      </c>
      <c r="E65" s="176"/>
      <c r="F65" s="176"/>
      <c r="G65" s="176"/>
      <c r="H65" s="176"/>
      <c r="I65" s="176"/>
      <c r="J65" s="177">
        <f>J107</f>
        <v>0</v>
      </c>
      <c r="K65" s="174"/>
      <c r="L65" s="17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3"/>
      <c r="C66" s="174"/>
      <c r="D66" s="175" t="s">
        <v>110</v>
      </c>
      <c r="E66" s="176"/>
      <c r="F66" s="176"/>
      <c r="G66" s="176"/>
      <c r="H66" s="176"/>
      <c r="I66" s="176"/>
      <c r="J66" s="177">
        <f>J112</f>
        <v>0</v>
      </c>
      <c r="K66" s="174"/>
      <c r="L66" s="178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3"/>
      <c r="C67" s="174"/>
      <c r="D67" s="175" t="s">
        <v>111</v>
      </c>
      <c r="E67" s="176"/>
      <c r="F67" s="176"/>
      <c r="G67" s="176"/>
      <c r="H67" s="176"/>
      <c r="I67" s="176"/>
      <c r="J67" s="177">
        <f>J121</f>
        <v>0</v>
      </c>
      <c r="K67" s="174"/>
      <c r="L67" s="178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3"/>
      <c r="C68" s="174"/>
      <c r="D68" s="175" t="s">
        <v>112</v>
      </c>
      <c r="E68" s="176"/>
      <c r="F68" s="176"/>
      <c r="G68" s="176"/>
      <c r="H68" s="176"/>
      <c r="I68" s="176"/>
      <c r="J68" s="177">
        <f>J134</f>
        <v>0</v>
      </c>
      <c r="K68" s="174"/>
      <c r="L68" s="178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3"/>
      <c r="C69" s="174"/>
      <c r="D69" s="175" t="s">
        <v>113</v>
      </c>
      <c r="E69" s="176"/>
      <c r="F69" s="176"/>
      <c r="G69" s="176"/>
      <c r="H69" s="176"/>
      <c r="I69" s="176"/>
      <c r="J69" s="177">
        <f>J139</f>
        <v>0</v>
      </c>
      <c r="K69" s="174"/>
      <c r="L69" s="17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3"/>
      <c r="C70" s="174"/>
      <c r="D70" s="175" t="s">
        <v>114</v>
      </c>
      <c r="E70" s="176"/>
      <c r="F70" s="176"/>
      <c r="G70" s="176"/>
      <c r="H70" s="176"/>
      <c r="I70" s="176"/>
      <c r="J70" s="177">
        <f>J142</f>
        <v>0</v>
      </c>
      <c r="K70" s="174"/>
      <c r="L70" s="178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3"/>
      <c r="C71" s="174"/>
      <c r="D71" s="175" t="s">
        <v>115</v>
      </c>
      <c r="E71" s="176"/>
      <c r="F71" s="176"/>
      <c r="G71" s="176"/>
      <c r="H71" s="176"/>
      <c r="I71" s="176"/>
      <c r="J71" s="177">
        <f>J145</f>
        <v>0</v>
      </c>
      <c r="K71" s="174"/>
      <c r="L71" s="17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3"/>
      <c r="C72" s="174"/>
      <c r="D72" s="175" t="s">
        <v>116</v>
      </c>
      <c r="E72" s="176"/>
      <c r="F72" s="176"/>
      <c r="G72" s="176"/>
      <c r="H72" s="176"/>
      <c r="I72" s="176"/>
      <c r="J72" s="177">
        <f>J150</f>
        <v>0</v>
      </c>
      <c r="K72" s="174"/>
      <c r="L72" s="17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3"/>
      <c r="C73" s="174"/>
      <c r="D73" s="175" t="s">
        <v>117</v>
      </c>
      <c r="E73" s="176"/>
      <c r="F73" s="176"/>
      <c r="G73" s="176"/>
      <c r="H73" s="176"/>
      <c r="I73" s="176"/>
      <c r="J73" s="177">
        <f>J153</f>
        <v>0</v>
      </c>
      <c r="K73" s="174"/>
      <c r="L73" s="178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3"/>
      <c r="C74" s="174"/>
      <c r="D74" s="175" t="s">
        <v>118</v>
      </c>
      <c r="E74" s="176"/>
      <c r="F74" s="176"/>
      <c r="G74" s="176"/>
      <c r="H74" s="176"/>
      <c r="I74" s="176"/>
      <c r="J74" s="177">
        <f>J166</f>
        <v>0</v>
      </c>
      <c r="K74" s="174"/>
      <c r="L74" s="17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3"/>
      <c r="C75" s="174"/>
      <c r="D75" s="175" t="s">
        <v>119</v>
      </c>
      <c r="E75" s="176"/>
      <c r="F75" s="176"/>
      <c r="G75" s="176"/>
      <c r="H75" s="176"/>
      <c r="I75" s="176"/>
      <c r="J75" s="177">
        <f>J169</f>
        <v>0</v>
      </c>
      <c r="K75" s="174"/>
      <c r="L75" s="178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3"/>
      <c r="C76" s="174"/>
      <c r="D76" s="175" t="s">
        <v>120</v>
      </c>
      <c r="E76" s="176"/>
      <c r="F76" s="176"/>
      <c r="G76" s="176"/>
      <c r="H76" s="176"/>
      <c r="I76" s="176"/>
      <c r="J76" s="177">
        <f>J178</f>
        <v>0</v>
      </c>
      <c r="K76" s="174"/>
      <c r="L76" s="178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3"/>
      <c r="C77" s="174"/>
      <c r="D77" s="175" t="s">
        <v>121</v>
      </c>
      <c r="E77" s="176"/>
      <c r="F77" s="176"/>
      <c r="G77" s="176"/>
      <c r="H77" s="176"/>
      <c r="I77" s="176"/>
      <c r="J77" s="177">
        <f>J191</f>
        <v>0</v>
      </c>
      <c r="K77" s="174"/>
      <c r="L77" s="178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3"/>
      <c r="C78" s="174"/>
      <c r="D78" s="175" t="s">
        <v>122</v>
      </c>
      <c r="E78" s="176"/>
      <c r="F78" s="176"/>
      <c r="G78" s="176"/>
      <c r="H78" s="176"/>
      <c r="I78" s="176"/>
      <c r="J78" s="177">
        <f>J204</f>
        <v>0</v>
      </c>
      <c r="K78" s="174"/>
      <c r="L78" s="178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3"/>
      <c r="C79" s="174"/>
      <c r="D79" s="175" t="s">
        <v>123</v>
      </c>
      <c r="E79" s="176"/>
      <c r="F79" s="176"/>
      <c r="G79" s="176"/>
      <c r="H79" s="176"/>
      <c r="I79" s="176"/>
      <c r="J79" s="177">
        <f>J219</f>
        <v>0</v>
      </c>
      <c r="K79" s="174"/>
      <c r="L79" s="17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2" customFormat="1" ht="21.84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5" s="2" customFormat="1" ht="6.96" customHeight="1">
      <c r="A85" s="37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24.96" customHeight="1">
      <c r="A86" s="37"/>
      <c r="B86" s="38"/>
      <c r="C86" s="22" t="s">
        <v>124</v>
      </c>
      <c r="D86" s="39"/>
      <c r="E86" s="39"/>
      <c r="F86" s="39"/>
      <c r="G86" s="39"/>
      <c r="H86" s="39"/>
      <c r="I86" s="39"/>
      <c r="J86" s="39"/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</v>
      </c>
      <c r="D88" s="39"/>
      <c r="E88" s="39"/>
      <c r="F88" s="39"/>
      <c r="G88" s="39"/>
      <c r="H88" s="39"/>
      <c r="I88" s="39"/>
      <c r="J88" s="39"/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168" t="str">
        <f>E7</f>
        <v xml:space="preserve">Rekonstrukce kuchyně –  Gastro technologie</v>
      </c>
      <c r="F89" s="31"/>
      <c r="G89" s="31"/>
      <c r="H89" s="31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1" customFormat="1" ht="12" customHeight="1">
      <c r="B90" s="20"/>
      <c r="C90" s="31" t="s">
        <v>100</v>
      </c>
      <c r="D90" s="21"/>
      <c r="E90" s="21"/>
      <c r="F90" s="21"/>
      <c r="G90" s="21"/>
      <c r="H90" s="21"/>
      <c r="I90" s="21"/>
      <c r="J90" s="21"/>
      <c r="K90" s="21"/>
      <c r="L90" s="19"/>
    </row>
    <row r="91" s="2" customFormat="1" ht="16.5" customHeight="1">
      <c r="A91" s="37"/>
      <c r="B91" s="38"/>
      <c r="C91" s="39"/>
      <c r="D91" s="39"/>
      <c r="E91" s="168" t="s">
        <v>101</v>
      </c>
      <c r="F91" s="39"/>
      <c r="G91" s="39"/>
      <c r="H91" s="39"/>
      <c r="I91" s="39"/>
      <c r="J91" s="39"/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2" customHeight="1">
      <c r="A92" s="37"/>
      <c r="B92" s="38"/>
      <c r="C92" s="31" t="s">
        <v>102</v>
      </c>
      <c r="D92" s="39"/>
      <c r="E92" s="39"/>
      <c r="F92" s="39"/>
      <c r="G92" s="39"/>
      <c r="H92" s="39"/>
      <c r="I92" s="39"/>
      <c r="J92" s="39"/>
      <c r="K92" s="39"/>
      <c r="L92" s="14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6.5" customHeight="1">
      <c r="A93" s="37"/>
      <c r="B93" s="38"/>
      <c r="C93" s="39"/>
      <c r="D93" s="39"/>
      <c r="E93" s="68" t="str">
        <f>E11</f>
        <v>N-1-5-1 - SO 02 - Technologie Gastro</v>
      </c>
      <c r="F93" s="39"/>
      <c r="G93" s="39"/>
      <c r="H93" s="39"/>
      <c r="I93" s="39"/>
      <c r="J93" s="39"/>
      <c r="K93" s="39"/>
      <c r="L93" s="14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14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2" customHeight="1">
      <c r="A95" s="37"/>
      <c r="B95" s="38"/>
      <c r="C95" s="31" t="s">
        <v>21</v>
      </c>
      <c r="D95" s="39"/>
      <c r="E95" s="39"/>
      <c r="F95" s="26" t="str">
        <f>F14</f>
        <v>Vejrostova 1143, 63500 Brno</v>
      </c>
      <c r="G95" s="39"/>
      <c r="H95" s="39"/>
      <c r="I95" s="31" t="s">
        <v>23</v>
      </c>
      <c r="J95" s="71" t="str">
        <f>IF(J14="","",J14)</f>
        <v>7. 8. 2023</v>
      </c>
      <c r="K95" s="39"/>
      <c r="L95" s="143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6.96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43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5.15" customHeight="1">
      <c r="A97" s="37"/>
      <c r="B97" s="38"/>
      <c r="C97" s="31" t="s">
        <v>25</v>
      </c>
      <c r="D97" s="39"/>
      <c r="E97" s="39"/>
      <c r="F97" s="26" t="str">
        <f>E17</f>
        <v>Gymnázium Brno-Bystrc, příspěvková organizace</v>
      </c>
      <c r="G97" s="39"/>
      <c r="H97" s="39"/>
      <c r="I97" s="31" t="s">
        <v>33</v>
      </c>
      <c r="J97" s="35" t="str">
        <f>E23</f>
        <v xml:space="preserve">MERU atelier s.r.o. </v>
      </c>
      <c r="K97" s="39"/>
      <c r="L97" s="143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15.15" customHeight="1">
      <c r="A98" s="37"/>
      <c r="B98" s="38"/>
      <c r="C98" s="31" t="s">
        <v>31</v>
      </c>
      <c r="D98" s="39"/>
      <c r="E98" s="39"/>
      <c r="F98" s="26" t="str">
        <f>IF(E20="","",E20)</f>
        <v>Vyplň údaj</v>
      </c>
      <c r="G98" s="39"/>
      <c r="H98" s="39"/>
      <c r="I98" s="31" t="s">
        <v>37</v>
      </c>
      <c r="J98" s="35" t="str">
        <f>E26</f>
        <v>Václav Křišťál</v>
      </c>
      <c r="K98" s="39"/>
      <c r="L98" s="143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43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10" customFormat="1" ht="29.28" customHeight="1">
      <c r="A100" s="179"/>
      <c r="B100" s="180"/>
      <c r="C100" s="181" t="s">
        <v>125</v>
      </c>
      <c r="D100" s="182" t="s">
        <v>61</v>
      </c>
      <c r="E100" s="182" t="s">
        <v>57</v>
      </c>
      <c r="F100" s="182" t="s">
        <v>58</v>
      </c>
      <c r="G100" s="182" t="s">
        <v>126</v>
      </c>
      <c r="H100" s="182" t="s">
        <v>127</v>
      </c>
      <c r="I100" s="182" t="s">
        <v>128</v>
      </c>
      <c r="J100" s="182" t="s">
        <v>106</v>
      </c>
      <c r="K100" s="183" t="s">
        <v>129</v>
      </c>
      <c r="L100" s="184"/>
      <c r="M100" s="91" t="s">
        <v>19</v>
      </c>
      <c r="N100" s="92" t="s">
        <v>46</v>
      </c>
      <c r="O100" s="92" t="s">
        <v>130</v>
      </c>
      <c r="P100" s="92" t="s">
        <v>131</v>
      </c>
      <c r="Q100" s="92" t="s">
        <v>132</v>
      </c>
      <c r="R100" s="92" t="s">
        <v>133</v>
      </c>
      <c r="S100" s="92" t="s">
        <v>134</v>
      </c>
      <c r="T100" s="93" t="s">
        <v>135</v>
      </c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</row>
    <row r="101" s="2" customFormat="1" ht="22.8" customHeight="1">
      <c r="A101" s="37"/>
      <c r="B101" s="38"/>
      <c r="C101" s="98" t="s">
        <v>136</v>
      </c>
      <c r="D101" s="39"/>
      <c r="E101" s="39"/>
      <c r="F101" s="39"/>
      <c r="G101" s="39"/>
      <c r="H101" s="39"/>
      <c r="I101" s="39"/>
      <c r="J101" s="185">
        <f>BK101</f>
        <v>0</v>
      </c>
      <c r="K101" s="39"/>
      <c r="L101" s="43"/>
      <c r="M101" s="94"/>
      <c r="N101" s="186"/>
      <c r="O101" s="95"/>
      <c r="P101" s="187">
        <f>P102+P107+P112+P121+P134+P139+P142+P145+P150+P153+P166+P169+P178+P191+P204+P219</f>
        <v>0</v>
      </c>
      <c r="Q101" s="95"/>
      <c r="R101" s="187">
        <f>R102+R107+R112+R121+R134+R139+R142+R145+R150+R153+R166+R169+R178+R191+R204+R219</f>
        <v>0</v>
      </c>
      <c r="S101" s="95"/>
      <c r="T101" s="188">
        <f>T102+T107+T112+T121+T134+T139+T142+T145+T150+T153+T166+T169+T178+T191+T204+T219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75</v>
      </c>
      <c r="AU101" s="16" t="s">
        <v>107</v>
      </c>
      <c r="BK101" s="189">
        <f>BK102+BK107+BK112+BK121+BK134+BK139+BK142+BK145+BK150+BK153+BK166+BK169+BK178+BK191+BK204+BK219</f>
        <v>0</v>
      </c>
    </row>
    <row r="102" s="11" customFormat="1" ht="25.92" customHeight="1">
      <c r="A102" s="11"/>
      <c r="B102" s="190"/>
      <c r="C102" s="191"/>
      <c r="D102" s="192" t="s">
        <v>75</v>
      </c>
      <c r="E102" s="193" t="s">
        <v>137</v>
      </c>
      <c r="F102" s="193" t="s">
        <v>138</v>
      </c>
      <c r="G102" s="191"/>
      <c r="H102" s="191"/>
      <c r="I102" s="194"/>
      <c r="J102" s="195">
        <f>BK102</f>
        <v>0</v>
      </c>
      <c r="K102" s="191"/>
      <c r="L102" s="196"/>
      <c r="M102" s="197"/>
      <c r="N102" s="198"/>
      <c r="O102" s="198"/>
      <c r="P102" s="199">
        <f>SUM(P103:P106)</f>
        <v>0</v>
      </c>
      <c r="Q102" s="198"/>
      <c r="R102" s="199">
        <f>SUM(R103:R106)</f>
        <v>0</v>
      </c>
      <c r="S102" s="198"/>
      <c r="T102" s="200">
        <f>SUM(T103:T106)</f>
        <v>0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R102" s="201" t="s">
        <v>83</v>
      </c>
      <c r="AT102" s="202" t="s">
        <v>75</v>
      </c>
      <c r="AU102" s="202" t="s">
        <v>76</v>
      </c>
      <c r="AY102" s="201" t="s">
        <v>139</v>
      </c>
      <c r="BK102" s="203">
        <f>SUM(BK103:BK106)</f>
        <v>0</v>
      </c>
    </row>
    <row r="103" s="2" customFormat="1" ht="16.5" customHeight="1">
      <c r="A103" s="37"/>
      <c r="B103" s="38"/>
      <c r="C103" s="204" t="s">
        <v>83</v>
      </c>
      <c r="D103" s="204" t="s">
        <v>140</v>
      </c>
      <c r="E103" s="205" t="s">
        <v>141</v>
      </c>
      <c r="F103" s="206" t="s">
        <v>142</v>
      </c>
      <c r="G103" s="207" t="s">
        <v>143</v>
      </c>
      <c r="H103" s="208">
        <v>2</v>
      </c>
      <c r="I103" s="209"/>
      <c r="J103" s="210">
        <f>ROUND(I103*H103,2)</f>
        <v>0</v>
      </c>
      <c r="K103" s="206" t="s">
        <v>19</v>
      </c>
      <c r="L103" s="211"/>
      <c r="M103" s="212" t="s">
        <v>19</v>
      </c>
      <c r="N103" s="213" t="s">
        <v>47</v>
      </c>
      <c r="O103" s="83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6" t="s">
        <v>144</v>
      </c>
      <c r="AT103" s="216" t="s">
        <v>140</v>
      </c>
      <c r="AU103" s="216" t="s">
        <v>83</v>
      </c>
      <c r="AY103" s="16" t="s">
        <v>139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6" t="s">
        <v>83</v>
      </c>
      <c r="BK103" s="217">
        <f>ROUND(I103*H103,2)</f>
        <v>0</v>
      </c>
      <c r="BL103" s="16" t="s">
        <v>145</v>
      </c>
      <c r="BM103" s="216" t="s">
        <v>146</v>
      </c>
    </row>
    <row r="104" s="2" customFormat="1">
      <c r="A104" s="37"/>
      <c r="B104" s="38"/>
      <c r="C104" s="39"/>
      <c r="D104" s="218" t="s">
        <v>147</v>
      </c>
      <c r="E104" s="39"/>
      <c r="F104" s="219" t="s">
        <v>148</v>
      </c>
      <c r="G104" s="39"/>
      <c r="H104" s="39"/>
      <c r="I104" s="220"/>
      <c r="J104" s="39"/>
      <c r="K104" s="39"/>
      <c r="L104" s="43"/>
      <c r="M104" s="221"/>
      <c r="N104" s="222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147</v>
      </c>
      <c r="AU104" s="16" t="s">
        <v>83</v>
      </c>
    </row>
    <row r="105" s="2" customFormat="1" ht="16.5" customHeight="1">
      <c r="A105" s="37"/>
      <c r="B105" s="38"/>
      <c r="C105" s="204" t="s">
        <v>85</v>
      </c>
      <c r="D105" s="204" t="s">
        <v>140</v>
      </c>
      <c r="E105" s="205" t="s">
        <v>149</v>
      </c>
      <c r="F105" s="206" t="s">
        <v>150</v>
      </c>
      <c r="G105" s="207" t="s">
        <v>143</v>
      </c>
      <c r="H105" s="208">
        <v>1</v>
      </c>
      <c r="I105" s="209"/>
      <c r="J105" s="210">
        <f>ROUND(I105*H105,2)</f>
        <v>0</v>
      </c>
      <c r="K105" s="206" t="s">
        <v>19</v>
      </c>
      <c r="L105" s="211"/>
      <c r="M105" s="212" t="s">
        <v>19</v>
      </c>
      <c r="N105" s="213" t="s">
        <v>47</v>
      </c>
      <c r="O105" s="83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6" t="s">
        <v>144</v>
      </c>
      <c r="AT105" s="216" t="s">
        <v>140</v>
      </c>
      <c r="AU105" s="216" t="s">
        <v>83</v>
      </c>
      <c r="AY105" s="16" t="s">
        <v>139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6" t="s">
        <v>83</v>
      </c>
      <c r="BK105" s="217">
        <f>ROUND(I105*H105,2)</f>
        <v>0</v>
      </c>
      <c r="BL105" s="16" t="s">
        <v>145</v>
      </c>
      <c r="BM105" s="216" t="s">
        <v>151</v>
      </c>
    </row>
    <row r="106" s="2" customFormat="1">
      <c r="A106" s="37"/>
      <c r="B106" s="38"/>
      <c r="C106" s="39"/>
      <c r="D106" s="218" t="s">
        <v>147</v>
      </c>
      <c r="E106" s="39"/>
      <c r="F106" s="219" t="s">
        <v>152</v>
      </c>
      <c r="G106" s="39"/>
      <c r="H106" s="39"/>
      <c r="I106" s="220"/>
      <c r="J106" s="39"/>
      <c r="K106" s="39"/>
      <c r="L106" s="43"/>
      <c r="M106" s="221"/>
      <c r="N106" s="222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147</v>
      </c>
      <c r="AU106" s="16" t="s">
        <v>83</v>
      </c>
    </row>
    <row r="107" s="11" customFormat="1" ht="25.92" customHeight="1">
      <c r="A107" s="11"/>
      <c r="B107" s="190"/>
      <c r="C107" s="191"/>
      <c r="D107" s="192" t="s">
        <v>75</v>
      </c>
      <c r="E107" s="193" t="s">
        <v>153</v>
      </c>
      <c r="F107" s="193" t="s">
        <v>154</v>
      </c>
      <c r="G107" s="191"/>
      <c r="H107" s="191"/>
      <c r="I107" s="194"/>
      <c r="J107" s="195">
        <f>BK107</f>
        <v>0</v>
      </c>
      <c r="K107" s="191"/>
      <c r="L107" s="196"/>
      <c r="M107" s="197"/>
      <c r="N107" s="198"/>
      <c r="O107" s="198"/>
      <c r="P107" s="199">
        <f>SUM(P108:P111)</f>
        <v>0</v>
      </c>
      <c r="Q107" s="198"/>
      <c r="R107" s="199">
        <f>SUM(R108:R111)</f>
        <v>0</v>
      </c>
      <c r="S107" s="198"/>
      <c r="T107" s="200">
        <f>SUM(T108:T111)</f>
        <v>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201" t="s">
        <v>83</v>
      </c>
      <c r="AT107" s="202" t="s">
        <v>75</v>
      </c>
      <c r="AU107" s="202" t="s">
        <v>76</v>
      </c>
      <c r="AY107" s="201" t="s">
        <v>139</v>
      </c>
      <c r="BK107" s="203">
        <f>SUM(BK108:BK111)</f>
        <v>0</v>
      </c>
    </row>
    <row r="108" s="2" customFormat="1" ht="16.5" customHeight="1">
      <c r="A108" s="37"/>
      <c r="B108" s="38"/>
      <c r="C108" s="204" t="s">
        <v>155</v>
      </c>
      <c r="D108" s="204" t="s">
        <v>140</v>
      </c>
      <c r="E108" s="205" t="s">
        <v>156</v>
      </c>
      <c r="F108" s="206" t="s">
        <v>157</v>
      </c>
      <c r="G108" s="207" t="s">
        <v>143</v>
      </c>
      <c r="H108" s="208">
        <v>1</v>
      </c>
      <c r="I108" s="209"/>
      <c r="J108" s="210">
        <f>ROUND(I108*H108,2)</f>
        <v>0</v>
      </c>
      <c r="K108" s="206" t="s">
        <v>19</v>
      </c>
      <c r="L108" s="211"/>
      <c r="M108" s="212" t="s">
        <v>19</v>
      </c>
      <c r="N108" s="213" t="s">
        <v>47</v>
      </c>
      <c r="O108" s="83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6" t="s">
        <v>144</v>
      </c>
      <c r="AT108" s="216" t="s">
        <v>140</v>
      </c>
      <c r="AU108" s="216" t="s">
        <v>83</v>
      </c>
      <c r="AY108" s="16" t="s">
        <v>139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6" t="s">
        <v>83</v>
      </c>
      <c r="BK108" s="217">
        <f>ROUND(I108*H108,2)</f>
        <v>0</v>
      </c>
      <c r="BL108" s="16" t="s">
        <v>145</v>
      </c>
      <c r="BM108" s="216" t="s">
        <v>158</v>
      </c>
    </row>
    <row r="109" s="2" customFormat="1">
      <c r="A109" s="37"/>
      <c r="B109" s="38"/>
      <c r="C109" s="39"/>
      <c r="D109" s="218" t="s">
        <v>147</v>
      </c>
      <c r="E109" s="39"/>
      <c r="F109" s="219" t="s">
        <v>159</v>
      </c>
      <c r="G109" s="39"/>
      <c r="H109" s="39"/>
      <c r="I109" s="220"/>
      <c r="J109" s="39"/>
      <c r="K109" s="39"/>
      <c r="L109" s="43"/>
      <c r="M109" s="221"/>
      <c r="N109" s="222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147</v>
      </c>
      <c r="AU109" s="16" t="s">
        <v>83</v>
      </c>
    </row>
    <row r="110" s="2" customFormat="1" ht="16.5" customHeight="1">
      <c r="A110" s="37"/>
      <c r="B110" s="38"/>
      <c r="C110" s="204" t="s">
        <v>145</v>
      </c>
      <c r="D110" s="204" t="s">
        <v>140</v>
      </c>
      <c r="E110" s="205" t="s">
        <v>160</v>
      </c>
      <c r="F110" s="206" t="s">
        <v>161</v>
      </c>
      <c r="G110" s="207" t="s">
        <v>143</v>
      </c>
      <c r="H110" s="208">
        <v>1</v>
      </c>
      <c r="I110" s="209"/>
      <c r="J110" s="210">
        <f>ROUND(I110*H110,2)</f>
        <v>0</v>
      </c>
      <c r="K110" s="206" t="s">
        <v>19</v>
      </c>
      <c r="L110" s="211"/>
      <c r="M110" s="212" t="s">
        <v>19</v>
      </c>
      <c r="N110" s="213" t="s">
        <v>47</v>
      </c>
      <c r="O110" s="83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6" t="s">
        <v>144</v>
      </c>
      <c r="AT110" s="216" t="s">
        <v>140</v>
      </c>
      <c r="AU110" s="216" t="s">
        <v>83</v>
      </c>
      <c r="AY110" s="16" t="s">
        <v>139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6" t="s">
        <v>83</v>
      </c>
      <c r="BK110" s="217">
        <f>ROUND(I110*H110,2)</f>
        <v>0</v>
      </c>
      <c r="BL110" s="16" t="s">
        <v>145</v>
      </c>
      <c r="BM110" s="216" t="s">
        <v>162</v>
      </c>
    </row>
    <row r="111" s="2" customFormat="1">
      <c r="A111" s="37"/>
      <c r="B111" s="38"/>
      <c r="C111" s="39"/>
      <c r="D111" s="218" t="s">
        <v>147</v>
      </c>
      <c r="E111" s="39"/>
      <c r="F111" s="219" t="s">
        <v>163</v>
      </c>
      <c r="G111" s="39"/>
      <c r="H111" s="39"/>
      <c r="I111" s="220"/>
      <c r="J111" s="39"/>
      <c r="K111" s="39"/>
      <c r="L111" s="43"/>
      <c r="M111" s="221"/>
      <c r="N111" s="222"/>
      <c r="O111" s="83"/>
      <c r="P111" s="83"/>
      <c r="Q111" s="83"/>
      <c r="R111" s="83"/>
      <c r="S111" s="83"/>
      <c r="T111" s="84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16" t="s">
        <v>147</v>
      </c>
      <c r="AU111" s="16" t="s">
        <v>83</v>
      </c>
    </row>
    <row r="112" s="11" customFormat="1" ht="25.92" customHeight="1">
      <c r="A112" s="11"/>
      <c r="B112" s="190"/>
      <c r="C112" s="191"/>
      <c r="D112" s="192" t="s">
        <v>75</v>
      </c>
      <c r="E112" s="193" t="s">
        <v>164</v>
      </c>
      <c r="F112" s="193" t="s">
        <v>165</v>
      </c>
      <c r="G112" s="191"/>
      <c r="H112" s="191"/>
      <c r="I112" s="194"/>
      <c r="J112" s="195">
        <f>BK112</f>
        <v>0</v>
      </c>
      <c r="K112" s="191"/>
      <c r="L112" s="196"/>
      <c r="M112" s="197"/>
      <c r="N112" s="198"/>
      <c r="O112" s="198"/>
      <c r="P112" s="199">
        <f>SUM(P113:P120)</f>
        <v>0</v>
      </c>
      <c r="Q112" s="198"/>
      <c r="R112" s="199">
        <f>SUM(R113:R120)</f>
        <v>0</v>
      </c>
      <c r="S112" s="198"/>
      <c r="T112" s="200">
        <f>SUM(T113:T120)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201" t="s">
        <v>83</v>
      </c>
      <c r="AT112" s="202" t="s">
        <v>75</v>
      </c>
      <c r="AU112" s="202" t="s">
        <v>76</v>
      </c>
      <c r="AY112" s="201" t="s">
        <v>139</v>
      </c>
      <c r="BK112" s="203">
        <f>SUM(BK113:BK120)</f>
        <v>0</v>
      </c>
    </row>
    <row r="113" s="2" customFormat="1" ht="16.5" customHeight="1">
      <c r="A113" s="37"/>
      <c r="B113" s="38"/>
      <c r="C113" s="204" t="s">
        <v>166</v>
      </c>
      <c r="D113" s="204" t="s">
        <v>140</v>
      </c>
      <c r="E113" s="205" t="s">
        <v>167</v>
      </c>
      <c r="F113" s="206" t="s">
        <v>168</v>
      </c>
      <c r="G113" s="207" t="s">
        <v>143</v>
      </c>
      <c r="H113" s="208">
        <v>1</v>
      </c>
      <c r="I113" s="209"/>
      <c r="J113" s="210">
        <f>ROUND(I113*H113,2)</f>
        <v>0</v>
      </c>
      <c r="K113" s="206" t="s">
        <v>19</v>
      </c>
      <c r="L113" s="211"/>
      <c r="M113" s="212" t="s">
        <v>19</v>
      </c>
      <c r="N113" s="213" t="s">
        <v>47</v>
      </c>
      <c r="O113" s="83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6" t="s">
        <v>144</v>
      </c>
      <c r="AT113" s="216" t="s">
        <v>140</v>
      </c>
      <c r="AU113" s="216" t="s">
        <v>83</v>
      </c>
      <c r="AY113" s="16" t="s">
        <v>139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6" t="s">
        <v>83</v>
      </c>
      <c r="BK113" s="217">
        <f>ROUND(I113*H113,2)</f>
        <v>0</v>
      </c>
      <c r="BL113" s="16" t="s">
        <v>145</v>
      </c>
      <c r="BM113" s="216" t="s">
        <v>169</v>
      </c>
    </row>
    <row r="114" s="2" customFormat="1">
      <c r="A114" s="37"/>
      <c r="B114" s="38"/>
      <c r="C114" s="39"/>
      <c r="D114" s="218" t="s">
        <v>147</v>
      </c>
      <c r="E114" s="39"/>
      <c r="F114" s="219" t="s">
        <v>170</v>
      </c>
      <c r="G114" s="39"/>
      <c r="H114" s="39"/>
      <c r="I114" s="220"/>
      <c r="J114" s="39"/>
      <c r="K114" s="39"/>
      <c r="L114" s="43"/>
      <c r="M114" s="221"/>
      <c r="N114" s="222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147</v>
      </c>
      <c r="AU114" s="16" t="s">
        <v>83</v>
      </c>
    </row>
    <row r="115" s="2" customFormat="1" ht="16.5" customHeight="1">
      <c r="A115" s="37"/>
      <c r="B115" s="38"/>
      <c r="C115" s="204" t="s">
        <v>171</v>
      </c>
      <c r="D115" s="204" t="s">
        <v>140</v>
      </c>
      <c r="E115" s="205" t="s">
        <v>172</v>
      </c>
      <c r="F115" s="206" t="s">
        <v>161</v>
      </c>
      <c r="G115" s="207" t="s">
        <v>143</v>
      </c>
      <c r="H115" s="208">
        <v>1</v>
      </c>
      <c r="I115" s="209"/>
      <c r="J115" s="210">
        <f>ROUND(I115*H115,2)</f>
        <v>0</v>
      </c>
      <c r="K115" s="206" t="s">
        <v>19</v>
      </c>
      <c r="L115" s="211"/>
      <c r="M115" s="212" t="s">
        <v>19</v>
      </c>
      <c r="N115" s="213" t="s">
        <v>47</v>
      </c>
      <c r="O115" s="83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6" t="s">
        <v>144</v>
      </c>
      <c r="AT115" s="216" t="s">
        <v>140</v>
      </c>
      <c r="AU115" s="216" t="s">
        <v>83</v>
      </c>
      <c r="AY115" s="16" t="s">
        <v>139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6" t="s">
        <v>83</v>
      </c>
      <c r="BK115" s="217">
        <f>ROUND(I115*H115,2)</f>
        <v>0</v>
      </c>
      <c r="BL115" s="16" t="s">
        <v>145</v>
      </c>
      <c r="BM115" s="216" t="s">
        <v>173</v>
      </c>
    </row>
    <row r="116" s="2" customFormat="1">
      <c r="A116" s="37"/>
      <c r="B116" s="38"/>
      <c r="C116" s="39"/>
      <c r="D116" s="218" t="s">
        <v>147</v>
      </c>
      <c r="E116" s="39"/>
      <c r="F116" s="219" t="s">
        <v>174</v>
      </c>
      <c r="G116" s="39"/>
      <c r="H116" s="39"/>
      <c r="I116" s="220"/>
      <c r="J116" s="39"/>
      <c r="K116" s="39"/>
      <c r="L116" s="43"/>
      <c r="M116" s="221"/>
      <c r="N116" s="222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147</v>
      </c>
      <c r="AU116" s="16" t="s">
        <v>83</v>
      </c>
    </row>
    <row r="117" s="2" customFormat="1" ht="16.5" customHeight="1">
      <c r="A117" s="37"/>
      <c r="B117" s="38"/>
      <c r="C117" s="204" t="s">
        <v>175</v>
      </c>
      <c r="D117" s="204" t="s">
        <v>140</v>
      </c>
      <c r="E117" s="205" t="s">
        <v>176</v>
      </c>
      <c r="F117" s="206" t="s">
        <v>177</v>
      </c>
      <c r="G117" s="207" t="s">
        <v>143</v>
      </c>
      <c r="H117" s="208">
        <v>2</v>
      </c>
      <c r="I117" s="209"/>
      <c r="J117" s="210">
        <f>ROUND(I117*H117,2)</f>
        <v>0</v>
      </c>
      <c r="K117" s="206" t="s">
        <v>19</v>
      </c>
      <c r="L117" s="211"/>
      <c r="M117" s="212" t="s">
        <v>19</v>
      </c>
      <c r="N117" s="213" t="s">
        <v>47</v>
      </c>
      <c r="O117" s="83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6" t="s">
        <v>144</v>
      </c>
      <c r="AT117" s="216" t="s">
        <v>140</v>
      </c>
      <c r="AU117" s="216" t="s">
        <v>83</v>
      </c>
      <c r="AY117" s="16" t="s">
        <v>139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6" t="s">
        <v>83</v>
      </c>
      <c r="BK117" s="217">
        <f>ROUND(I117*H117,2)</f>
        <v>0</v>
      </c>
      <c r="BL117" s="16" t="s">
        <v>145</v>
      </c>
      <c r="BM117" s="216" t="s">
        <v>178</v>
      </c>
    </row>
    <row r="118" s="2" customFormat="1">
      <c r="A118" s="37"/>
      <c r="B118" s="38"/>
      <c r="C118" s="39"/>
      <c r="D118" s="218" t="s">
        <v>147</v>
      </c>
      <c r="E118" s="39"/>
      <c r="F118" s="219" t="s">
        <v>179</v>
      </c>
      <c r="G118" s="39"/>
      <c r="H118" s="39"/>
      <c r="I118" s="220"/>
      <c r="J118" s="39"/>
      <c r="K118" s="39"/>
      <c r="L118" s="43"/>
      <c r="M118" s="221"/>
      <c r="N118" s="222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147</v>
      </c>
      <c r="AU118" s="16" t="s">
        <v>83</v>
      </c>
    </row>
    <row r="119" s="2" customFormat="1" ht="16.5" customHeight="1">
      <c r="A119" s="37"/>
      <c r="B119" s="38"/>
      <c r="C119" s="204" t="s">
        <v>144</v>
      </c>
      <c r="D119" s="204" t="s">
        <v>140</v>
      </c>
      <c r="E119" s="205" t="s">
        <v>180</v>
      </c>
      <c r="F119" s="206" t="s">
        <v>161</v>
      </c>
      <c r="G119" s="207" t="s">
        <v>143</v>
      </c>
      <c r="H119" s="208">
        <v>1</v>
      </c>
      <c r="I119" s="209"/>
      <c r="J119" s="210">
        <f>ROUND(I119*H119,2)</f>
        <v>0</v>
      </c>
      <c r="K119" s="206" t="s">
        <v>19</v>
      </c>
      <c r="L119" s="211"/>
      <c r="M119" s="212" t="s">
        <v>19</v>
      </c>
      <c r="N119" s="213" t="s">
        <v>47</v>
      </c>
      <c r="O119" s="83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6" t="s">
        <v>144</v>
      </c>
      <c r="AT119" s="216" t="s">
        <v>140</v>
      </c>
      <c r="AU119" s="216" t="s">
        <v>83</v>
      </c>
      <c r="AY119" s="16" t="s">
        <v>139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6" t="s">
        <v>83</v>
      </c>
      <c r="BK119" s="217">
        <f>ROUND(I119*H119,2)</f>
        <v>0</v>
      </c>
      <c r="BL119" s="16" t="s">
        <v>145</v>
      </c>
      <c r="BM119" s="216" t="s">
        <v>181</v>
      </c>
    </row>
    <row r="120" s="2" customFormat="1">
      <c r="A120" s="37"/>
      <c r="B120" s="38"/>
      <c r="C120" s="39"/>
      <c r="D120" s="218" t="s">
        <v>147</v>
      </c>
      <c r="E120" s="39"/>
      <c r="F120" s="219" t="s">
        <v>174</v>
      </c>
      <c r="G120" s="39"/>
      <c r="H120" s="39"/>
      <c r="I120" s="220"/>
      <c r="J120" s="39"/>
      <c r="K120" s="39"/>
      <c r="L120" s="43"/>
      <c r="M120" s="221"/>
      <c r="N120" s="222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147</v>
      </c>
      <c r="AU120" s="16" t="s">
        <v>83</v>
      </c>
    </row>
    <row r="121" s="11" customFormat="1" ht="25.92" customHeight="1">
      <c r="A121" s="11"/>
      <c r="B121" s="190"/>
      <c r="C121" s="191"/>
      <c r="D121" s="192" t="s">
        <v>75</v>
      </c>
      <c r="E121" s="193" t="s">
        <v>182</v>
      </c>
      <c r="F121" s="193" t="s">
        <v>183</v>
      </c>
      <c r="G121" s="191"/>
      <c r="H121" s="191"/>
      <c r="I121" s="194"/>
      <c r="J121" s="195">
        <f>BK121</f>
        <v>0</v>
      </c>
      <c r="K121" s="191"/>
      <c r="L121" s="196"/>
      <c r="M121" s="197"/>
      <c r="N121" s="198"/>
      <c r="O121" s="198"/>
      <c r="P121" s="199">
        <f>SUM(P122:P133)</f>
        <v>0</v>
      </c>
      <c r="Q121" s="198"/>
      <c r="R121" s="199">
        <f>SUM(R122:R133)</f>
        <v>0</v>
      </c>
      <c r="S121" s="198"/>
      <c r="T121" s="200">
        <f>SUM(T122:T133)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1" t="s">
        <v>83</v>
      </c>
      <c r="AT121" s="202" t="s">
        <v>75</v>
      </c>
      <c r="AU121" s="202" t="s">
        <v>76</v>
      </c>
      <c r="AY121" s="201" t="s">
        <v>139</v>
      </c>
      <c r="BK121" s="203">
        <f>SUM(BK122:BK133)</f>
        <v>0</v>
      </c>
    </row>
    <row r="122" s="2" customFormat="1" ht="16.5" customHeight="1">
      <c r="A122" s="37"/>
      <c r="B122" s="38"/>
      <c r="C122" s="204" t="s">
        <v>184</v>
      </c>
      <c r="D122" s="204" t="s">
        <v>140</v>
      </c>
      <c r="E122" s="205" t="s">
        <v>185</v>
      </c>
      <c r="F122" s="206" t="s">
        <v>186</v>
      </c>
      <c r="G122" s="207" t="s">
        <v>143</v>
      </c>
      <c r="H122" s="208">
        <v>1</v>
      </c>
      <c r="I122" s="209"/>
      <c r="J122" s="210">
        <f>ROUND(I122*H122,2)</f>
        <v>0</v>
      </c>
      <c r="K122" s="206" t="s">
        <v>19</v>
      </c>
      <c r="L122" s="211"/>
      <c r="M122" s="212" t="s">
        <v>19</v>
      </c>
      <c r="N122" s="213" t="s">
        <v>47</v>
      </c>
      <c r="O122" s="83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6" t="s">
        <v>144</v>
      </c>
      <c r="AT122" s="216" t="s">
        <v>140</v>
      </c>
      <c r="AU122" s="216" t="s">
        <v>83</v>
      </c>
      <c r="AY122" s="16" t="s">
        <v>139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6" t="s">
        <v>83</v>
      </c>
      <c r="BK122" s="217">
        <f>ROUND(I122*H122,2)</f>
        <v>0</v>
      </c>
      <c r="BL122" s="16" t="s">
        <v>145</v>
      </c>
      <c r="BM122" s="216" t="s">
        <v>187</v>
      </c>
    </row>
    <row r="123" s="2" customFormat="1">
      <c r="A123" s="37"/>
      <c r="B123" s="38"/>
      <c r="C123" s="39"/>
      <c r="D123" s="218" t="s">
        <v>147</v>
      </c>
      <c r="E123" s="39"/>
      <c r="F123" s="219" t="s">
        <v>188</v>
      </c>
      <c r="G123" s="39"/>
      <c r="H123" s="39"/>
      <c r="I123" s="220"/>
      <c r="J123" s="39"/>
      <c r="K123" s="39"/>
      <c r="L123" s="43"/>
      <c r="M123" s="221"/>
      <c r="N123" s="222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147</v>
      </c>
      <c r="AU123" s="16" t="s">
        <v>83</v>
      </c>
    </row>
    <row r="124" s="2" customFormat="1" ht="16.5" customHeight="1">
      <c r="A124" s="37"/>
      <c r="B124" s="38"/>
      <c r="C124" s="204" t="s">
        <v>189</v>
      </c>
      <c r="D124" s="204" t="s">
        <v>140</v>
      </c>
      <c r="E124" s="205" t="s">
        <v>190</v>
      </c>
      <c r="F124" s="206" t="s">
        <v>191</v>
      </c>
      <c r="G124" s="207" t="s">
        <v>143</v>
      </c>
      <c r="H124" s="208">
        <v>2</v>
      </c>
      <c r="I124" s="209"/>
      <c r="J124" s="210">
        <f>ROUND(I124*H124,2)</f>
        <v>0</v>
      </c>
      <c r="K124" s="206" t="s">
        <v>19</v>
      </c>
      <c r="L124" s="211"/>
      <c r="M124" s="212" t="s">
        <v>19</v>
      </c>
      <c r="N124" s="213" t="s">
        <v>47</v>
      </c>
      <c r="O124" s="83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6" t="s">
        <v>144</v>
      </c>
      <c r="AT124" s="216" t="s">
        <v>140</v>
      </c>
      <c r="AU124" s="216" t="s">
        <v>83</v>
      </c>
      <c r="AY124" s="16" t="s">
        <v>139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6" t="s">
        <v>83</v>
      </c>
      <c r="BK124" s="217">
        <f>ROUND(I124*H124,2)</f>
        <v>0</v>
      </c>
      <c r="BL124" s="16" t="s">
        <v>145</v>
      </c>
      <c r="BM124" s="216" t="s">
        <v>192</v>
      </c>
    </row>
    <row r="125" s="2" customFormat="1">
      <c r="A125" s="37"/>
      <c r="B125" s="38"/>
      <c r="C125" s="39"/>
      <c r="D125" s="218" t="s">
        <v>147</v>
      </c>
      <c r="E125" s="39"/>
      <c r="F125" s="219" t="s">
        <v>193</v>
      </c>
      <c r="G125" s="39"/>
      <c r="H125" s="39"/>
      <c r="I125" s="220"/>
      <c r="J125" s="39"/>
      <c r="K125" s="39"/>
      <c r="L125" s="43"/>
      <c r="M125" s="221"/>
      <c r="N125" s="222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147</v>
      </c>
      <c r="AU125" s="16" t="s">
        <v>83</v>
      </c>
    </row>
    <row r="126" s="2" customFormat="1" ht="16.5" customHeight="1">
      <c r="A126" s="37"/>
      <c r="B126" s="38"/>
      <c r="C126" s="204" t="s">
        <v>194</v>
      </c>
      <c r="D126" s="204" t="s">
        <v>140</v>
      </c>
      <c r="E126" s="205" t="s">
        <v>195</v>
      </c>
      <c r="F126" s="206" t="s">
        <v>196</v>
      </c>
      <c r="G126" s="207" t="s">
        <v>143</v>
      </c>
      <c r="H126" s="208">
        <v>1</v>
      </c>
      <c r="I126" s="209"/>
      <c r="J126" s="210">
        <f>ROUND(I126*H126,2)</f>
        <v>0</v>
      </c>
      <c r="K126" s="206" t="s">
        <v>19</v>
      </c>
      <c r="L126" s="211"/>
      <c r="M126" s="212" t="s">
        <v>19</v>
      </c>
      <c r="N126" s="213" t="s">
        <v>47</v>
      </c>
      <c r="O126" s="83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16" t="s">
        <v>144</v>
      </c>
      <c r="AT126" s="216" t="s">
        <v>140</v>
      </c>
      <c r="AU126" s="216" t="s">
        <v>83</v>
      </c>
      <c r="AY126" s="16" t="s">
        <v>139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6" t="s">
        <v>83</v>
      </c>
      <c r="BK126" s="217">
        <f>ROUND(I126*H126,2)</f>
        <v>0</v>
      </c>
      <c r="BL126" s="16" t="s">
        <v>145</v>
      </c>
      <c r="BM126" s="216" t="s">
        <v>197</v>
      </c>
    </row>
    <row r="127" s="2" customFormat="1">
      <c r="A127" s="37"/>
      <c r="B127" s="38"/>
      <c r="C127" s="39"/>
      <c r="D127" s="218" t="s">
        <v>147</v>
      </c>
      <c r="E127" s="39"/>
      <c r="F127" s="219" t="s">
        <v>198</v>
      </c>
      <c r="G127" s="39"/>
      <c r="H127" s="39"/>
      <c r="I127" s="220"/>
      <c r="J127" s="39"/>
      <c r="K127" s="39"/>
      <c r="L127" s="43"/>
      <c r="M127" s="221"/>
      <c r="N127" s="222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147</v>
      </c>
      <c r="AU127" s="16" t="s">
        <v>83</v>
      </c>
    </row>
    <row r="128" s="2" customFormat="1" ht="16.5" customHeight="1">
      <c r="A128" s="37"/>
      <c r="B128" s="38"/>
      <c r="C128" s="204" t="s">
        <v>8</v>
      </c>
      <c r="D128" s="204" t="s">
        <v>140</v>
      </c>
      <c r="E128" s="205" t="s">
        <v>199</v>
      </c>
      <c r="F128" s="206" t="s">
        <v>200</v>
      </c>
      <c r="G128" s="207" t="s">
        <v>143</v>
      </c>
      <c r="H128" s="208">
        <v>1</v>
      </c>
      <c r="I128" s="209"/>
      <c r="J128" s="210">
        <f>ROUND(I128*H128,2)</f>
        <v>0</v>
      </c>
      <c r="K128" s="206" t="s">
        <v>19</v>
      </c>
      <c r="L128" s="211"/>
      <c r="M128" s="212" t="s">
        <v>19</v>
      </c>
      <c r="N128" s="213" t="s">
        <v>47</v>
      </c>
      <c r="O128" s="83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16" t="s">
        <v>144</v>
      </c>
      <c r="AT128" s="216" t="s">
        <v>140</v>
      </c>
      <c r="AU128" s="216" t="s">
        <v>83</v>
      </c>
      <c r="AY128" s="16" t="s">
        <v>139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6" t="s">
        <v>83</v>
      </c>
      <c r="BK128" s="217">
        <f>ROUND(I128*H128,2)</f>
        <v>0</v>
      </c>
      <c r="BL128" s="16" t="s">
        <v>145</v>
      </c>
      <c r="BM128" s="216" t="s">
        <v>201</v>
      </c>
    </row>
    <row r="129" s="2" customFormat="1">
      <c r="A129" s="37"/>
      <c r="B129" s="38"/>
      <c r="C129" s="39"/>
      <c r="D129" s="218" t="s">
        <v>147</v>
      </c>
      <c r="E129" s="39"/>
      <c r="F129" s="219" t="s">
        <v>202</v>
      </c>
      <c r="G129" s="39"/>
      <c r="H129" s="39"/>
      <c r="I129" s="220"/>
      <c r="J129" s="39"/>
      <c r="K129" s="39"/>
      <c r="L129" s="43"/>
      <c r="M129" s="221"/>
      <c r="N129" s="222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147</v>
      </c>
      <c r="AU129" s="16" t="s">
        <v>83</v>
      </c>
    </row>
    <row r="130" s="2" customFormat="1" ht="16.5" customHeight="1">
      <c r="A130" s="37"/>
      <c r="B130" s="38"/>
      <c r="C130" s="204" t="s">
        <v>203</v>
      </c>
      <c r="D130" s="204" t="s">
        <v>140</v>
      </c>
      <c r="E130" s="205" t="s">
        <v>204</v>
      </c>
      <c r="F130" s="206" t="s">
        <v>205</v>
      </c>
      <c r="G130" s="207" t="s">
        <v>143</v>
      </c>
      <c r="H130" s="208">
        <v>1</v>
      </c>
      <c r="I130" s="209"/>
      <c r="J130" s="210">
        <f>ROUND(I130*H130,2)</f>
        <v>0</v>
      </c>
      <c r="K130" s="206" t="s">
        <v>19</v>
      </c>
      <c r="L130" s="211"/>
      <c r="M130" s="212" t="s">
        <v>19</v>
      </c>
      <c r="N130" s="213" t="s">
        <v>47</v>
      </c>
      <c r="O130" s="83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6" t="s">
        <v>144</v>
      </c>
      <c r="AT130" s="216" t="s">
        <v>140</v>
      </c>
      <c r="AU130" s="216" t="s">
        <v>83</v>
      </c>
      <c r="AY130" s="16" t="s">
        <v>139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6" t="s">
        <v>83</v>
      </c>
      <c r="BK130" s="217">
        <f>ROUND(I130*H130,2)</f>
        <v>0</v>
      </c>
      <c r="BL130" s="16" t="s">
        <v>145</v>
      </c>
      <c r="BM130" s="216" t="s">
        <v>206</v>
      </c>
    </row>
    <row r="131" s="2" customFormat="1">
      <c r="A131" s="37"/>
      <c r="B131" s="38"/>
      <c r="C131" s="39"/>
      <c r="D131" s="218" t="s">
        <v>147</v>
      </c>
      <c r="E131" s="39"/>
      <c r="F131" s="219" t="s">
        <v>202</v>
      </c>
      <c r="G131" s="39"/>
      <c r="H131" s="39"/>
      <c r="I131" s="220"/>
      <c r="J131" s="39"/>
      <c r="K131" s="39"/>
      <c r="L131" s="43"/>
      <c r="M131" s="221"/>
      <c r="N131" s="222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147</v>
      </c>
      <c r="AU131" s="16" t="s">
        <v>83</v>
      </c>
    </row>
    <row r="132" s="2" customFormat="1" ht="16.5" customHeight="1">
      <c r="A132" s="37"/>
      <c r="B132" s="38"/>
      <c r="C132" s="204" t="s">
        <v>207</v>
      </c>
      <c r="D132" s="204" t="s">
        <v>140</v>
      </c>
      <c r="E132" s="205" t="s">
        <v>208</v>
      </c>
      <c r="F132" s="206" t="s">
        <v>209</v>
      </c>
      <c r="G132" s="207" t="s">
        <v>143</v>
      </c>
      <c r="H132" s="208">
        <v>1</v>
      </c>
      <c r="I132" s="209"/>
      <c r="J132" s="210">
        <f>ROUND(I132*H132,2)</f>
        <v>0</v>
      </c>
      <c r="K132" s="206" t="s">
        <v>19</v>
      </c>
      <c r="L132" s="211"/>
      <c r="M132" s="212" t="s">
        <v>19</v>
      </c>
      <c r="N132" s="213" t="s">
        <v>47</v>
      </c>
      <c r="O132" s="83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16" t="s">
        <v>144</v>
      </c>
      <c r="AT132" s="216" t="s">
        <v>140</v>
      </c>
      <c r="AU132" s="216" t="s">
        <v>83</v>
      </c>
      <c r="AY132" s="16" t="s">
        <v>139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6" t="s">
        <v>83</v>
      </c>
      <c r="BK132" s="217">
        <f>ROUND(I132*H132,2)</f>
        <v>0</v>
      </c>
      <c r="BL132" s="16" t="s">
        <v>145</v>
      </c>
      <c r="BM132" s="216" t="s">
        <v>210</v>
      </c>
    </row>
    <row r="133" s="2" customFormat="1">
      <c r="A133" s="37"/>
      <c r="B133" s="38"/>
      <c r="C133" s="39"/>
      <c r="D133" s="218" t="s">
        <v>147</v>
      </c>
      <c r="E133" s="39"/>
      <c r="F133" s="219" t="s">
        <v>211</v>
      </c>
      <c r="G133" s="39"/>
      <c r="H133" s="39"/>
      <c r="I133" s="220"/>
      <c r="J133" s="39"/>
      <c r="K133" s="39"/>
      <c r="L133" s="43"/>
      <c r="M133" s="221"/>
      <c r="N133" s="222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147</v>
      </c>
      <c r="AU133" s="16" t="s">
        <v>83</v>
      </c>
    </row>
    <row r="134" s="11" customFormat="1" ht="25.92" customHeight="1">
      <c r="A134" s="11"/>
      <c r="B134" s="190"/>
      <c r="C134" s="191"/>
      <c r="D134" s="192" t="s">
        <v>75</v>
      </c>
      <c r="E134" s="193" t="s">
        <v>212</v>
      </c>
      <c r="F134" s="193" t="s">
        <v>213</v>
      </c>
      <c r="G134" s="191"/>
      <c r="H134" s="191"/>
      <c r="I134" s="194"/>
      <c r="J134" s="195">
        <f>BK134</f>
        <v>0</v>
      </c>
      <c r="K134" s="191"/>
      <c r="L134" s="196"/>
      <c r="M134" s="197"/>
      <c r="N134" s="198"/>
      <c r="O134" s="198"/>
      <c r="P134" s="199">
        <f>SUM(P135:P138)</f>
        <v>0</v>
      </c>
      <c r="Q134" s="198"/>
      <c r="R134" s="199">
        <f>SUM(R135:R138)</f>
        <v>0</v>
      </c>
      <c r="S134" s="198"/>
      <c r="T134" s="200">
        <f>SUM(T135:T138)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01" t="s">
        <v>83</v>
      </c>
      <c r="AT134" s="202" t="s">
        <v>75</v>
      </c>
      <c r="AU134" s="202" t="s">
        <v>76</v>
      </c>
      <c r="AY134" s="201" t="s">
        <v>139</v>
      </c>
      <c r="BK134" s="203">
        <f>SUM(BK135:BK138)</f>
        <v>0</v>
      </c>
    </row>
    <row r="135" s="2" customFormat="1" ht="16.5" customHeight="1">
      <c r="A135" s="37"/>
      <c r="B135" s="38"/>
      <c r="C135" s="204" t="s">
        <v>214</v>
      </c>
      <c r="D135" s="204" t="s">
        <v>140</v>
      </c>
      <c r="E135" s="205" t="s">
        <v>215</v>
      </c>
      <c r="F135" s="206" t="s">
        <v>209</v>
      </c>
      <c r="G135" s="207" t="s">
        <v>143</v>
      </c>
      <c r="H135" s="208">
        <v>3</v>
      </c>
      <c r="I135" s="209"/>
      <c r="J135" s="210">
        <f>ROUND(I135*H135,2)</f>
        <v>0</v>
      </c>
      <c r="K135" s="206" t="s">
        <v>19</v>
      </c>
      <c r="L135" s="211"/>
      <c r="M135" s="212" t="s">
        <v>19</v>
      </c>
      <c r="N135" s="213" t="s">
        <v>47</v>
      </c>
      <c r="O135" s="83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16" t="s">
        <v>144</v>
      </c>
      <c r="AT135" s="216" t="s">
        <v>140</v>
      </c>
      <c r="AU135" s="216" t="s">
        <v>83</v>
      </c>
      <c r="AY135" s="16" t="s">
        <v>139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6" t="s">
        <v>83</v>
      </c>
      <c r="BK135" s="217">
        <f>ROUND(I135*H135,2)</f>
        <v>0</v>
      </c>
      <c r="BL135" s="16" t="s">
        <v>145</v>
      </c>
      <c r="BM135" s="216" t="s">
        <v>216</v>
      </c>
    </row>
    <row r="136" s="2" customFormat="1">
      <c r="A136" s="37"/>
      <c r="B136" s="38"/>
      <c r="C136" s="39"/>
      <c r="D136" s="218" t="s">
        <v>147</v>
      </c>
      <c r="E136" s="39"/>
      <c r="F136" s="219" t="s">
        <v>217</v>
      </c>
      <c r="G136" s="39"/>
      <c r="H136" s="39"/>
      <c r="I136" s="220"/>
      <c r="J136" s="39"/>
      <c r="K136" s="39"/>
      <c r="L136" s="43"/>
      <c r="M136" s="221"/>
      <c r="N136" s="222"/>
      <c r="O136" s="83"/>
      <c r="P136" s="83"/>
      <c r="Q136" s="83"/>
      <c r="R136" s="83"/>
      <c r="S136" s="83"/>
      <c r="T136" s="84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147</v>
      </c>
      <c r="AU136" s="16" t="s">
        <v>83</v>
      </c>
    </row>
    <row r="137" s="2" customFormat="1" ht="16.5" customHeight="1">
      <c r="A137" s="37"/>
      <c r="B137" s="38"/>
      <c r="C137" s="204" t="s">
        <v>218</v>
      </c>
      <c r="D137" s="204" t="s">
        <v>140</v>
      </c>
      <c r="E137" s="205" t="s">
        <v>219</v>
      </c>
      <c r="F137" s="206" t="s">
        <v>209</v>
      </c>
      <c r="G137" s="207" t="s">
        <v>143</v>
      </c>
      <c r="H137" s="208">
        <v>2</v>
      </c>
      <c r="I137" s="209"/>
      <c r="J137" s="210">
        <f>ROUND(I137*H137,2)</f>
        <v>0</v>
      </c>
      <c r="K137" s="206" t="s">
        <v>19</v>
      </c>
      <c r="L137" s="211"/>
      <c r="M137" s="212" t="s">
        <v>19</v>
      </c>
      <c r="N137" s="213" t="s">
        <v>47</v>
      </c>
      <c r="O137" s="83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6" t="s">
        <v>144</v>
      </c>
      <c r="AT137" s="216" t="s">
        <v>140</v>
      </c>
      <c r="AU137" s="216" t="s">
        <v>83</v>
      </c>
      <c r="AY137" s="16" t="s">
        <v>139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6" t="s">
        <v>83</v>
      </c>
      <c r="BK137" s="217">
        <f>ROUND(I137*H137,2)</f>
        <v>0</v>
      </c>
      <c r="BL137" s="16" t="s">
        <v>145</v>
      </c>
      <c r="BM137" s="216" t="s">
        <v>220</v>
      </c>
    </row>
    <row r="138" s="2" customFormat="1">
      <c r="A138" s="37"/>
      <c r="B138" s="38"/>
      <c r="C138" s="39"/>
      <c r="D138" s="218" t="s">
        <v>147</v>
      </c>
      <c r="E138" s="39"/>
      <c r="F138" s="219" t="s">
        <v>221</v>
      </c>
      <c r="G138" s="39"/>
      <c r="H138" s="39"/>
      <c r="I138" s="220"/>
      <c r="J138" s="39"/>
      <c r="K138" s="39"/>
      <c r="L138" s="43"/>
      <c r="M138" s="221"/>
      <c r="N138" s="222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147</v>
      </c>
      <c r="AU138" s="16" t="s">
        <v>83</v>
      </c>
    </row>
    <row r="139" s="11" customFormat="1" ht="25.92" customHeight="1">
      <c r="A139" s="11"/>
      <c r="B139" s="190"/>
      <c r="C139" s="191"/>
      <c r="D139" s="192" t="s">
        <v>75</v>
      </c>
      <c r="E139" s="193" t="s">
        <v>222</v>
      </c>
      <c r="F139" s="193" t="s">
        <v>223</v>
      </c>
      <c r="G139" s="191"/>
      <c r="H139" s="191"/>
      <c r="I139" s="194"/>
      <c r="J139" s="195">
        <f>BK139</f>
        <v>0</v>
      </c>
      <c r="K139" s="191"/>
      <c r="L139" s="196"/>
      <c r="M139" s="197"/>
      <c r="N139" s="198"/>
      <c r="O139" s="198"/>
      <c r="P139" s="199">
        <f>SUM(P140:P141)</f>
        <v>0</v>
      </c>
      <c r="Q139" s="198"/>
      <c r="R139" s="199">
        <f>SUM(R140:R141)</f>
        <v>0</v>
      </c>
      <c r="S139" s="198"/>
      <c r="T139" s="200">
        <f>SUM(T140:T141)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1" t="s">
        <v>83</v>
      </c>
      <c r="AT139" s="202" t="s">
        <v>75</v>
      </c>
      <c r="AU139" s="202" t="s">
        <v>76</v>
      </c>
      <c r="AY139" s="201" t="s">
        <v>139</v>
      </c>
      <c r="BK139" s="203">
        <f>SUM(BK140:BK141)</f>
        <v>0</v>
      </c>
    </row>
    <row r="140" s="2" customFormat="1" ht="16.5" customHeight="1">
      <c r="A140" s="37"/>
      <c r="B140" s="38"/>
      <c r="C140" s="204" t="s">
        <v>224</v>
      </c>
      <c r="D140" s="204" t="s">
        <v>140</v>
      </c>
      <c r="E140" s="205" t="s">
        <v>225</v>
      </c>
      <c r="F140" s="206" t="s">
        <v>209</v>
      </c>
      <c r="G140" s="207" t="s">
        <v>143</v>
      </c>
      <c r="H140" s="208">
        <v>3</v>
      </c>
      <c r="I140" s="209"/>
      <c r="J140" s="210">
        <f>ROUND(I140*H140,2)</f>
        <v>0</v>
      </c>
      <c r="K140" s="206" t="s">
        <v>19</v>
      </c>
      <c r="L140" s="211"/>
      <c r="M140" s="212" t="s">
        <v>19</v>
      </c>
      <c r="N140" s="213" t="s">
        <v>47</v>
      </c>
      <c r="O140" s="83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16" t="s">
        <v>144</v>
      </c>
      <c r="AT140" s="216" t="s">
        <v>140</v>
      </c>
      <c r="AU140" s="216" t="s">
        <v>83</v>
      </c>
      <c r="AY140" s="16" t="s">
        <v>139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6" t="s">
        <v>83</v>
      </c>
      <c r="BK140" s="217">
        <f>ROUND(I140*H140,2)</f>
        <v>0</v>
      </c>
      <c r="BL140" s="16" t="s">
        <v>145</v>
      </c>
      <c r="BM140" s="216" t="s">
        <v>226</v>
      </c>
    </row>
    <row r="141" s="2" customFormat="1">
      <c r="A141" s="37"/>
      <c r="B141" s="38"/>
      <c r="C141" s="39"/>
      <c r="D141" s="218" t="s">
        <v>147</v>
      </c>
      <c r="E141" s="39"/>
      <c r="F141" s="219" t="s">
        <v>227</v>
      </c>
      <c r="G141" s="39"/>
      <c r="H141" s="39"/>
      <c r="I141" s="220"/>
      <c r="J141" s="39"/>
      <c r="K141" s="39"/>
      <c r="L141" s="43"/>
      <c r="M141" s="221"/>
      <c r="N141" s="222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147</v>
      </c>
      <c r="AU141" s="16" t="s">
        <v>83</v>
      </c>
    </row>
    <row r="142" s="11" customFormat="1" ht="25.92" customHeight="1">
      <c r="A142" s="11"/>
      <c r="B142" s="190"/>
      <c r="C142" s="191"/>
      <c r="D142" s="192" t="s">
        <v>75</v>
      </c>
      <c r="E142" s="193" t="s">
        <v>228</v>
      </c>
      <c r="F142" s="193" t="s">
        <v>229</v>
      </c>
      <c r="G142" s="191"/>
      <c r="H142" s="191"/>
      <c r="I142" s="194"/>
      <c r="J142" s="195">
        <f>BK142</f>
        <v>0</v>
      </c>
      <c r="K142" s="191"/>
      <c r="L142" s="196"/>
      <c r="M142" s="197"/>
      <c r="N142" s="198"/>
      <c r="O142" s="198"/>
      <c r="P142" s="199">
        <f>SUM(P143:P144)</f>
        <v>0</v>
      </c>
      <c r="Q142" s="198"/>
      <c r="R142" s="199">
        <f>SUM(R143:R144)</f>
        <v>0</v>
      </c>
      <c r="S142" s="198"/>
      <c r="T142" s="200">
        <f>SUM(T143:T144)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01" t="s">
        <v>83</v>
      </c>
      <c r="AT142" s="202" t="s">
        <v>75</v>
      </c>
      <c r="AU142" s="202" t="s">
        <v>76</v>
      </c>
      <c r="AY142" s="201" t="s">
        <v>139</v>
      </c>
      <c r="BK142" s="203">
        <f>SUM(BK143:BK144)</f>
        <v>0</v>
      </c>
    </row>
    <row r="143" s="2" customFormat="1" ht="16.5" customHeight="1">
      <c r="A143" s="37"/>
      <c r="B143" s="38"/>
      <c r="C143" s="204" t="s">
        <v>230</v>
      </c>
      <c r="D143" s="204" t="s">
        <v>140</v>
      </c>
      <c r="E143" s="205" t="s">
        <v>231</v>
      </c>
      <c r="F143" s="206" t="s">
        <v>209</v>
      </c>
      <c r="G143" s="207" t="s">
        <v>143</v>
      </c>
      <c r="H143" s="208">
        <v>2</v>
      </c>
      <c r="I143" s="209"/>
      <c r="J143" s="210">
        <f>ROUND(I143*H143,2)</f>
        <v>0</v>
      </c>
      <c r="K143" s="206" t="s">
        <v>19</v>
      </c>
      <c r="L143" s="211"/>
      <c r="M143" s="212" t="s">
        <v>19</v>
      </c>
      <c r="N143" s="213" t="s">
        <v>47</v>
      </c>
      <c r="O143" s="83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16" t="s">
        <v>144</v>
      </c>
      <c r="AT143" s="216" t="s">
        <v>140</v>
      </c>
      <c r="AU143" s="216" t="s">
        <v>83</v>
      </c>
      <c r="AY143" s="16" t="s">
        <v>139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6" t="s">
        <v>83</v>
      </c>
      <c r="BK143" s="217">
        <f>ROUND(I143*H143,2)</f>
        <v>0</v>
      </c>
      <c r="BL143" s="16" t="s">
        <v>145</v>
      </c>
      <c r="BM143" s="216" t="s">
        <v>232</v>
      </c>
    </row>
    <row r="144" s="2" customFormat="1">
      <c r="A144" s="37"/>
      <c r="B144" s="38"/>
      <c r="C144" s="39"/>
      <c r="D144" s="218" t="s">
        <v>147</v>
      </c>
      <c r="E144" s="39"/>
      <c r="F144" s="219" t="s">
        <v>233</v>
      </c>
      <c r="G144" s="39"/>
      <c r="H144" s="39"/>
      <c r="I144" s="220"/>
      <c r="J144" s="39"/>
      <c r="K144" s="39"/>
      <c r="L144" s="43"/>
      <c r="M144" s="221"/>
      <c r="N144" s="222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147</v>
      </c>
      <c r="AU144" s="16" t="s">
        <v>83</v>
      </c>
    </row>
    <row r="145" s="11" customFormat="1" ht="25.92" customHeight="1">
      <c r="A145" s="11"/>
      <c r="B145" s="190"/>
      <c r="C145" s="191"/>
      <c r="D145" s="192" t="s">
        <v>75</v>
      </c>
      <c r="E145" s="193" t="s">
        <v>234</v>
      </c>
      <c r="F145" s="193" t="s">
        <v>235</v>
      </c>
      <c r="G145" s="191"/>
      <c r="H145" s="191"/>
      <c r="I145" s="194"/>
      <c r="J145" s="195">
        <f>BK145</f>
        <v>0</v>
      </c>
      <c r="K145" s="191"/>
      <c r="L145" s="196"/>
      <c r="M145" s="197"/>
      <c r="N145" s="198"/>
      <c r="O145" s="198"/>
      <c r="P145" s="199">
        <f>SUM(P146:P149)</f>
        <v>0</v>
      </c>
      <c r="Q145" s="198"/>
      <c r="R145" s="199">
        <f>SUM(R146:R149)</f>
        <v>0</v>
      </c>
      <c r="S145" s="198"/>
      <c r="T145" s="200">
        <f>SUM(T146:T149)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1" t="s">
        <v>83</v>
      </c>
      <c r="AT145" s="202" t="s">
        <v>75</v>
      </c>
      <c r="AU145" s="202" t="s">
        <v>76</v>
      </c>
      <c r="AY145" s="201" t="s">
        <v>139</v>
      </c>
      <c r="BK145" s="203">
        <f>SUM(BK146:BK149)</f>
        <v>0</v>
      </c>
    </row>
    <row r="146" s="2" customFormat="1" ht="16.5" customHeight="1">
      <c r="A146" s="37"/>
      <c r="B146" s="38"/>
      <c r="C146" s="204" t="s">
        <v>236</v>
      </c>
      <c r="D146" s="204" t="s">
        <v>140</v>
      </c>
      <c r="E146" s="205" t="s">
        <v>237</v>
      </c>
      <c r="F146" s="206" t="s">
        <v>209</v>
      </c>
      <c r="G146" s="207" t="s">
        <v>143</v>
      </c>
      <c r="H146" s="208">
        <v>3</v>
      </c>
      <c r="I146" s="209"/>
      <c r="J146" s="210">
        <f>ROUND(I146*H146,2)</f>
        <v>0</v>
      </c>
      <c r="K146" s="206" t="s">
        <v>19</v>
      </c>
      <c r="L146" s="211"/>
      <c r="M146" s="212" t="s">
        <v>19</v>
      </c>
      <c r="N146" s="213" t="s">
        <v>47</v>
      </c>
      <c r="O146" s="83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16" t="s">
        <v>144</v>
      </c>
      <c r="AT146" s="216" t="s">
        <v>140</v>
      </c>
      <c r="AU146" s="216" t="s">
        <v>83</v>
      </c>
      <c r="AY146" s="16" t="s">
        <v>139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6" t="s">
        <v>83</v>
      </c>
      <c r="BK146" s="217">
        <f>ROUND(I146*H146,2)</f>
        <v>0</v>
      </c>
      <c r="BL146" s="16" t="s">
        <v>145</v>
      </c>
      <c r="BM146" s="216" t="s">
        <v>238</v>
      </c>
    </row>
    <row r="147" s="2" customFormat="1">
      <c r="A147" s="37"/>
      <c r="B147" s="38"/>
      <c r="C147" s="39"/>
      <c r="D147" s="218" t="s">
        <v>147</v>
      </c>
      <c r="E147" s="39"/>
      <c r="F147" s="219" t="s">
        <v>239</v>
      </c>
      <c r="G147" s="39"/>
      <c r="H147" s="39"/>
      <c r="I147" s="220"/>
      <c r="J147" s="39"/>
      <c r="K147" s="39"/>
      <c r="L147" s="43"/>
      <c r="M147" s="221"/>
      <c r="N147" s="222"/>
      <c r="O147" s="83"/>
      <c r="P147" s="83"/>
      <c r="Q147" s="83"/>
      <c r="R147" s="83"/>
      <c r="S147" s="83"/>
      <c r="T147" s="84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147</v>
      </c>
      <c r="AU147" s="16" t="s">
        <v>83</v>
      </c>
    </row>
    <row r="148" s="2" customFormat="1" ht="16.5" customHeight="1">
      <c r="A148" s="37"/>
      <c r="B148" s="38"/>
      <c r="C148" s="204" t="s">
        <v>240</v>
      </c>
      <c r="D148" s="204" t="s">
        <v>140</v>
      </c>
      <c r="E148" s="205" t="s">
        <v>241</v>
      </c>
      <c r="F148" s="206" t="s">
        <v>209</v>
      </c>
      <c r="G148" s="207" t="s">
        <v>143</v>
      </c>
      <c r="H148" s="208">
        <v>2</v>
      </c>
      <c r="I148" s="209"/>
      <c r="J148" s="210">
        <f>ROUND(I148*H148,2)</f>
        <v>0</v>
      </c>
      <c r="K148" s="206" t="s">
        <v>19</v>
      </c>
      <c r="L148" s="211"/>
      <c r="M148" s="212" t="s">
        <v>19</v>
      </c>
      <c r="N148" s="213" t="s">
        <v>47</v>
      </c>
      <c r="O148" s="83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6" t="s">
        <v>144</v>
      </c>
      <c r="AT148" s="216" t="s">
        <v>140</v>
      </c>
      <c r="AU148" s="216" t="s">
        <v>83</v>
      </c>
      <c r="AY148" s="16" t="s">
        <v>139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6" t="s">
        <v>83</v>
      </c>
      <c r="BK148" s="217">
        <f>ROUND(I148*H148,2)</f>
        <v>0</v>
      </c>
      <c r="BL148" s="16" t="s">
        <v>145</v>
      </c>
      <c r="BM148" s="216" t="s">
        <v>242</v>
      </c>
    </row>
    <row r="149" s="2" customFormat="1">
      <c r="A149" s="37"/>
      <c r="B149" s="38"/>
      <c r="C149" s="39"/>
      <c r="D149" s="218" t="s">
        <v>147</v>
      </c>
      <c r="E149" s="39"/>
      <c r="F149" s="219" t="s">
        <v>243</v>
      </c>
      <c r="G149" s="39"/>
      <c r="H149" s="39"/>
      <c r="I149" s="220"/>
      <c r="J149" s="39"/>
      <c r="K149" s="39"/>
      <c r="L149" s="43"/>
      <c r="M149" s="221"/>
      <c r="N149" s="222"/>
      <c r="O149" s="83"/>
      <c r="P149" s="83"/>
      <c r="Q149" s="83"/>
      <c r="R149" s="83"/>
      <c r="S149" s="83"/>
      <c r="T149" s="84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147</v>
      </c>
      <c r="AU149" s="16" t="s">
        <v>83</v>
      </c>
    </row>
    <row r="150" s="11" customFormat="1" ht="25.92" customHeight="1">
      <c r="A150" s="11"/>
      <c r="B150" s="190"/>
      <c r="C150" s="191"/>
      <c r="D150" s="192" t="s">
        <v>75</v>
      </c>
      <c r="E150" s="193" t="s">
        <v>244</v>
      </c>
      <c r="F150" s="193" t="s">
        <v>245</v>
      </c>
      <c r="G150" s="191"/>
      <c r="H150" s="191"/>
      <c r="I150" s="194"/>
      <c r="J150" s="195">
        <f>BK150</f>
        <v>0</v>
      </c>
      <c r="K150" s="191"/>
      <c r="L150" s="196"/>
      <c r="M150" s="197"/>
      <c r="N150" s="198"/>
      <c r="O150" s="198"/>
      <c r="P150" s="199">
        <f>SUM(P151:P152)</f>
        <v>0</v>
      </c>
      <c r="Q150" s="198"/>
      <c r="R150" s="199">
        <f>SUM(R151:R152)</f>
        <v>0</v>
      </c>
      <c r="S150" s="198"/>
      <c r="T150" s="200">
        <f>SUM(T151:T152)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1" t="s">
        <v>83</v>
      </c>
      <c r="AT150" s="202" t="s">
        <v>75</v>
      </c>
      <c r="AU150" s="202" t="s">
        <v>76</v>
      </c>
      <c r="AY150" s="201" t="s">
        <v>139</v>
      </c>
      <c r="BK150" s="203">
        <f>SUM(BK151:BK152)</f>
        <v>0</v>
      </c>
    </row>
    <row r="151" s="2" customFormat="1" ht="16.5" customHeight="1">
      <c r="A151" s="37"/>
      <c r="B151" s="38"/>
      <c r="C151" s="204" t="s">
        <v>7</v>
      </c>
      <c r="D151" s="204" t="s">
        <v>140</v>
      </c>
      <c r="E151" s="205" t="s">
        <v>246</v>
      </c>
      <c r="F151" s="206" t="s">
        <v>209</v>
      </c>
      <c r="G151" s="207" t="s">
        <v>143</v>
      </c>
      <c r="H151" s="208">
        <v>2</v>
      </c>
      <c r="I151" s="209"/>
      <c r="J151" s="210">
        <f>ROUND(I151*H151,2)</f>
        <v>0</v>
      </c>
      <c r="K151" s="206" t="s">
        <v>19</v>
      </c>
      <c r="L151" s="211"/>
      <c r="M151" s="212" t="s">
        <v>19</v>
      </c>
      <c r="N151" s="213" t="s">
        <v>47</v>
      </c>
      <c r="O151" s="83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6" t="s">
        <v>144</v>
      </c>
      <c r="AT151" s="216" t="s">
        <v>140</v>
      </c>
      <c r="AU151" s="216" t="s">
        <v>83</v>
      </c>
      <c r="AY151" s="16" t="s">
        <v>139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6" t="s">
        <v>83</v>
      </c>
      <c r="BK151" s="217">
        <f>ROUND(I151*H151,2)</f>
        <v>0</v>
      </c>
      <c r="BL151" s="16" t="s">
        <v>145</v>
      </c>
      <c r="BM151" s="216" t="s">
        <v>247</v>
      </c>
    </row>
    <row r="152" s="2" customFormat="1">
      <c r="A152" s="37"/>
      <c r="B152" s="38"/>
      <c r="C152" s="39"/>
      <c r="D152" s="218" t="s">
        <v>147</v>
      </c>
      <c r="E152" s="39"/>
      <c r="F152" s="219" t="s">
        <v>248</v>
      </c>
      <c r="G152" s="39"/>
      <c r="H152" s="39"/>
      <c r="I152" s="220"/>
      <c r="J152" s="39"/>
      <c r="K152" s="39"/>
      <c r="L152" s="43"/>
      <c r="M152" s="221"/>
      <c r="N152" s="222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147</v>
      </c>
      <c r="AU152" s="16" t="s">
        <v>83</v>
      </c>
    </row>
    <row r="153" s="11" customFormat="1" ht="25.92" customHeight="1">
      <c r="A153" s="11"/>
      <c r="B153" s="190"/>
      <c r="C153" s="191"/>
      <c r="D153" s="192" t="s">
        <v>75</v>
      </c>
      <c r="E153" s="193" t="s">
        <v>249</v>
      </c>
      <c r="F153" s="193" t="s">
        <v>250</v>
      </c>
      <c r="G153" s="191"/>
      <c r="H153" s="191"/>
      <c r="I153" s="194"/>
      <c r="J153" s="195">
        <f>BK153</f>
        <v>0</v>
      </c>
      <c r="K153" s="191"/>
      <c r="L153" s="196"/>
      <c r="M153" s="197"/>
      <c r="N153" s="198"/>
      <c r="O153" s="198"/>
      <c r="P153" s="199">
        <f>SUM(P154:P165)</f>
        <v>0</v>
      </c>
      <c r="Q153" s="198"/>
      <c r="R153" s="199">
        <f>SUM(R154:R165)</f>
        <v>0</v>
      </c>
      <c r="S153" s="198"/>
      <c r="T153" s="200">
        <f>SUM(T154:T165)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01" t="s">
        <v>83</v>
      </c>
      <c r="AT153" s="202" t="s">
        <v>75</v>
      </c>
      <c r="AU153" s="202" t="s">
        <v>76</v>
      </c>
      <c r="AY153" s="201" t="s">
        <v>139</v>
      </c>
      <c r="BK153" s="203">
        <f>SUM(BK154:BK165)</f>
        <v>0</v>
      </c>
    </row>
    <row r="154" s="2" customFormat="1" ht="16.5" customHeight="1">
      <c r="A154" s="37"/>
      <c r="B154" s="38"/>
      <c r="C154" s="204" t="s">
        <v>251</v>
      </c>
      <c r="D154" s="204" t="s">
        <v>140</v>
      </c>
      <c r="E154" s="205" t="s">
        <v>252</v>
      </c>
      <c r="F154" s="206" t="s">
        <v>253</v>
      </c>
      <c r="G154" s="207" t="s">
        <v>143</v>
      </c>
      <c r="H154" s="208">
        <v>1</v>
      </c>
      <c r="I154" s="209"/>
      <c r="J154" s="210">
        <f>ROUND(I154*H154,2)</f>
        <v>0</v>
      </c>
      <c r="K154" s="206" t="s">
        <v>19</v>
      </c>
      <c r="L154" s="211"/>
      <c r="M154" s="212" t="s">
        <v>19</v>
      </c>
      <c r="N154" s="213" t="s">
        <v>47</v>
      </c>
      <c r="O154" s="83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16" t="s">
        <v>144</v>
      </c>
      <c r="AT154" s="216" t="s">
        <v>140</v>
      </c>
      <c r="AU154" s="216" t="s">
        <v>83</v>
      </c>
      <c r="AY154" s="16" t="s">
        <v>139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6" t="s">
        <v>83</v>
      </c>
      <c r="BK154" s="217">
        <f>ROUND(I154*H154,2)</f>
        <v>0</v>
      </c>
      <c r="BL154" s="16" t="s">
        <v>145</v>
      </c>
      <c r="BM154" s="216" t="s">
        <v>254</v>
      </c>
    </row>
    <row r="155" s="2" customFormat="1">
      <c r="A155" s="37"/>
      <c r="B155" s="38"/>
      <c r="C155" s="39"/>
      <c r="D155" s="218" t="s">
        <v>147</v>
      </c>
      <c r="E155" s="39"/>
      <c r="F155" s="219" t="s">
        <v>255</v>
      </c>
      <c r="G155" s="39"/>
      <c r="H155" s="39"/>
      <c r="I155" s="220"/>
      <c r="J155" s="39"/>
      <c r="K155" s="39"/>
      <c r="L155" s="43"/>
      <c r="M155" s="221"/>
      <c r="N155" s="222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147</v>
      </c>
      <c r="AU155" s="16" t="s">
        <v>83</v>
      </c>
    </row>
    <row r="156" s="2" customFormat="1" ht="16.5" customHeight="1">
      <c r="A156" s="37"/>
      <c r="B156" s="38"/>
      <c r="C156" s="204" t="s">
        <v>256</v>
      </c>
      <c r="D156" s="204" t="s">
        <v>140</v>
      </c>
      <c r="E156" s="205" t="s">
        <v>257</v>
      </c>
      <c r="F156" s="206" t="s">
        <v>258</v>
      </c>
      <c r="G156" s="207" t="s">
        <v>143</v>
      </c>
      <c r="H156" s="208">
        <v>1</v>
      </c>
      <c r="I156" s="209"/>
      <c r="J156" s="210">
        <f>ROUND(I156*H156,2)</f>
        <v>0</v>
      </c>
      <c r="K156" s="206" t="s">
        <v>19</v>
      </c>
      <c r="L156" s="211"/>
      <c r="M156" s="212" t="s">
        <v>19</v>
      </c>
      <c r="N156" s="213" t="s">
        <v>47</v>
      </c>
      <c r="O156" s="83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16" t="s">
        <v>144</v>
      </c>
      <c r="AT156" s="216" t="s">
        <v>140</v>
      </c>
      <c r="AU156" s="216" t="s">
        <v>83</v>
      </c>
      <c r="AY156" s="16" t="s">
        <v>139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6" t="s">
        <v>83</v>
      </c>
      <c r="BK156" s="217">
        <f>ROUND(I156*H156,2)</f>
        <v>0</v>
      </c>
      <c r="BL156" s="16" t="s">
        <v>145</v>
      </c>
      <c r="BM156" s="216" t="s">
        <v>259</v>
      </c>
    </row>
    <row r="157" s="2" customFormat="1">
      <c r="A157" s="37"/>
      <c r="B157" s="38"/>
      <c r="C157" s="39"/>
      <c r="D157" s="218" t="s">
        <v>147</v>
      </c>
      <c r="E157" s="39"/>
      <c r="F157" s="219" t="s">
        <v>260</v>
      </c>
      <c r="G157" s="39"/>
      <c r="H157" s="39"/>
      <c r="I157" s="220"/>
      <c r="J157" s="39"/>
      <c r="K157" s="39"/>
      <c r="L157" s="43"/>
      <c r="M157" s="221"/>
      <c r="N157" s="222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147</v>
      </c>
      <c r="AU157" s="16" t="s">
        <v>83</v>
      </c>
    </row>
    <row r="158" s="2" customFormat="1" ht="16.5" customHeight="1">
      <c r="A158" s="37"/>
      <c r="B158" s="38"/>
      <c r="C158" s="204" t="s">
        <v>261</v>
      </c>
      <c r="D158" s="204" t="s">
        <v>140</v>
      </c>
      <c r="E158" s="205" t="s">
        <v>262</v>
      </c>
      <c r="F158" s="206" t="s">
        <v>253</v>
      </c>
      <c r="G158" s="207" t="s">
        <v>143</v>
      </c>
      <c r="H158" s="208">
        <v>1</v>
      </c>
      <c r="I158" s="209"/>
      <c r="J158" s="210">
        <f>ROUND(I158*H158,2)</f>
        <v>0</v>
      </c>
      <c r="K158" s="206" t="s">
        <v>19</v>
      </c>
      <c r="L158" s="211"/>
      <c r="M158" s="212" t="s">
        <v>19</v>
      </c>
      <c r="N158" s="213" t="s">
        <v>47</v>
      </c>
      <c r="O158" s="83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16" t="s">
        <v>144</v>
      </c>
      <c r="AT158" s="216" t="s">
        <v>140</v>
      </c>
      <c r="AU158" s="216" t="s">
        <v>83</v>
      </c>
      <c r="AY158" s="16" t="s">
        <v>139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6" t="s">
        <v>83</v>
      </c>
      <c r="BK158" s="217">
        <f>ROUND(I158*H158,2)</f>
        <v>0</v>
      </c>
      <c r="BL158" s="16" t="s">
        <v>145</v>
      </c>
      <c r="BM158" s="216" t="s">
        <v>263</v>
      </c>
    </row>
    <row r="159" s="2" customFormat="1">
      <c r="A159" s="37"/>
      <c r="B159" s="38"/>
      <c r="C159" s="39"/>
      <c r="D159" s="218" t="s">
        <v>147</v>
      </c>
      <c r="E159" s="39"/>
      <c r="F159" s="219" t="s">
        <v>255</v>
      </c>
      <c r="G159" s="39"/>
      <c r="H159" s="39"/>
      <c r="I159" s="220"/>
      <c r="J159" s="39"/>
      <c r="K159" s="39"/>
      <c r="L159" s="43"/>
      <c r="M159" s="221"/>
      <c r="N159" s="222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147</v>
      </c>
      <c r="AU159" s="16" t="s">
        <v>83</v>
      </c>
    </row>
    <row r="160" s="2" customFormat="1" ht="16.5" customHeight="1">
      <c r="A160" s="37"/>
      <c r="B160" s="38"/>
      <c r="C160" s="204" t="s">
        <v>264</v>
      </c>
      <c r="D160" s="204" t="s">
        <v>140</v>
      </c>
      <c r="E160" s="205" t="s">
        <v>265</v>
      </c>
      <c r="F160" s="206" t="s">
        <v>258</v>
      </c>
      <c r="G160" s="207" t="s">
        <v>143</v>
      </c>
      <c r="H160" s="208">
        <v>1</v>
      </c>
      <c r="I160" s="209"/>
      <c r="J160" s="210">
        <f>ROUND(I160*H160,2)</f>
        <v>0</v>
      </c>
      <c r="K160" s="206" t="s">
        <v>19</v>
      </c>
      <c r="L160" s="211"/>
      <c r="M160" s="212" t="s">
        <v>19</v>
      </c>
      <c r="N160" s="213" t="s">
        <v>47</v>
      </c>
      <c r="O160" s="83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16" t="s">
        <v>144</v>
      </c>
      <c r="AT160" s="216" t="s">
        <v>140</v>
      </c>
      <c r="AU160" s="216" t="s">
        <v>83</v>
      </c>
      <c r="AY160" s="16" t="s">
        <v>139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6" t="s">
        <v>83</v>
      </c>
      <c r="BK160" s="217">
        <f>ROUND(I160*H160,2)</f>
        <v>0</v>
      </c>
      <c r="BL160" s="16" t="s">
        <v>145</v>
      </c>
      <c r="BM160" s="216" t="s">
        <v>266</v>
      </c>
    </row>
    <row r="161" s="2" customFormat="1">
      <c r="A161" s="37"/>
      <c r="B161" s="38"/>
      <c r="C161" s="39"/>
      <c r="D161" s="218" t="s">
        <v>147</v>
      </c>
      <c r="E161" s="39"/>
      <c r="F161" s="219" t="s">
        <v>267</v>
      </c>
      <c r="G161" s="39"/>
      <c r="H161" s="39"/>
      <c r="I161" s="220"/>
      <c r="J161" s="39"/>
      <c r="K161" s="39"/>
      <c r="L161" s="43"/>
      <c r="M161" s="221"/>
      <c r="N161" s="222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147</v>
      </c>
      <c r="AU161" s="16" t="s">
        <v>83</v>
      </c>
    </row>
    <row r="162" s="2" customFormat="1" ht="16.5" customHeight="1">
      <c r="A162" s="37"/>
      <c r="B162" s="38"/>
      <c r="C162" s="204" t="s">
        <v>268</v>
      </c>
      <c r="D162" s="204" t="s">
        <v>140</v>
      </c>
      <c r="E162" s="205" t="s">
        <v>269</v>
      </c>
      <c r="F162" s="206" t="s">
        <v>270</v>
      </c>
      <c r="G162" s="207" t="s">
        <v>143</v>
      </c>
      <c r="H162" s="208">
        <v>2</v>
      </c>
      <c r="I162" s="209"/>
      <c r="J162" s="210">
        <f>ROUND(I162*H162,2)</f>
        <v>0</v>
      </c>
      <c r="K162" s="206" t="s">
        <v>19</v>
      </c>
      <c r="L162" s="211"/>
      <c r="M162" s="212" t="s">
        <v>19</v>
      </c>
      <c r="N162" s="213" t="s">
        <v>47</v>
      </c>
      <c r="O162" s="83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16" t="s">
        <v>144</v>
      </c>
      <c r="AT162" s="216" t="s">
        <v>140</v>
      </c>
      <c r="AU162" s="216" t="s">
        <v>83</v>
      </c>
      <c r="AY162" s="16" t="s">
        <v>139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6" t="s">
        <v>83</v>
      </c>
      <c r="BK162" s="217">
        <f>ROUND(I162*H162,2)</f>
        <v>0</v>
      </c>
      <c r="BL162" s="16" t="s">
        <v>145</v>
      </c>
      <c r="BM162" s="216" t="s">
        <v>271</v>
      </c>
    </row>
    <row r="163" s="2" customFormat="1">
      <c r="A163" s="37"/>
      <c r="B163" s="38"/>
      <c r="C163" s="39"/>
      <c r="D163" s="218" t="s">
        <v>147</v>
      </c>
      <c r="E163" s="39"/>
      <c r="F163" s="219" t="s">
        <v>272</v>
      </c>
      <c r="G163" s="39"/>
      <c r="H163" s="39"/>
      <c r="I163" s="220"/>
      <c r="J163" s="39"/>
      <c r="K163" s="39"/>
      <c r="L163" s="43"/>
      <c r="M163" s="221"/>
      <c r="N163" s="222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147</v>
      </c>
      <c r="AU163" s="16" t="s">
        <v>83</v>
      </c>
    </row>
    <row r="164" s="2" customFormat="1" ht="16.5" customHeight="1">
      <c r="A164" s="37"/>
      <c r="B164" s="38"/>
      <c r="C164" s="204" t="s">
        <v>273</v>
      </c>
      <c r="D164" s="204" t="s">
        <v>140</v>
      </c>
      <c r="E164" s="205" t="s">
        <v>274</v>
      </c>
      <c r="F164" s="206" t="s">
        <v>209</v>
      </c>
      <c r="G164" s="207" t="s">
        <v>143</v>
      </c>
      <c r="H164" s="208">
        <v>2</v>
      </c>
      <c r="I164" s="209"/>
      <c r="J164" s="210">
        <f>ROUND(I164*H164,2)</f>
        <v>0</v>
      </c>
      <c r="K164" s="206" t="s">
        <v>19</v>
      </c>
      <c r="L164" s="211"/>
      <c r="M164" s="212" t="s">
        <v>19</v>
      </c>
      <c r="N164" s="213" t="s">
        <v>47</v>
      </c>
      <c r="O164" s="83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16" t="s">
        <v>144</v>
      </c>
      <c r="AT164" s="216" t="s">
        <v>140</v>
      </c>
      <c r="AU164" s="216" t="s">
        <v>83</v>
      </c>
      <c r="AY164" s="16" t="s">
        <v>139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6" t="s">
        <v>83</v>
      </c>
      <c r="BK164" s="217">
        <f>ROUND(I164*H164,2)</f>
        <v>0</v>
      </c>
      <c r="BL164" s="16" t="s">
        <v>145</v>
      </c>
      <c r="BM164" s="216" t="s">
        <v>275</v>
      </c>
    </row>
    <row r="165" s="2" customFormat="1">
      <c r="A165" s="37"/>
      <c r="B165" s="38"/>
      <c r="C165" s="39"/>
      <c r="D165" s="218" t="s">
        <v>147</v>
      </c>
      <c r="E165" s="39"/>
      <c r="F165" s="219" t="s">
        <v>276</v>
      </c>
      <c r="G165" s="39"/>
      <c r="H165" s="39"/>
      <c r="I165" s="220"/>
      <c r="J165" s="39"/>
      <c r="K165" s="39"/>
      <c r="L165" s="43"/>
      <c r="M165" s="221"/>
      <c r="N165" s="222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147</v>
      </c>
      <c r="AU165" s="16" t="s">
        <v>83</v>
      </c>
    </row>
    <row r="166" s="11" customFormat="1" ht="25.92" customHeight="1">
      <c r="A166" s="11"/>
      <c r="B166" s="190"/>
      <c r="C166" s="191"/>
      <c r="D166" s="192" t="s">
        <v>75</v>
      </c>
      <c r="E166" s="193" t="s">
        <v>277</v>
      </c>
      <c r="F166" s="193" t="s">
        <v>278</v>
      </c>
      <c r="G166" s="191"/>
      <c r="H166" s="191"/>
      <c r="I166" s="194"/>
      <c r="J166" s="195">
        <f>BK166</f>
        <v>0</v>
      </c>
      <c r="K166" s="191"/>
      <c r="L166" s="196"/>
      <c r="M166" s="197"/>
      <c r="N166" s="198"/>
      <c r="O166" s="198"/>
      <c r="P166" s="199">
        <f>SUM(P167:P168)</f>
        <v>0</v>
      </c>
      <c r="Q166" s="198"/>
      <c r="R166" s="199">
        <f>SUM(R167:R168)</f>
        <v>0</v>
      </c>
      <c r="S166" s="198"/>
      <c r="T166" s="200">
        <f>SUM(T167:T168)</f>
        <v>0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201" t="s">
        <v>83</v>
      </c>
      <c r="AT166" s="202" t="s">
        <v>75</v>
      </c>
      <c r="AU166" s="202" t="s">
        <v>76</v>
      </c>
      <c r="AY166" s="201" t="s">
        <v>139</v>
      </c>
      <c r="BK166" s="203">
        <f>SUM(BK167:BK168)</f>
        <v>0</v>
      </c>
    </row>
    <row r="167" s="2" customFormat="1" ht="16.5" customHeight="1">
      <c r="A167" s="37"/>
      <c r="B167" s="38"/>
      <c r="C167" s="204" t="s">
        <v>279</v>
      </c>
      <c r="D167" s="204" t="s">
        <v>140</v>
      </c>
      <c r="E167" s="205" t="s">
        <v>280</v>
      </c>
      <c r="F167" s="206" t="s">
        <v>161</v>
      </c>
      <c r="G167" s="207" t="s">
        <v>143</v>
      </c>
      <c r="H167" s="208">
        <v>1</v>
      </c>
      <c r="I167" s="209"/>
      <c r="J167" s="210">
        <f>ROUND(I167*H167,2)</f>
        <v>0</v>
      </c>
      <c r="K167" s="206" t="s">
        <v>19</v>
      </c>
      <c r="L167" s="211"/>
      <c r="M167" s="212" t="s">
        <v>19</v>
      </c>
      <c r="N167" s="213" t="s">
        <v>47</v>
      </c>
      <c r="O167" s="83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16" t="s">
        <v>144</v>
      </c>
      <c r="AT167" s="216" t="s">
        <v>140</v>
      </c>
      <c r="AU167" s="216" t="s">
        <v>83</v>
      </c>
      <c r="AY167" s="16" t="s">
        <v>139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6" t="s">
        <v>83</v>
      </c>
      <c r="BK167" s="217">
        <f>ROUND(I167*H167,2)</f>
        <v>0</v>
      </c>
      <c r="BL167" s="16" t="s">
        <v>145</v>
      </c>
      <c r="BM167" s="216" t="s">
        <v>281</v>
      </c>
    </row>
    <row r="168" s="2" customFormat="1">
      <c r="A168" s="37"/>
      <c r="B168" s="38"/>
      <c r="C168" s="39"/>
      <c r="D168" s="218" t="s">
        <v>147</v>
      </c>
      <c r="E168" s="39"/>
      <c r="F168" s="219" t="s">
        <v>174</v>
      </c>
      <c r="G168" s="39"/>
      <c r="H168" s="39"/>
      <c r="I168" s="220"/>
      <c r="J168" s="39"/>
      <c r="K168" s="39"/>
      <c r="L168" s="43"/>
      <c r="M168" s="221"/>
      <c r="N168" s="222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147</v>
      </c>
      <c r="AU168" s="16" t="s">
        <v>83</v>
      </c>
    </row>
    <row r="169" s="11" customFormat="1" ht="25.92" customHeight="1">
      <c r="A169" s="11"/>
      <c r="B169" s="190"/>
      <c r="C169" s="191"/>
      <c r="D169" s="192" t="s">
        <v>75</v>
      </c>
      <c r="E169" s="193" t="s">
        <v>282</v>
      </c>
      <c r="F169" s="193" t="s">
        <v>283</v>
      </c>
      <c r="G169" s="191"/>
      <c r="H169" s="191"/>
      <c r="I169" s="194"/>
      <c r="J169" s="195">
        <f>BK169</f>
        <v>0</v>
      </c>
      <c r="K169" s="191"/>
      <c r="L169" s="196"/>
      <c r="M169" s="197"/>
      <c r="N169" s="198"/>
      <c r="O169" s="198"/>
      <c r="P169" s="199">
        <f>SUM(P170:P177)</f>
        <v>0</v>
      </c>
      <c r="Q169" s="198"/>
      <c r="R169" s="199">
        <f>SUM(R170:R177)</f>
        <v>0</v>
      </c>
      <c r="S169" s="198"/>
      <c r="T169" s="200">
        <f>SUM(T170:T177)</f>
        <v>0</v>
      </c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R169" s="201" t="s">
        <v>83</v>
      </c>
      <c r="AT169" s="202" t="s">
        <v>75</v>
      </c>
      <c r="AU169" s="202" t="s">
        <v>76</v>
      </c>
      <c r="AY169" s="201" t="s">
        <v>139</v>
      </c>
      <c r="BK169" s="203">
        <f>SUM(BK170:BK177)</f>
        <v>0</v>
      </c>
    </row>
    <row r="170" s="2" customFormat="1" ht="16.5" customHeight="1">
      <c r="A170" s="37"/>
      <c r="B170" s="38"/>
      <c r="C170" s="204" t="s">
        <v>284</v>
      </c>
      <c r="D170" s="204" t="s">
        <v>140</v>
      </c>
      <c r="E170" s="205" t="s">
        <v>285</v>
      </c>
      <c r="F170" s="206" t="s">
        <v>209</v>
      </c>
      <c r="G170" s="207" t="s">
        <v>143</v>
      </c>
      <c r="H170" s="208">
        <v>4</v>
      </c>
      <c r="I170" s="209"/>
      <c r="J170" s="210">
        <f>ROUND(I170*H170,2)</f>
        <v>0</v>
      </c>
      <c r="K170" s="206" t="s">
        <v>19</v>
      </c>
      <c r="L170" s="211"/>
      <c r="M170" s="212" t="s">
        <v>19</v>
      </c>
      <c r="N170" s="213" t="s">
        <v>47</v>
      </c>
      <c r="O170" s="83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16" t="s">
        <v>144</v>
      </c>
      <c r="AT170" s="216" t="s">
        <v>140</v>
      </c>
      <c r="AU170" s="216" t="s">
        <v>83</v>
      </c>
      <c r="AY170" s="16" t="s">
        <v>139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6" t="s">
        <v>83</v>
      </c>
      <c r="BK170" s="217">
        <f>ROUND(I170*H170,2)</f>
        <v>0</v>
      </c>
      <c r="BL170" s="16" t="s">
        <v>145</v>
      </c>
      <c r="BM170" s="216" t="s">
        <v>286</v>
      </c>
    </row>
    <row r="171" s="2" customFormat="1">
      <c r="A171" s="37"/>
      <c r="B171" s="38"/>
      <c r="C171" s="39"/>
      <c r="D171" s="218" t="s">
        <v>147</v>
      </c>
      <c r="E171" s="39"/>
      <c r="F171" s="219" t="s">
        <v>287</v>
      </c>
      <c r="G171" s="39"/>
      <c r="H171" s="39"/>
      <c r="I171" s="220"/>
      <c r="J171" s="39"/>
      <c r="K171" s="39"/>
      <c r="L171" s="43"/>
      <c r="M171" s="221"/>
      <c r="N171" s="222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147</v>
      </c>
      <c r="AU171" s="16" t="s">
        <v>83</v>
      </c>
    </row>
    <row r="172" s="2" customFormat="1" ht="16.5" customHeight="1">
      <c r="A172" s="37"/>
      <c r="B172" s="38"/>
      <c r="C172" s="204" t="s">
        <v>288</v>
      </c>
      <c r="D172" s="204" t="s">
        <v>140</v>
      </c>
      <c r="E172" s="205" t="s">
        <v>289</v>
      </c>
      <c r="F172" s="206" t="s">
        <v>290</v>
      </c>
      <c r="G172" s="207" t="s">
        <v>143</v>
      </c>
      <c r="H172" s="208">
        <v>1</v>
      </c>
      <c r="I172" s="209"/>
      <c r="J172" s="210">
        <f>ROUND(I172*H172,2)</f>
        <v>0</v>
      </c>
      <c r="K172" s="206" t="s">
        <v>19</v>
      </c>
      <c r="L172" s="211"/>
      <c r="M172" s="212" t="s">
        <v>19</v>
      </c>
      <c r="N172" s="213" t="s">
        <v>47</v>
      </c>
      <c r="O172" s="83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16" t="s">
        <v>144</v>
      </c>
      <c r="AT172" s="216" t="s">
        <v>140</v>
      </c>
      <c r="AU172" s="216" t="s">
        <v>83</v>
      </c>
      <c r="AY172" s="16" t="s">
        <v>139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6" t="s">
        <v>83</v>
      </c>
      <c r="BK172" s="217">
        <f>ROUND(I172*H172,2)</f>
        <v>0</v>
      </c>
      <c r="BL172" s="16" t="s">
        <v>145</v>
      </c>
      <c r="BM172" s="216" t="s">
        <v>291</v>
      </c>
    </row>
    <row r="173" s="2" customFormat="1">
      <c r="A173" s="37"/>
      <c r="B173" s="38"/>
      <c r="C173" s="39"/>
      <c r="D173" s="218" t="s">
        <v>147</v>
      </c>
      <c r="E173" s="39"/>
      <c r="F173" s="219" t="s">
        <v>292</v>
      </c>
      <c r="G173" s="39"/>
      <c r="H173" s="39"/>
      <c r="I173" s="220"/>
      <c r="J173" s="39"/>
      <c r="K173" s="39"/>
      <c r="L173" s="43"/>
      <c r="M173" s="221"/>
      <c r="N173" s="222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147</v>
      </c>
      <c r="AU173" s="16" t="s">
        <v>83</v>
      </c>
    </row>
    <row r="174" s="2" customFormat="1" ht="16.5" customHeight="1">
      <c r="A174" s="37"/>
      <c r="B174" s="38"/>
      <c r="C174" s="204" t="s">
        <v>293</v>
      </c>
      <c r="D174" s="204" t="s">
        <v>140</v>
      </c>
      <c r="E174" s="205" t="s">
        <v>294</v>
      </c>
      <c r="F174" s="206" t="s">
        <v>295</v>
      </c>
      <c r="G174" s="207" t="s">
        <v>143</v>
      </c>
      <c r="H174" s="208">
        <v>1</v>
      </c>
      <c r="I174" s="209"/>
      <c r="J174" s="210">
        <f>ROUND(I174*H174,2)</f>
        <v>0</v>
      </c>
      <c r="K174" s="206" t="s">
        <v>19</v>
      </c>
      <c r="L174" s="211"/>
      <c r="M174" s="212" t="s">
        <v>19</v>
      </c>
      <c r="N174" s="213" t="s">
        <v>47</v>
      </c>
      <c r="O174" s="83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16" t="s">
        <v>144</v>
      </c>
      <c r="AT174" s="216" t="s">
        <v>140</v>
      </c>
      <c r="AU174" s="216" t="s">
        <v>83</v>
      </c>
      <c r="AY174" s="16" t="s">
        <v>139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6" t="s">
        <v>83</v>
      </c>
      <c r="BK174" s="217">
        <f>ROUND(I174*H174,2)</f>
        <v>0</v>
      </c>
      <c r="BL174" s="16" t="s">
        <v>145</v>
      </c>
      <c r="BM174" s="216" t="s">
        <v>296</v>
      </c>
    </row>
    <row r="175" s="2" customFormat="1">
      <c r="A175" s="37"/>
      <c r="B175" s="38"/>
      <c r="C175" s="39"/>
      <c r="D175" s="218" t="s">
        <v>147</v>
      </c>
      <c r="E175" s="39"/>
      <c r="F175" s="219" t="s">
        <v>297</v>
      </c>
      <c r="G175" s="39"/>
      <c r="H175" s="39"/>
      <c r="I175" s="220"/>
      <c r="J175" s="39"/>
      <c r="K175" s="39"/>
      <c r="L175" s="43"/>
      <c r="M175" s="221"/>
      <c r="N175" s="222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147</v>
      </c>
      <c r="AU175" s="16" t="s">
        <v>83</v>
      </c>
    </row>
    <row r="176" s="2" customFormat="1" ht="16.5" customHeight="1">
      <c r="A176" s="37"/>
      <c r="B176" s="38"/>
      <c r="C176" s="204" t="s">
        <v>298</v>
      </c>
      <c r="D176" s="204" t="s">
        <v>140</v>
      </c>
      <c r="E176" s="205" t="s">
        <v>299</v>
      </c>
      <c r="F176" s="206" t="s">
        <v>300</v>
      </c>
      <c r="G176" s="207" t="s">
        <v>143</v>
      </c>
      <c r="H176" s="208">
        <v>1</v>
      </c>
      <c r="I176" s="209"/>
      <c r="J176" s="210">
        <f>ROUND(I176*H176,2)</f>
        <v>0</v>
      </c>
      <c r="K176" s="206" t="s">
        <v>19</v>
      </c>
      <c r="L176" s="211"/>
      <c r="M176" s="212" t="s">
        <v>19</v>
      </c>
      <c r="N176" s="213" t="s">
        <v>47</v>
      </c>
      <c r="O176" s="83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16" t="s">
        <v>144</v>
      </c>
      <c r="AT176" s="216" t="s">
        <v>140</v>
      </c>
      <c r="AU176" s="216" t="s">
        <v>83</v>
      </c>
      <c r="AY176" s="16" t="s">
        <v>139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6" t="s">
        <v>83</v>
      </c>
      <c r="BK176" s="217">
        <f>ROUND(I176*H176,2)</f>
        <v>0</v>
      </c>
      <c r="BL176" s="16" t="s">
        <v>145</v>
      </c>
      <c r="BM176" s="216" t="s">
        <v>301</v>
      </c>
    </row>
    <row r="177" s="2" customFormat="1">
      <c r="A177" s="37"/>
      <c r="B177" s="38"/>
      <c r="C177" s="39"/>
      <c r="D177" s="218" t="s">
        <v>147</v>
      </c>
      <c r="E177" s="39"/>
      <c r="F177" s="219" t="s">
        <v>302</v>
      </c>
      <c r="G177" s="39"/>
      <c r="H177" s="39"/>
      <c r="I177" s="220"/>
      <c r="J177" s="39"/>
      <c r="K177" s="39"/>
      <c r="L177" s="43"/>
      <c r="M177" s="221"/>
      <c r="N177" s="222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147</v>
      </c>
      <c r="AU177" s="16" t="s">
        <v>83</v>
      </c>
    </row>
    <row r="178" s="11" customFormat="1" ht="25.92" customHeight="1">
      <c r="A178" s="11"/>
      <c r="B178" s="190"/>
      <c r="C178" s="191"/>
      <c r="D178" s="192" t="s">
        <v>75</v>
      </c>
      <c r="E178" s="193" t="s">
        <v>303</v>
      </c>
      <c r="F178" s="193" t="s">
        <v>304</v>
      </c>
      <c r="G178" s="191"/>
      <c r="H178" s="191"/>
      <c r="I178" s="194"/>
      <c r="J178" s="195">
        <f>BK178</f>
        <v>0</v>
      </c>
      <c r="K178" s="191"/>
      <c r="L178" s="196"/>
      <c r="M178" s="197"/>
      <c r="N178" s="198"/>
      <c r="O178" s="198"/>
      <c r="P178" s="199">
        <f>SUM(P179:P190)</f>
        <v>0</v>
      </c>
      <c r="Q178" s="198"/>
      <c r="R178" s="199">
        <f>SUM(R179:R190)</f>
        <v>0</v>
      </c>
      <c r="S178" s="198"/>
      <c r="T178" s="200">
        <f>SUM(T179:T190)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1" t="s">
        <v>83</v>
      </c>
      <c r="AT178" s="202" t="s">
        <v>75</v>
      </c>
      <c r="AU178" s="202" t="s">
        <v>76</v>
      </c>
      <c r="AY178" s="201" t="s">
        <v>139</v>
      </c>
      <c r="BK178" s="203">
        <f>SUM(BK179:BK190)</f>
        <v>0</v>
      </c>
    </row>
    <row r="179" s="2" customFormat="1" ht="16.5" customHeight="1">
      <c r="A179" s="37"/>
      <c r="B179" s="38"/>
      <c r="C179" s="204" t="s">
        <v>305</v>
      </c>
      <c r="D179" s="204" t="s">
        <v>140</v>
      </c>
      <c r="E179" s="205" t="s">
        <v>306</v>
      </c>
      <c r="F179" s="206" t="s">
        <v>307</v>
      </c>
      <c r="G179" s="207" t="s">
        <v>143</v>
      </c>
      <c r="H179" s="208">
        <v>1</v>
      </c>
      <c r="I179" s="209"/>
      <c r="J179" s="210">
        <f>ROUND(I179*H179,2)</f>
        <v>0</v>
      </c>
      <c r="K179" s="206" t="s">
        <v>19</v>
      </c>
      <c r="L179" s="211"/>
      <c r="M179" s="212" t="s">
        <v>19</v>
      </c>
      <c r="N179" s="213" t="s">
        <v>47</v>
      </c>
      <c r="O179" s="83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16" t="s">
        <v>144</v>
      </c>
      <c r="AT179" s="216" t="s">
        <v>140</v>
      </c>
      <c r="AU179" s="216" t="s">
        <v>83</v>
      </c>
      <c r="AY179" s="16" t="s">
        <v>139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6" t="s">
        <v>83</v>
      </c>
      <c r="BK179" s="217">
        <f>ROUND(I179*H179,2)</f>
        <v>0</v>
      </c>
      <c r="BL179" s="16" t="s">
        <v>145</v>
      </c>
      <c r="BM179" s="216" t="s">
        <v>308</v>
      </c>
    </row>
    <row r="180" s="2" customFormat="1">
      <c r="A180" s="37"/>
      <c r="B180" s="38"/>
      <c r="C180" s="39"/>
      <c r="D180" s="218" t="s">
        <v>147</v>
      </c>
      <c r="E180" s="39"/>
      <c r="F180" s="219" t="s">
        <v>309</v>
      </c>
      <c r="G180" s="39"/>
      <c r="H180" s="39"/>
      <c r="I180" s="220"/>
      <c r="J180" s="39"/>
      <c r="K180" s="39"/>
      <c r="L180" s="43"/>
      <c r="M180" s="221"/>
      <c r="N180" s="222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147</v>
      </c>
      <c r="AU180" s="16" t="s">
        <v>83</v>
      </c>
    </row>
    <row r="181" s="2" customFormat="1" ht="16.5" customHeight="1">
      <c r="A181" s="37"/>
      <c r="B181" s="38"/>
      <c r="C181" s="204" t="s">
        <v>310</v>
      </c>
      <c r="D181" s="204" t="s">
        <v>140</v>
      </c>
      <c r="E181" s="205" t="s">
        <v>311</v>
      </c>
      <c r="F181" s="206" t="s">
        <v>312</v>
      </c>
      <c r="G181" s="207" t="s">
        <v>143</v>
      </c>
      <c r="H181" s="208">
        <v>1</v>
      </c>
      <c r="I181" s="209"/>
      <c r="J181" s="210">
        <f>ROUND(I181*H181,2)</f>
        <v>0</v>
      </c>
      <c r="K181" s="206" t="s">
        <v>19</v>
      </c>
      <c r="L181" s="211"/>
      <c r="M181" s="212" t="s">
        <v>19</v>
      </c>
      <c r="N181" s="213" t="s">
        <v>47</v>
      </c>
      <c r="O181" s="83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16" t="s">
        <v>144</v>
      </c>
      <c r="AT181" s="216" t="s">
        <v>140</v>
      </c>
      <c r="AU181" s="216" t="s">
        <v>83</v>
      </c>
      <c r="AY181" s="16" t="s">
        <v>139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6" t="s">
        <v>83</v>
      </c>
      <c r="BK181" s="217">
        <f>ROUND(I181*H181,2)</f>
        <v>0</v>
      </c>
      <c r="BL181" s="16" t="s">
        <v>145</v>
      </c>
      <c r="BM181" s="216" t="s">
        <v>313</v>
      </c>
    </row>
    <row r="182" s="2" customFormat="1">
      <c r="A182" s="37"/>
      <c r="B182" s="38"/>
      <c r="C182" s="39"/>
      <c r="D182" s="218" t="s">
        <v>147</v>
      </c>
      <c r="E182" s="39"/>
      <c r="F182" s="219" t="s">
        <v>314</v>
      </c>
      <c r="G182" s="39"/>
      <c r="H182" s="39"/>
      <c r="I182" s="220"/>
      <c r="J182" s="39"/>
      <c r="K182" s="39"/>
      <c r="L182" s="43"/>
      <c r="M182" s="221"/>
      <c r="N182" s="222"/>
      <c r="O182" s="83"/>
      <c r="P182" s="83"/>
      <c r="Q182" s="83"/>
      <c r="R182" s="83"/>
      <c r="S182" s="83"/>
      <c r="T182" s="84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147</v>
      </c>
      <c r="AU182" s="16" t="s">
        <v>83</v>
      </c>
    </row>
    <row r="183" s="2" customFormat="1" ht="16.5" customHeight="1">
      <c r="A183" s="37"/>
      <c r="B183" s="38"/>
      <c r="C183" s="204" t="s">
        <v>315</v>
      </c>
      <c r="D183" s="204" t="s">
        <v>140</v>
      </c>
      <c r="E183" s="205" t="s">
        <v>316</v>
      </c>
      <c r="F183" s="206" t="s">
        <v>312</v>
      </c>
      <c r="G183" s="207" t="s">
        <v>143</v>
      </c>
      <c r="H183" s="208">
        <v>1</v>
      </c>
      <c r="I183" s="209"/>
      <c r="J183" s="210">
        <f>ROUND(I183*H183,2)</f>
        <v>0</v>
      </c>
      <c r="K183" s="206" t="s">
        <v>19</v>
      </c>
      <c r="L183" s="211"/>
      <c r="M183" s="212" t="s">
        <v>19</v>
      </c>
      <c r="N183" s="213" t="s">
        <v>47</v>
      </c>
      <c r="O183" s="83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16" t="s">
        <v>144</v>
      </c>
      <c r="AT183" s="216" t="s">
        <v>140</v>
      </c>
      <c r="AU183" s="216" t="s">
        <v>83</v>
      </c>
      <c r="AY183" s="16" t="s">
        <v>139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6" t="s">
        <v>83</v>
      </c>
      <c r="BK183" s="217">
        <f>ROUND(I183*H183,2)</f>
        <v>0</v>
      </c>
      <c r="BL183" s="16" t="s">
        <v>145</v>
      </c>
      <c r="BM183" s="216" t="s">
        <v>317</v>
      </c>
    </row>
    <row r="184" s="2" customFormat="1">
      <c r="A184" s="37"/>
      <c r="B184" s="38"/>
      <c r="C184" s="39"/>
      <c r="D184" s="218" t="s">
        <v>147</v>
      </c>
      <c r="E184" s="39"/>
      <c r="F184" s="219" t="s">
        <v>314</v>
      </c>
      <c r="G184" s="39"/>
      <c r="H184" s="39"/>
      <c r="I184" s="220"/>
      <c r="J184" s="39"/>
      <c r="K184" s="39"/>
      <c r="L184" s="43"/>
      <c r="M184" s="221"/>
      <c r="N184" s="222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147</v>
      </c>
      <c r="AU184" s="16" t="s">
        <v>83</v>
      </c>
    </row>
    <row r="185" s="2" customFormat="1" ht="16.5" customHeight="1">
      <c r="A185" s="37"/>
      <c r="B185" s="38"/>
      <c r="C185" s="204" t="s">
        <v>318</v>
      </c>
      <c r="D185" s="204" t="s">
        <v>140</v>
      </c>
      <c r="E185" s="205" t="s">
        <v>319</v>
      </c>
      <c r="F185" s="206" t="s">
        <v>320</v>
      </c>
      <c r="G185" s="207" t="s">
        <v>143</v>
      </c>
      <c r="H185" s="208">
        <v>1</v>
      </c>
      <c r="I185" s="209"/>
      <c r="J185" s="210">
        <f>ROUND(I185*H185,2)</f>
        <v>0</v>
      </c>
      <c r="K185" s="206" t="s">
        <v>19</v>
      </c>
      <c r="L185" s="211"/>
      <c r="M185" s="212" t="s">
        <v>19</v>
      </c>
      <c r="N185" s="213" t="s">
        <v>47</v>
      </c>
      <c r="O185" s="83"/>
      <c r="P185" s="214">
        <f>O185*H185</f>
        <v>0</v>
      </c>
      <c r="Q185" s="214">
        <v>0</v>
      </c>
      <c r="R185" s="214">
        <f>Q185*H185</f>
        <v>0</v>
      </c>
      <c r="S185" s="214">
        <v>0</v>
      </c>
      <c r="T185" s="21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16" t="s">
        <v>144</v>
      </c>
      <c r="AT185" s="216" t="s">
        <v>140</v>
      </c>
      <c r="AU185" s="216" t="s">
        <v>83</v>
      </c>
      <c r="AY185" s="16" t="s">
        <v>139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6" t="s">
        <v>83</v>
      </c>
      <c r="BK185" s="217">
        <f>ROUND(I185*H185,2)</f>
        <v>0</v>
      </c>
      <c r="BL185" s="16" t="s">
        <v>145</v>
      </c>
      <c r="BM185" s="216" t="s">
        <v>321</v>
      </c>
    </row>
    <row r="186" s="2" customFormat="1">
      <c r="A186" s="37"/>
      <c r="B186" s="38"/>
      <c r="C186" s="39"/>
      <c r="D186" s="218" t="s">
        <v>147</v>
      </c>
      <c r="E186" s="39"/>
      <c r="F186" s="219" t="s">
        <v>314</v>
      </c>
      <c r="G186" s="39"/>
      <c r="H186" s="39"/>
      <c r="I186" s="220"/>
      <c r="J186" s="39"/>
      <c r="K186" s="39"/>
      <c r="L186" s="43"/>
      <c r="M186" s="221"/>
      <c r="N186" s="222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147</v>
      </c>
      <c r="AU186" s="16" t="s">
        <v>83</v>
      </c>
    </row>
    <row r="187" s="2" customFormat="1" ht="16.5" customHeight="1">
      <c r="A187" s="37"/>
      <c r="B187" s="38"/>
      <c r="C187" s="204" t="s">
        <v>322</v>
      </c>
      <c r="D187" s="204" t="s">
        <v>140</v>
      </c>
      <c r="E187" s="205" t="s">
        <v>323</v>
      </c>
      <c r="F187" s="206" t="s">
        <v>157</v>
      </c>
      <c r="G187" s="207" t="s">
        <v>143</v>
      </c>
      <c r="H187" s="208">
        <v>1</v>
      </c>
      <c r="I187" s="209"/>
      <c r="J187" s="210">
        <f>ROUND(I187*H187,2)</f>
        <v>0</v>
      </c>
      <c r="K187" s="206" t="s">
        <v>19</v>
      </c>
      <c r="L187" s="211"/>
      <c r="M187" s="212" t="s">
        <v>19</v>
      </c>
      <c r="N187" s="213" t="s">
        <v>47</v>
      </c>
      <c r="O187" s="83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16" t="s">
        <v>144</v>
      </c>
      <c r="AT187" s="216" t="s">
        <v>140</v>
      </c>
      <c r="AU187" s="216" t="s">
        <v>83</v>
      </c>
      <c r="AY187" s="16" t="s">
        <v>139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6" t="s">
        <v>83</v>
      </c>
      <c r="BK187" s="217">
        <f>ROUND(I187*H187,2)</f>
        <v>0</v>
      </c>
      <c r="BL187" s="16" t="s">
        <v>145</v>
      </c>
      <c r="BM187" s="216" t="s">
        <v>324</v>
      </c>
    </row>
    <row r="188" s="2" customFormat="1">
      <c r="A188" s="37"/>
      <c r="B188" s="38"/>
      <c r="C188" s="39"/>
      <c r="D188" s="218" t="s">
        <v>147</v>
      </c>
      <c r="E188" s="39"/>
      <c r="F188" s="219" t="s">
        <v>309</v>
      </c>
      <c r="G188" s="39"/>
      <c r="H188" s="39"/>
      <c r="I188" s="220"/>
      <c r="J188" s="39"/>
      <c r="K188" s="39"/>
      <c r="L188" s="43"/>
      <c r="M188" s="221"/>
      <c r="N188" s="222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147</v>
      </c>
      <c r="AU188" s="16" t="s">
        <v>83</v>
      </c>
    </row>
    <row r="189" s="2" customFormat="1" ht="16.5" customHeight="1">
      <c r="A189" s="37"/>
      <c r="B189" s="38"/>
      <c r="C189" s="204" t="s">
        <v>325</v>
      </c>
      <c r="D189" s="204" t="s">
        <v>140</v>
      </c>
      <c r="E189" s="205" t="s">
        <v>326</v>
      </c>
      <c r="F189" s="206" t="s">
        <v>320</v>
      </c>
      <c r="G189" s="207" t="s">
        <v>143</v>
      </c>
      <c r="H189" s="208">
        <v>1</v>
      </c>
      <c r="I189" s="209"/>
      <c r="J189" s="210">
        <f>ROUND(I189*H189,2)</f>
        <v>0</v>
      </c>
      <c r="K189" s="206" t="s">
        <v>19</v>
      </c>
      <c r="L189" s="211"/>
      <c r="M189" s="212" t="s">
        <v>19</v>
      </c>
      <c r="N189" s="213" t="s">
        <v>47</v>
      </c>
      <c r="O189" s="83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16" t="s">
        <v>144</v>
      </c>
      <c r="AT189" s="216" t="s">
        <v>140</v>
      </c>
      <c r="AU189" s="216" t="s">
        <v>83</v>
      </c>
      <c r="AY189" s="16" t="s">
        <v>139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6" t="s">
        <v>83</v>
      </c>
      <c r="BK189" s="217">
        <f>ROUND(I189*H189,2)</f>
        <v>0</v>
      </c>
      <c r="BL189" s="16" t="s">
        <v>145</v>
      </c>
      <c r="BM189" s="216" t="s">
        <v>327</v>
      </c>
    </row>
    <row r="190" s="2" customFormat="1">
      <c r="A190" s="37"/>
      <c r="B190" s="38"/>
      <c r="C190" s="39"/>
      <c r="D190" s="218" t="s">
        <v>147</v>
      </c>
      <c r="E190" s="39"/>
      <c r="F190" s="219" t="s">
        <v>314</v>
      </c>
      <c r="G190" s="39"/>
      <c r="H190" s="39"/>
      <c r="I190" s="220"/>
      <c r="J190" s="39"/>
      <c r="K190" s="39"/>
      <c r="L190" s="43"/>
      <c r="M190" s="221"/>
      <c r="N190" s="222"/>
      <c r="O190" s="83"/>
      <c r="P190" s="83"/>
      <c r="Q190" s="83"/>
      <c r="R190" s="83"/>
      <c r="S190" s="83"/>
      <c r="T190" s="84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147</v>
      </c>
      <c r="AU190" s="16" t="s">
        <v>83</v>
      </c>
    </row>
    <row r="191" s="11" customFormat="1" ht="25.92" customHeight="1">
      <c r="A191" s="11"/>
      <c r="B191" s="190"/>
      <c r="C191" s="191"/>
      <c r="D191" s="192" t="s">
        <v>75</v>
      </c>
      <c r="E191" s="193" t="s">
        <v>328</v>
      </c>
      <c r="F191" s="193" t="s">
        <v>329</v>
      </c>
      <c r="G191" s="191"/>
      <c r="H191" s="191"/>
      <c r="I191" s="194"/>
      <c r="J191" s="195">
        <f>BK191</f>
        <v>0</v>
      </c>
      <c r="K191" s="191"/>
      <c r="L191" s="196"/>
      <c r="M191" s="197"/>
      <c r="N191" s="198"/>
      <c r="O191" s="198"/>
      <c r="P191" s="199">
        <f>SUM(P192:P203)</f>
        <v>0</v>
      </c>
      <c r="Q191" s="198"/>
      <c r="R191" s="199">
        <f>SUM(R192:R203)</f>
        <v>0</v>
      </c>
      <c r="S191" s="198"/>
      <c r="T191" s="200">
        <f>SUM(T192:T203)</f>
        <v>0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201" t="s">
        <v>83</v>
      </c>
      <c r="AT191" s="202" t="s">
        <v>75</v>
      </c>
      <c r="AU191" s="202" t="s">
        <v>76</v>
      </c>
      <c r="AY191" s="201" t="s">
        <v>139</v>
      </c>
      <c r="BK191" s="203">
        <f>SUM(BK192:BK203)</f>
        <v>0</v>
      </c>
    </row>
    <row r="192" s="2" customFormat="1" ht="16.5" customHeight="1">
      <c r="A192" s="37"/>
      <c r="B192" s="38"/>
      <c r="C192" s="204" t="s">
        <v>330</v>
      </c>
      <c r="D192" s="204" t="s">
        <v>140</v>
      </c>
      <c r="E192" s="205" t="s">
        <v>331</v>
      </c>
      <c r="F192" s="206" t="s">
        <v>332</v>
      </c>
      <c r="G192" s="207" t="s">
        <v>143</v>
      </c>
      <c r="H192" s="208">
        <v>1</v>
      </c>
      <c r="I192" s="209"/>
      <c r="J192" s="210">
        <f>ROUND(I192*H192,2)</f>
        <v>0</v>
      </c>
      <c r="K192" s="206" t="s">
        <v>19</v>
      </c>
      <c r="L192" s="211"/>
      <c r="M192" s="212" t="s">
        <v>19</v>
      </c>
      <c r="N192" s="213" t="s">
        <v>47</v>
      </c>
      <c r="O192" s="83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16" t="s">
        <v>144</v>
      </c>
      <c r="AT192" s="216" t="s">
        <v>140</v>
      </c>
      <c r="AU192" s="216" t="s">
        <v>83</v>
      </c>
      <c r="AY192" s="16" t="s">
        <v>139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6" t="s">
        <v>83</v>
      </c>
      <c r="BK192" s="217">
        <f>ROUND(I192*H192,2)</f>
        <v>0</v>
      </c>
      <c r="BL192" s="16" t="s">
        <v>145</v>
      </c>
      <c r="BM192" s="216" t="s">
        <v>333</v>
      </c>
    </row>
    <row r="193" s="2" customFormat="1">
      <c r="A193" s="37"/>
      <c r="B193" s="38"/>
      <c r="C193" s="39"/>
      <c r="D193" s="218" t="s">
        <v>147</v>
      </c>
      <c r="E193" s="39"/>
      <c r="F193" s="219" t="s">
        <v>159</v>
      </c>
      <c r="G193" s="39"/>
      <c r="H193" s="39"/>
      <c r="I193" s="220"/>
      <c r="J193" s="39"/>
      <c r="K193" s="39"/>
      <c r="L193" s="43"/>
      <c r="M193" s="221"/>
      <c r="N193" s="222"/>
      <c r="O193" s="83"/>
      <c r="P193" s="83"/>
      <c r="Q193" s="83"/>
      <c r="R193" s="83"/>
      <c r="S193" s="83"/>
      <c r="T193" s="84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147</v>
      </c>
      <c r="AU193" s="16" t="s">
        <v>83</v>
      </c>
    </row>
    <row r="194" s="2" customFormat="1" ht="16.5" customHeight="1">
      <c r="A194" s="37"/>
      <c r="B194" s="38"/>
      <c r="C194" s="204" t="s">
        <v>334</v>
      </c>
      <c r="D194" s="204" t="s">
        <v>140</v>
      </c>
      <c r="E194" s="205" t="s">
        <v>335</v>
      </c>
      <c r="F194" s="206" t="s">
        <v>161</v>
      </c>
      <c r="G194" s="207" t="s">
        <v>143</v>
      </c>
      <c r="H194" s="208">
        <v>1</v>
      </c>
      <c r="I194" s="209"/>
      <c r="J194" s="210">
        <f>ROUND(I194*H194,2)</f>
        <v>0</v>
      </c>
      <c r="K194" s="206" t="s">
        <v>19</v>
      </c>
      <c r="L194" s="211"/>
      <c r="M194" s="212" t="s">
        <v>19</v>
      </c>
      <c r="N194" s="213" t="s">
        <v>47</v>
      </c>
      <c r="O194" s="83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16" t="s">
        <v>144</v>
      </c>
      <c r="AT194" s="216" t="s">
        <v>140</v>
      </c>
      <c r="AU194" s="216" t="s">
        <v>83</v>
      </c>
      <c r="AY194" s="16" t="s">
        <v>139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6" t="s">
        <v>83</v>
      </c>
      <c r="BK194" s="217">
        <f>ROUND(I194*H194,2)</f>
        <v>0</v>
      </c>
      <c r="BL194" s="16" t="s">
        <v>145</v>
      </c>
      <c r="BM194" s="216" t="s">
        <v>336</v>
      </c>
    </row>
    <row r="195" s="2" customFormat="1">
      <c r="A195" s="37"/>
      <c r="B195" s="38"/>
      <c r="C195" s="39"/>
      <c r="D195" s="218" t="s">
        <v>147</v>
      </c>
      <c r="E195" s="39"/>
      <c r="F195" s="219" t="s">
        <v>337</v>
      </c>
      <c r="G195" s="39"/>
      <c r="H195" s="39"/>
      <c r="I195" s="220"/>
      <c r="J195" s="39"/>
      <c r="K195" s="39"/>
      <c r="L195" s="43"/>
      <c r="M195" s="221"/>
      <c r="N195" s="222"/>
      <c r="O195" s="83"/>
      <c r="P195" s="83"/>
      <c r="Q195" s="83"/>
      <c r="R195" s="83"/>
      <c r="S195" s="83"/>
      <c r="T195" s="84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147</v>
      </c>
      <c r="AU195" s="16" t="s">
        <v>83</v>
      </c>
    </row>
    <row r="196" s="2" customFormat="1" ht="16.5" customHeight="1">
      <c r="A196" s="37"/>
      <c r="B196" s="38"/>
      <c r="C196" s="204" t="s">
        <v>338</v>
      </c>
      <c r="D196" s="204" t="s">
        <v>140</v>
      </c>
      <c r="E196" s="205" t="s">
        <v>339</v>
      </c>
      <c r="F196" s="206" t="s">
        <v>340</v>
      </c>
      <c r="G196" s="207" t="s">
        <v>143</v>
      </c>
      <c r="H196" s="208">
        <v>1</v>
      </c>
      <c r="I196" s="209"/>
      <c r="J196" s="210">
        <f>ROUND(I196*H196,2)</f>
        <v>0</v>
      </c>
      <c r="K196" s="206" t="s">
        <v>19</v>
      </c>
      <c r="L196" s="211"/>
      <c r="M196" s="212" t="s">
        <v>19</v>
      </c>
      <c r="N196" s="213" t="s">
        <v>47</v>
      </c>
      <c r="O196" s="83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16" t="s">
        <v>144</v>
      </c>
      <c r="AT196" s="216" t="s">
        <v>140</v>
      </c>
      <c r="AU196" s="216" t="s">
        <v>83</v>
      </c>
      <c r="AY196" s="16" t="s">
        <v>139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6" t="s">
        <v>83</v>
      </c>
      <c r="BK196" s="217">
        <f>ROUND(I196*H196,2)</f>
        <v>0</v>
      </c>
      <c r="BL196" s="16" t="s">
        <v>145</v>
      </c>
      <c r="BM196" s="216" t="s">
        <v>341</v>
      </c>
    </row>
    <row r="197" s="2" customFormat="1">
      <c r="A197" s="37"/>
      <c r="B197" s="38"/>
      <c r="C197" s="39"/>
      <c r="D197" s="218" t="s">
        <v>147</v>
      </c>
      <c r="E197" s="39"/>
      <c r="F197" s="219" t="s">
        <v>159</v>
      </c>
      <c r="G197" s="39"/>
      <c r="H197" s="39"/>
      <c r="I197" s="220"/>
      <c r="J197" s="39"/>
      <c r="K197" s="39"/>
      <c r="L197" s="43"/>
      <c r="M197" s="221"/>
      <c r="N197" s="222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147</v>
      </c>
      <c r="AU197" s="16" t="s">
        <v>83</v>
      </c>
    </row>
    <row r="198" s="2" customFormat="1" ht="16.5" customHeight="1">
      <c r="A198" s="37"/>
      <c r="B198" s="38"/>
      <c r="C198" s="204" t="s">
        <v>342</v>
      </c>
      <c r="D198" s="204" t="s">
        <v>140</v>
      </c>
      <c r="E198" s="205" t="s">
        <v>343</v>
      </c>
      <c r="F198" s="206" t="s">
        <v>142</v>
      </c>
      <c r="G198" s="207" t="s">
        <v>143</v>
      </c>
      <c r="H198" s="208">
        <v>1</v>
      </c>
      <c r="I198" s="209"/>
      <c r="J198" s="210">
        <f>ROUND(I198*H198,2)</f>
        <v>0</v>
      </c>
      <c r="K198" s="206" t="s">
        <v>19</v>
      </c>
      <c r="L198" s="211"/>
      <c r="M198" s="212" t="s">
        <v>19</v>
      </c>
      <c r="N198" s="213" t="s">
        <v>47</v>
      </c>
      <c r="O198" s="83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16" t="s">
        <v>144</v>
      </c>
      <c r="AT198" s="216" t="s">
        <v>140</v>
      </c>
      <c r="AU198" s="216" t="s">
        <v>83</v>
      </c>
      <c r="AY198" s="16" t="s">
        <v>139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6" t="s">
        <v>83</v>
      </c>
      <c r="BK198" s="217">
        <f>ROUND(I198*H198,2)</f>
        <v>0</v>
      </c>
      <c r="BL198" s="16" t="s">
        <v>145</v>
      </c>
      <c r="BM198" s="216" t="s">
        <v>344</v>
      </c>
    </row>
    <row r="199" s="2" customFormat="1">
      <c r="A199" s="37"/>
      <c r="B199" s="38"/>
      <c r="C199" s="39"/>
      <c r="D199" s="218" t="s">
        <v>147</v>
      </c>
      <c r="E199" s="39"/>
      <c r="F199" s="219" t="s">
        <v>148</v>
      </c>
      <c r="G199" s="39"/>
      <c r="H199" s="39"/>
      <c r="I199" s="220"/>
      <c r="J199" s="39"/>
      <c r="K199" s="39"/>
      <c r="L199" s="43"/>
      <c r="M199" s="221"/>
      <c r="N199" s="222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147</v>
      </c>
      <c r="AU199" s="16" t="s">
        <v>83</v>
      </c>
    </row>
    <row r="200" s="2" customFormat="1" ht="16.5" customHeight="1">
      <c r="A200" s="37"/>
      <c r="B200" s="38"/>
      <c r="C200" s="204" t="s">
        <v>345</v>
      </c>
      <c r="D200" s="204" t="s">
        <v>140</v>
      </c>
      <c r="E200" s="205" t="s">
        <v>346</v>
      </c>
      <c r="F200" s="206" t="s">
        <v>347</v>
      </c>
      <c r="G200" s="207" t="s">
        <v>143</v>
      </c>
      <c r="H200" s="208">
        <v>1</v>
      </c>
      <c r="I200" s="209"/>
      <c r="J200" s="210">
        <f>ROUND(I200*H200,2)</f>
        <v>0</v>
      </c>
      <c r="K200" s="206" t="s">
        <v>19</v>
      </c>
      <c r="L200" s="211"/>
      <c r="M200" s="212" t="s">
        <v>19</v>
      </c>
      <c r="N200" s="213" t="s">
        <v>47</v>
      </c>
      <c r="O200" s="83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16" t="s">
        <v>144</v>
      </c>
      <c r="AT200" s="216" t="s">
        <v>140</v>
      </c>
      <c r="AU200" s="216" t="s">
        <v>83</v>
      </c>
      <c r="AY200" s="16" t="s">
        <v>139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6" t="s">
        <v>83</v>
      </c>
      <c r="BK200" s="217">
        <f>ROUND(I200*H200,2)</f>
        <v>0</v>
      </c>
      <c r="BL200" s="16" t="s">
        <v>145</v>
      </c>
      <c r="BM200" s="216" t="s">
        <v>348</v>
      </c>
    </row>
    <row r="201" s="2" customFormat="1">
      <c r="A201" s="37"/>
      <c r="B201" s="38"/>
      <c r="C201" s="39"/>
      <c r="D201" s="218" t="s">
        <v>147</v>
      </c>
      <c r="E201" s="39"/>
      <c r="F201" s="219" t="s">
        <v>349</v>
      </c>
      <c r="G201" s="39"/>
      <c r="H201" s="39"/>
      <c r="I201" s="220"/>
      <c r="J201" s="39"/>
      <c r="K201" s="39"/>
      <c r="L201" s="43"/>
      <c r="M201" s="221"/>
      <c r="N201" s="222"/>
      <c r="O201" s="83"/>
      <c r="P201" s="83"/>
      <c r="Q201" s="83"/>
      <c r="R201" s="83"/>
      <c r="S201" s="83"/>
      <c r="T201" s="84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147</v>
      </c>
      <c r="AU201" s="16" t="s">
        <v>83</v>
      </c>
    </row>
    <row r="202" s="2" customFormat="1" ht="16.5" customHeight="1">
      <c r="A202" s="37"/>
      <c r="B202" s="38"/>
      <c r="C202" s="204" t="s">
        <v>350</v>
      </c>
      <c r="D202" s="204" t="s">
        <v>140</v>
      </c>
      <c r="E202" s="205" t="s">
        <v>351</v>
      </c>
      <c r="F202" s="206" t="s">
        <v>209</v>
      </c>
      <c r="G202" s="207" t="s">
        <v>143</v>
      </c>
      <c r="H202" s="208">
        <v>1</v>
      </c>
      <c r="I202" s="209"/>
      <c r="J202" s="210">
        <f>ROUND(I202*H202,2)</f>
        <v>0</v>
      </c>
      <c r="K202" s="206" t="s">
        <v>19</v>
      </c>
      <c r="L202" s="211"/>
      <c r="M202" s="212" t="s">
        <v>19</v>
      </c>
      <c r="N202" s="213" t="s">
        <v>47</v>
      </c>
      <c r="O202" s="83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16" t="s">
        <v>144</v>
      </c>
      <c r="AT202" s="216" t="s">
        <v>140</v>
      </c>
      <c r="AU202" s="216" t="s">
        <v>83</v>
      </c>
      <c r="AY202" s="16" t="s">
        <v>139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6" t="s">
        <v>83</v>
      </c>
      <c r="BK202" s="217">
        <f>ROUND(I202*H202,2)</f>
        <v>0</v>
      </c>
      <c r="BL202" s="16" t="s">
        <v>145</v>
      </c>
      <c r="BM202" s="216" t="s">
        <v>352</v>
      </c>
    </row>
    <row r="203" s="2" customFormat="1">
      <c r="A203" s="37"/>
      <c r="B203" s="38"/>
      <c r="C203" s="39"/>
      <c r="D203" s="218" t="s">
        <v>147</v>
      </c>
      <c r="E203" s="39"/>
      <c r="F203" s="219" t="s">
        <v>353</v>
      </c>
      <c r="G203" s="39"/>
      <c r="H203" s="39"/>
      <c r="I203" s="220"/>
      <c r="J203" s="39"/>
      <c r="K203" s="39"/>
      <c r="L203" s="43"/>
      <c r="M203" s="221"/>
      <c r="N203" s="222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147</v>
      </c>
      <c r="AU203" s="16" t="s">
        <v>83</v>
      </c>
    </row>
    <row r="204" s="11" customFormat="1" ht="25.92" customHeight="1">
      <c r="A204" s="11"/>
      <c r="B204" s="190"/>
      <c r="C204" s="191"/>
      <c r="D204" s="192" t="s">
        <v>75</v>
      </c>
      <c r="E204" s="193" t="s">
        <v>354</v>
      </c>
      <c r="F204" s="193" t="s">
        <v>355</v>
      </c>
      <c r="G204" s="191"/>
      <c r="H204" s="191"/>
      <c r="I204" s="194"/>
      <c r="J204" s="195">
        <f>BK204</f>
        <v>0</v>
      </c>
      <c r="K204" s="191"/>
      <c r="L204" s="196"/>
      <c r="M204" s="197"/>
      <c r="N204" s="198"/>
      <c r="O204" s="198"/>
      <c r="P204" s="199">
        <f>SUM(P205:P218)</f>
        <v>0</v>
      </c>
      <c r="Q204" s="198"/>
      <c r="R204" s="199">
        <f>SUM(R205:R218)</f>
        <v>0</v>
      </c>
      <c r="S204" s="198"/>
      <c r="T204" s="200">
        <f>SUM(T205:T218)</f>
        <v>0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01" t="s">
        <v>83</v>
      </c>
      <c r="AT204" s="202" t="s">
        <v>75</v>
      </c>
      <c r="AU204" s="202" t="s">
        <v>76</v>
      </c>
      <c r="AY204" s="201" t="s">
        <v>139</v>
      </c>
      <c r="BK204" s="203">
        <f>SUM(BK205:BK218)</f>
        <v>0</v>
      </c>
    </row>
    <row r="205" s="2" customFormat="1" ht="16.5" customHeight="1">
      <c r="A205" s="37"/>
      <c r="B205" s="38"/>
      <c r="C205" s="204" t="s">
        <v>356</v>
      </c>
      <c r="D205" s="204" t="s">
        <v>140</v>
      </c>
      <c r="E205" s="205" t="s">
        <v>357</v>
      </c>
      <c r="F205" s="206" t="s">
        <v>332</v>
      </c>
      <c r="G205" s="207" t="s">
        <v>143</v>
      </c>
      <c r="H205" s="208">
        <v>1</v>
      </c>
      <c r="I205" s="209"/>
      <c r="J205" s="210">
        <f>ROUND(I205*H205,2)</f>
        <v>0</v>
      </c>
      <c r="K205" s="206" t="s">
        <v>19</v>
      </c>
      <c r="L205" s="211"/>
      <c r="M205" s="212" t="s">
        <v>19</v>
      </c>
      <c r="N205" s="213" t="s">
        <v>47</v>
      </c>
      <c r="O205" s="83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16" t="s">
        <v>144</v>
      </c>
      <c r="AT205" s="216" t="s">
        <v>140</v>
      </c>
      <c r="AU205" s="216" t="s">
        <v>83</v>
      </c>
      <c r="AY205" s="16" t="s">
        <v>139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6" t="s">
        <v>83</v>
      </c>
      <c r="BK205" s="217">
        <f>ROUND(I205*H205,2)</f>
        <v>0</v>
      </c>
      <c r="BL205" s="16" t="s">
        <v>145</v>
      </c>
      <c r="BM205" s="216" t="s">
        <v>358</v>
      </c>
    </row>
    <row r="206" s="2" customFormat="1">
      <c r="A206" s="37"/>
      <c r="B206" s="38"/>
      <c r="C206" s="39"/>
      <c r="D206" s="218" t="s">
        <v>147</v>
      </c>
      <c r="E206" s="39"/>
      <c r="F206" s="219" t="s">
        <v>159</v>
      </c>
      <c r="G206" s="39"/>
      <c r="H206" s="39"/>
      <c r="I206" s="220"/>
      <c r="J206" s="39"/>
      <c r="K206" s="39"/>
      <c r="L206" s="43"/>
      <c r="M206" s="221"/>
      <c r="N206" s="222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147</v>
      </c>
      <c r="AU206" s="16" t="s">
        <v>83</v>
      </c>
    </row>
    <row r="207" s="2" customFormat="1" ht="16.5" customHeight="1">
      <c r="A207" s="37"/>
      <c r="B207" s="38"/>
      <c r="C207" s="204" t="s">
        <v>359</v>
      </c>
      <c r="D207" s="204" t="s">
        <v>140</v>
      </c>
      <c r="E207" s="205" t="s">
        <v>360</v>
      </c>
      <c r="F207" s="206" t="s">
        <v>161</v>
      </c>
      <c r="G207" s="207" t="s">
        <v>143</v>
      </c>
      <c r="H207" s="208">
        <v>1</v>
      </c>
      <c r="I207" s="209"/>
      <c r="J207" s="210">
        <f>ROUND(I207*H207,2)</f>
        <v>0</v>
      </c>
      <c r="K207" s="206" t="s">
        <v>19</v>
      </c>
      <c r="L207" s="211"/>
      <c r="M207" s="212" t="s">
        <v>19</v>
      </c>
      <c r="N207" s="213" t="s">
        <v>47</v>
      </c>
      <c r="O207" s="83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16" t="s">
        <v>144</v>
      </c>
      <c r="AT207" s="216" t="s">
        <v>140</v>
      </c>
      <c r="AU207" s="216" t="s">
        <v>83</v>
      </c>
      <c r="AY207" s="16" t="s">
        <v>139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6" t="s">
        <v>83</v>
      </c>
      <c r="BK207" s="217">
        <f>ROUND(I207*H207,2)</f>
        <v>0</v>
      </c>
      <c r="BL207" s="16" t="s">
        <v>145</v>
      </c>
      <c r="BM207" s="216" t="s">
        <v>361</v>
      </c>
    </row>
    <row r="208" s="2" customFormat="1">
      <c r="A208" s="37"/>
      <c r="B208" s="38"/>
      <c r="C208" s="39"/>
      <c r="D208" s="218" t="s">
        <v>147</v>
      </c>
      <c r="E208" s="39"/>
      <c r="F208" s="219" t="s">
        <v>337</v>
      </c>
      <c r="G208" s="39"/>
      <c r="H208" s="39"/>
      <c r="I208" s="220"/>
      <c r="J208" s="39"/>
      <c r="K208" s="39"/>
      <c r="L208" s="43"/>
      <c r="M208" s="221"/>
      <c r="N208" s="222"/>
      <c r="O208" s="83"/>
      <c r="P208" s="83"/>
      <c r="Q208" s="83"/>
      <c r="R208" s="83"/>
      <c r="S208" s="83"/>
      <c r="T208" s="84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147</v>
      </c>
      <c r="AU208" s="16" t="s">
        <v>83</v>
      </c>
    </row>
    <row r="209" s="2" customFormat="1" ht="16.5" customHeight="1">
      <c r="A209" s="37"/>
      <c r="B209" s="38"/>
      <c r="C209" s="204" t="s">
        <v>362</v>
      </c>
      <c r="D209" s="204" t="s">
        <v>140</v>
      </c>
      <c r="E209" s="205" t="s">
        <v>363</v>
      </c>
      <c r="F209" s="206" t="s">
        <v>340</v>
      </c>
      <c r="G209" s="207" t="s">
        <v>143</v>
      </c>
      <c r="H209" s="208">
        <v>1</v>
      </c>
      <c r="I209" s="209"/>
      <c r="J209" s="210">
        <f>ROUND(I209*H209,2)</f>
        <v>0</v>
      </c>
      <c r="K209" s="206" t="s">
        <v>19</v>
      </c>
      <c r="L209" s="211"/>
      <c r="M209" s="212" t="s">
        <v>19</v>
      </c>
      <c r="N209" s="213" t="s">
        <v>47</v>
      </c>
      <c r="O209" s="83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16" t="s">
        <v>144</v>
      </c>
      <c r="AT209" s="216" t="s">
        <v>140</v>
      </c>
      <c r="AU209" s="216" t="s">
        <v>83</v>
      </c>
      <c r="AY209" s="16" t="s">
        <v>139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6" t="s">
        <v>83</v>
      </c>
      <c r="BK209" s="217">
        <f>ROUND(I209*H209,2)</f>
        <v>0</v>
      </c>
      <c r="BL209" s="16" t="s">
        <v>145</v>
      </c>
      <c r="BM209" s="216" t="s">
        <v>364</v>
      </c>
    </row>
    <row r="210" s="2" customFormat="1">
      <c r="A210" s="37"/>
      <c r="B210" s="38"/>
      <c r="C210" s="39"/>
      <c r="D210" s="218" t="s">
        <v>147</v>
      </c>
      <c r="E210" s="39"/>
      <c r="F210" s="219" t="s">
        <v>159</v>
      </c>
      <c r="G210" s="39"/>
      <c r="H210" s="39"/>
      <c r="I210" s="220"/>
      <c r="J210" s="39"/>
      <c r="K210" s="39"/>
      <c r="L210" s="43"/>
      <c r="M210" s="221"/>
      <c r="N210" s="222"/>
      <c r="O210" s="83"/>
      <c r="P210" s="83"/>
      <c r="Q210" s="83"/>
      <c r="R210" s="83"/>
      <c r="S210" s="83"/>
      <c r="T210" s="84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147</v>
      </c>
      <c r="AU210" s="16" t="s">
        <v>83</v>
      </c>
    </row>
    <row r="211" s="2" customFormat="1" ht="16.5" customHeight="1">
      <c r="A211" s="37"/>
      <c r="B211" s="38"/>
      <c r="C211" s="204" t="s">
        <v>365</v>
      </c>
      <c r="D211" s="204" t="s">
        <v>140</v>
      </c>
      <c r="E211" s="205" t="s">
        <v>366</v>
      </c>
      <c r="F211" s="206" t="s">
        <v>142</v>
      </c>
      <c r="G211" s="207" t="s">
        <v>143</v>
      </c>
      <c r="H211" s="208">
        <v>1</v>
      </c>
      <c r="I211" s="209"/>
      <c r="J211" s="210">
        <f>ROUND(I211*H211,2)</f>
        <v>0</v>
      </c>
      <c r="K211" s="206" t="s">
        <v>19</v>
      </c>
      <c r="L211" s="211"/>
      <c r="M211" s="212" t="s">
        <v>19</v>
      </c>
      <c r="N211" s="213" t="s">
        <v>47</v>
      </c>
      <c r="O211" s="83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16" t="s">
        <v>144</v>
      </c>
      <c r="AT211" s="216" t="s">
        <v>140</v>
      </c>
      <c r="AU211" s="216" t="s">
        <v>83</v>
      </c>
      <c r="AY211" s="16" t="s">
        <v>139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6" t="s">
        <v>83</v>
      </c>
      <c r="BK211" s="217">
        <f>ROUND(I211*H211,2)</f>
        <v>0</v>
      </c>
      <c r="BL211" s="16" t="s">
        <v>145</v>
      </c>
      <c r="BM211" s="216" t="s">
        <v>367</v>
      </c>
    </row>
    <row r="212" s="2" customFormat="1">
      <c r="A212" s="37"/>
      <c r="B212" s="38"/>
      <c r="C212" s="39"/>
      <c r="D212" s="218" t="s">
        <v>147</v>
      </c>
      <c r="E212" s="39"/>
      <c r="F212" s="219" t="s">
        <v>148</v>
      </c>
      <c r="G212" s="39"/>
      <c r="H212" s="39"/>
      <c r="I212" s="220"/>
      <c r="J212" s="39"/>
      <c r="K212" s="39"/>
      <c r="L212" s="43"/>
      <c r="M212" s="221"/>
      <c r="N212" s="222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147</v>
      </c>
      <c r="AU212" s="16" t="s">
        <v>83</v>
      </c>
    </row>
    <row r="213" s="2" customFormat="1" ht="16.5" customHeight="1">
      <c r="A213" s="37"/>
      <c r="B213" s="38"/>
      <c r="C213" s="204" t="s">
        <v>368</v>
      </c>
      <c r="D213" s="204" t="s">
        <v>140</v>
      </c>
      <c r="E213" s="205" t="s">
        <v>369</v>
      </c>
      <c r="F213" s="206" t="s">
        <v>347</v>
      </c>
      <c r="G213" s="207" t="s">
        <v>143</v>
      </c>
      <c r="H213" s="208">
        <v>1</v>
      </c>
      <c r="I213" s="209"/>
      <c r="J213" s="210">
        <f>ROUND(I213*H213,2)</f>
        <v>0</v>
      </c>
      <c r="K213" s="206" t="s">
        <v>19</v>
      </c>
      <c r="L213" s="211"/>
      <c r="M213" s="212" t="s">
        <v>19</v>
      </c>
      <c r="N213" s="213" t="s">
        <v>47</v>
      </c>
      <c r="O213" s="83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16" t="s">
        <v>144</v>
      </c>
      <c r="AT213" s="216" t="s">
        <v>140</v>
      </c>
      <c r="AU213" s="216" t="s">
        <v>83</v>
      </c>
      <c r="AY213" s="16" t="s">
        <v>139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6" t="s">
        <v>83</v>
      </c>
      <c r="BK213" s="217">
        <f>ROUND(I213*H213,2)</f>
        <v>0</v>
      </c>
      <c r="BL213" s="16" t="s">
        <v>145</v>
      </c>
      <c r="BM213" s="216" t="s">
        <v>370</v>
      </c>
    </row>
    <row r="214" s="2" customFormat="1">
      <c r="A214" s="37"/>
      <c r="B214" s="38"/>
      <c r="C214" s="39"/>
      <c r="D214" s="218" t="s">
        <v>147</v>
      </c>
      <c r="E214" s="39"/>
      <c r="F214" s="219" t="s">
        <v>349</v>
      </c>
      <c r="G214" s="39"/>
      <c r="H214" s="39"/>
      <c r="I214" s="220"/>
      <c r="J214" s="39"/>
      <c r="K214" s="39"/>
      <c r="L214" s="43"/>
      <c r="M214" s="221"/>
      <c r="N214" s="222"/>
      <c r="O214" s="83"/>
      <c r="P214" s="83"/>
      <c r="Q214" s="83"/>
      <c r="R214" s="83"/>
      <c r="S214" s="83"/>
      <c r="T214" s="84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147</v>
      </c>
      <c r="AU214" s="16" t="s">
        <v>83</v>
      </c>
    </row>
    <row r="215" s="2" customFormat="1" ht="16.5" customHeight="1">
      <c r="A215" s="37"/>
      <c r="B215" s="38"/>
      <c r="C215" s="204" t="s">
        <v>371</v>
      </c>
      <c r="D215" s="204" t="s">
        <v>140</v>
      </c>
      <c r="E215" s="205" t="s">
        <v>372</v>
      </c>
      <c r="F215" s="206" t="s">
        <v>373</v>
      </c>
      <c r="G215" s="207" t="s">
        <v>143</v>
      </c>
      <c r="H215" s="208">
        <v>1</v>
      </c>
      <c r="I215" s="209"/>
      <c r="J215" s="210">
        <f>ROUND(I215*H215,2)</f>
        <v>0</v>
      </c>
      <c r="K215" s="206" t="s">
        <v>19</v>
      </c>
      <c r="L215" s="211"/>
      <c r="M215" s="212" t="s">
        <v>19</v>
      </c>
      <c r="N215" s="213" t="s">
        <v>47</v>
      </c>
      <c r="O215" s="83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16" t="s">
        <v>144</v>
      </c>
      <c r="AT215" s="216" t="s">
        <v>140</v>
      </c>
      <c r="AU215" s="216" t="s">
        <v>83</v>
      </c>
      <c r="AY215" s="16" t="s">
        <v>139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6" t="s">
        <v>83</v>
      </c>
      <c r="BK215" s="217">
        <f>ROUND(I215*H215,2)</f>
        <v>0</v>
      </c>
      <c r="BL215" s="16" t="s">
        <v>145</v>
      </c>
      <c r="BM215" s="216" t="s">
        <v>374</v>
      </c>
    </row>
    <row r="216" s="2" customFormat="1">
      <c r="A216" s="37"/>
      <c r="B216" s="38"/>
      <c r="C216" s="39"/>
      <c r="D216" s="218" t="s">
        <v>147</v>
      </c>
      <c r="E216" s="39"/>
      <c r="F216" s="219" t="s">
        <v>375</v>
      </c>
      <c r="G216" s="39"/>
      <c r="H216" s="39"/>
      <c r="I216" s="220"/>
      <c r="J216" s="39"/>
      <c r="K216" s="39"/>
      <c r="L216" s="43"/>
      <c r="M216" s="221"/>
      <c r="N216" s="222"/>
      <c r="O216" s="83"/>
      <c r="P216" s="83"/>
      <c r="Q216" s="83"/>
      <c r="R216" s="83"/>
      <c r="S216" s="83"/>
      <c r="T216" s="84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147</v>
      </c>
      <c r="AU216" s="16" t="s">
        <v>83</v>
      </c>
    </row>
    <row r="217" s="2" customFormat="1" ht="16.5" customHeight="1">
      <c r="A217" s="37"/>
      <c r="B217" s="38"/>
      <c r="C217" s="204" t="s">
        <v>376</v>
      </c>
      <c r="D217" s="204" t="s">
        <v>140</v>
      </c>
      <c r="E217" s="205" t="s">
        <v>377</v>
      </c>
      <c r="F217" s="206" t="s">
        <v>209</v>
      </c>
      <c r="G217" s="207" t="s">
        <v>143</v>
      </c>
      <c r="H217" s="208">
        <v>2</v>
      </c>
      <c r="I217" s="209"/>
      <c r="J217" s="210">
        <f>ROUND(I217*H217,2)</f>
        <v>0</v>
      </c>
      <c r="K217" s="206" t="s">
        <v>19</v>
      </c>
      <c r="L217" s="211"/>
      <c r="M217" s="212" t="s">
        <v>19</v>
      </c>
      <c r="N217" s="213" t="s">
        <v>47</v>
      </c>
      <c r="O217" s="83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16" t="s">
        <v>144</v>
      </c>
      <c r="AT217" s="216" t="s">
        <v>140</v>
      </c>
      <c r="AU217" s="216" t="s">
        <v>83</v>
      </c>
      <c r="AY217" s="16" t="s">
        <v>139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6" t="s">
        <v>83</v>
      </c>
      <c r="BK217" s="217">
        <f>ROUND(I217*H217,2)</f>
        <v>0</v>
      </c>
      <c r="BL217" s="16" t="s">
        <v>145</v>
      </c>
      <c r="BM217" s="216" t="s">
        <v>378</v>
      </c>
    </row>
    <row r="218" s="2" customFormat="1">
      <c r="A218" s="37"/>
      <c r="B218" s="38"/>
      <c r="C218" s="39"/>
      <c r="D218" s="218" t="s">
        <v>147</v>
      </c>
      <c r="E218" s="39"/>
      <c r="F218" s="219" t="s">
        <v>379</v>
      </c>
      <c r="G218" s="39"/>
      <c r="H218" s="39"/>
      <c r="I218" s="220"/>
      <c r="J218" s="39"/>
      <c r="K218" s="39"/>
      <c r="L218" s="43"/>
      <c r="M218" s="221"/>
      <c r="N218" s="222"/>
      <c r="O218" s="83"/>
      <c r="P218" s="83"/>
      <c r="Q218" s="83"/>
      <c r="R218" s="83"/>
      <c r="S218" s="83"/>
      <c r="T218" s="84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147</v>
      </c>
      <c r="AU218" s="16" t="s">
        <v>83</v>
      </c>
    </row>
    <row r="219" s="11" customFormat="1" ht="25.92" customHeight="1">
      <c r="A219" s="11"/>
      <c r="B219" s="190"/>
      <c r="C219" s="191"/>
      <c r="D219" s="192" t="s">
        <v>75</v>
      </c>
      <c r="E219" s="193" t="s">
        <v>380</v>
      </c>
      <c r="F219" s="193" t="s">
        <v>381</v>
      </c>
      <c r="G219" s="191"/>
      <c r="H219" s="191"/>
      <c r="I219" s="194"/>
      <c r="J219" s="195">
        <f>BK219</f>
        <v>0</v>
      </c>
      <c r="K219" s="191"/>
      <c r="L219" s="196"/>
      <c r="M219" s="197"/>
      <c r="N219" s="198"/>
      <c r="O219" s="198"/>
      <c r="P219" s="199">
        <f>SUM(P220:P229)</f>
        <v>0</v>
      </c>
      <c r="Q219" s="198"/>
      <c r="R219" s="199">
        <f>SUM(R220:R229)</f>
        <v>0</v>
      </c>
      <c r="S219" s="198"/>
      <c r="T219" s="200">
        <f>SUM(T220:T229)</f>
        <v>0</v>
      </c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R219" s="201" t="s">
        <v>83</v>
      </c>
      <c r="AT219" s="202" t="s">
        <v>75</v>
      </c>
      <c r="AU219" s="202" t="s">
        <v>76</v>
      </c>
      <c r="AY219" s="201" t="s">
        <v>139</v>
      </c>
      <c r="BK219" s="203">
        <f>SUM(BK220:BK229)</f>
        <v>0</v>
      </c>
    </row>
    <row r="220" s="2" customFormat="1" ht="16.5" customHeight="1">
      <c r="A220" s="37"/>
      <c r="B220" s="38"/>
      <c r="C220" s="204" t="s">
        <v>382</v>
      </c>
      <c r="D220" s="204" t="s">
        <v>140</v>
      </c>
      <c r="E220" s="205" t="s">
        <v>383</v>
      </c>
      <c r="F220" s="206" t="s">
        <v>340</v>
      </c>
      <c r="G220" s="207" t="s">
        <v>143</v>
      </c>
      <c r="H220" s="208">
        <v>1</v>
      </c>
      <c r="I220" s="209"/>
      <c r="J220" s="210">
        <f>ROUND(I220*H220,2)</f>
        <v>0</v>
      </c>
      <c r="K220" s="206" t="s">
        <v>19</v>
      </c>
      <c r="L220" s="211"/>
      <c r="M220" s="212" t="s">
        <v>19</v>
      </c>
      <c r="N220" s="213" t="s">
        <v>47</v>
      </c>
      <c r="O220" s="83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16" t="s">
        <v>144</v>
      </c>
      <c r="AT220" s="216" t="s">
        <v>140</v>
      </c>
      <c r="AU220" s="216" t="s">
        <v>83</v>
      </c>
      <c r="AY220" s="16" t="s">
        <v>139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6" t="s">
        <v>83</v>
      </c>
      <c r="BK220" s="217">
        <f>ROUND(I220*H220,2)</f>
        <v>0</v>
      </c>
      <c r="BL220" s="16" t="s">
        <v>145</v>
      </c>
      <c r="BM220" s="216" t="s">
        <v>384</v>
      </c>
    </row>
    <row r="221" s="2" customFormat="1">
      <c r="A221" s="37"/>
      <c r="B221" s="38"/>
      <c r="C221" s="39"/>
      <c r="D221" s="218" t="s">
        <v>147</v>
      </c>
      <c r="E221" s="39"/>
      <c r="F221" s="219" t="s">
        <v>159</v>
      </c>
      <c r="G221" s="39"/>
      <c r="H221" s="39"/>
      <c r="I221" s="220"/>
      <c r="J221" s="39"/>
      <c r="K221" s="39"/>
      <c r="L221" s="43"/>
      <c r="M221" s="221"/>
      <c r="N221" s="222"/>
      <c r="O221" s="83"/>
      <c r="P221" s="83"/>
      <c r="Q221" s="83"/>
      <c r="R221" s="83"/>
      <c r="S221" s="83"/>
      <c r="T221" s="84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147</v>
      </c>
      <c r="AU221" s="16" t="s">
        <v>83</v>
      </c>
    </row>
    <row r="222" s="2" customFormat="1" ht="16.5" customHeight="1">
      <c r="A222" s="37"/>
      <c r="B222" s="38"/>
      <c r="C222" s="204" t="s">
        <v>385</v>
      </c>
      <c r="D222" s="204" t="s">
        <v>140</v>
      </c>
      <c r="E222" s="205" t="s">
        <v>386</v>
      </c>
      <c r="F222" s="206" t="s">
        <v>161</v>
      </c>
      <c r="G222" s="207" t="s">
        <v>143</v>
      </c>
      <c r="H222" s="208">
        <v>1</v>
      </c>
      <c r="I222" s="209"/>
      <c r="J222" s="210">
        <f>ROUND(I222*H222,2)</f>
        <v>0</v>
      </c>
      <c r="K222" s="206" t="s">
        <v>19</v>
      </c>
      <c r="L222" s="211"/>
      <c r="M222" s="212" t="s">
        <v>19</v>
      </c>
      <c r="N222" s="213" t="s">
        <v>47</v>
      </c>
      <c r="O222" s="83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16" t="s">
        <v>144</v>
      </c>
      <c r="AT222" s="216" t="s">
        <v>140</v>
      </c>
      <c r="AU222" s="216" t="s">
        <v>83</v>
      </c>
      <c r="AY222" s="16" t="s">
        <v>139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6" t="s">
        <v>83</v>
      </c>
      <c r="BK222" s="217">
        <f>ROUND(I222*H222,2)</f>
        <v>0</v>
      </c>
      <c r="BL222" s="16" t="s">
        <v>145</v>
      </c>
      <c r="BM222" s="216" t="s">
        <v>387</v>
      </c>
    </row>
    <row r="223" s="2" customFormat="1">
      <c r="A223" s="37"/>
      <c r="B223" s="38"/>
      <c r="C223" s="39"/>
      <c r="D223" s="218" t="s">
        <v>147</v>
      </c>
      <c r="E223" s="39"/>
      <c r="F223" s="219" t="s">
        <v>337</v>
      </c>
      <c r="G223" s="39"/>
      <c r="H223" s="39"/>
      <c r="I223" s="220"/>
      <c r="J223" s="39"/>
      <c r="K223" s="39"/>
      <c r="L223" s="43"/>
      <c r="M223" s="221"/>
      <c r="N223" s="222"/>
      <c r="O223" s="83"/>
      <c r="P223" s="83"/>
      <c r="Q223" s="83"/>
      <c r="R223" s="83"/>
      <c r="S223" s="83"/>
      <c r="T223" s="84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147</v>
      </c>
      <c r="AU223" s="16" t="s">
        <v>83</v>
      </c>
    </row>
    <row r="224" s="2" customFormat="1" ht="16.5" customHeight="1">
      <c r="A224" s="37"/>
      <c r="B224" s="38"/>
      <c r="C224" s="204" t="s">
        <v>388</v>
      </c>
      <c r="D224" s="204" t="s">
        <v>140</v>
      </c>
      <c r="E224" s="205" t="s">
        <v>389</v>
      </c>
      <c r="F224" s="206" t="s">
        <v>390</v>
      </c>
      <c r="G224" s="207" t="s">
        <v>143</v>
      </c>
      <c r="H224" s="208">
        <v>1</v>
      </c>
      <c r="I224" s="209"/>
      <c r="J224" s="210">
        <f>ROUND(I224*H224,2)</f>
        <v>0</v>
      </c>
      <c r="K224" s="206" t="s">
        <v>19</v>
      </c>
      <c r="L224" s="211"/>
      <c r="M224" s="212" t="s">
        <v>19</v>
      </c>
      <c r="N224" s="213" t="s">
        <v>47</v>
      </c>
      <c r="O224" s="83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16" t="s">
        <v>144</v>
      </c>
      <c r="AT224" s="216" t="s">
        <v>140</v>
      </c>
      <c r="AU224" s="216" t="s">
        <v>83</v>
      </c>
      <c r="AY224" s="16" t="s">
        <v>139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6" t="s">
        <v>83</v>
      </c>
      <c r="BK224" s="217">
        <f>ROUND(I224*H224,2)</f>
        <v>0</v>
      </c>
      <c r="BL224" s="16" t="s">
        <v>145</v>
      </c>
      <c r="BM224" s="216" t="s">
        <v>391</v>
      </c>
    </row>
    <row r="225" s="2" customFormat="1">
      <c r="A225" s="37"/>
      <c r="B225" s="38"/>
      <c r="C225" s="39"/>
      <c r="D225" s="218" t="s">
        <v>147</v>
      </c>
      <c r="E225" s="39"/>
      <c r="F225" s="219" t="s">
        <v>159</v>
      </c>
      <c r="G225" s="39"/>
      <c r="H225" s="39"/>
      <c r="I225" s="220"/>
      <c r="J225" s="39"/>
      <c r="K225" s="39"/>
      <c r="L225" s="43"/>
      <c r="M225" s="221"/>
      <c r="N225" s="222"/>
      <c r="O225" s="83"/>
      <c r="P225" s="83"/>
      <c r="Q225" s="83"/>
      <c r="R225" s="83"/>
      <c r="S225" s="83"/>
      <c r="T225" s="84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147</v>
      </c>
      <c r="AU225" s="16" t="s">
        <v>83</v>
      </c>
    </row>
    <row r="226" s="2" customFormat="1" ht="16.5" customHeight="1">
      <c r="A226" s="37"/>
      <c r="B226" s="38"/>
      <c r="C226" s="204" t="s">
        <v>392</v>
      </c>
      <c r="D226" s="204" t="s">
        <v>140</v>
      </c>
      <c r="E226" s="205" t="s">
        <v>393</v>
      </c>
      <c r="F226" s="206" t="s">
        <v>209</v>
      </c>
      <c r="G226" s="207" t="s">
        <v>143</v>
      </c>
      <c r="H226" s="208">
        <v>1</v>
      </c>
      <c r="I226" s="209"/>
      <c r="J226" s="210">
        <f>ROUND(I226*H226,2)</f>
        <v>0</v>
      </c>
      <c r="K226" s="206" t="s">
        <v>19</v>
      </c>
      <c r="L226" s="211"/>
      <c r="M226" s="212" t="s">
        <v>19</v>
      </c>
      <c r="N226" s="213" t="s">
        <v>47</v>
      </c>
      <c r="O226" s="83"/>
      <c r="P226" s="214">
        <f>O226*H226</f>
        <v>0</v>
      </c>
      <c r="Q226" s="214">
        <v>0</v>
      </c>
      <c r="R226" s="214">
        <f>Q226*H226</f>
        <v>0</v>
      </c>
      <c r="S226" s="214">
        <v>0</v>
      </c>
      <c r="T226" s="21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16" t="s">
        <v>144</v>
      </c>
      <c r="AT226" s="216" t="s">
        <v>140</v>
      </c>
      <c r="AU226" s="216" t="s">
        <v>83</v>
      </c>
      <c r="AY226" s="16" t="s">
        <v>139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6" t="s">
        <v>83</v>
      </c>
      <c r="BK226" s="217">
        <f>ROUND(I226*H226,2)</f>
        <v>0</v>
      </c>
      <c r="BL226" s="16" t="s">
        <v>145</v>
      </c>
      <c r="BM226" s="216" t="s">
        <v>394</v>
      </c>
    </row>
    <row r="227" s="2" customFormat="1">
      <c r="A227" s="37"/>
      <c r="B227" s="38"/>
      <c r="C227" s="39"/>
      <c r="D227" s="218" t="s">
        <v>147</v>
      </c>
      <c r="E227" s="39"/>
      <c r="F227" s="219" t="s">
        <v>395</v>
      </c>
      <c r="G227" s="39"/>
      <c r="H227" s="39"/>
      <c r="I227" s="220"/>
      <c r="J227" s="39"/>
      <c r="K227" s="39"/>
      <c r="L227" s="43"/>
      <c r="M227" s="221"/>
      <c r="N227" s="222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147</v>
      </c>
      <c r="AU227" s="16" t="s">
        <v>83</v>
      </c>
    </row>
    <row r="228" s="2" customFormat="1" ht="16.5" customHeight="1">
      <c r="A228" s="37"/>
      <c r="B228" s="38"/>
      <c r="C228" s="204" t="s">
        <v>396</v>
      </c>
      <c r="D228" s="204" t="s">
        <v>140</v>
      </c>
      <c r="E228" s="205" t="s">
        <v>397</v>
      </c>
      <c r="F228" s="206" t="s">
        <v>398</v>
      </c>
      <c r="G228" s="207" t="s">
        <v>143</v>
      </c>
      <c r="H228" s="208">
        <v>1</v>
      </c>
      <c r="I228" s="209"/>
      <c r="J228" s="210">
        <f>ROUND(I228*H228,2)</f>
        <v>0</v>
      </c>
      <c r="K228" s="206" t="s">
        <v>19</v>
      </c>
      <c r="L228" s="211"/>
      <c r="M228" s="212" t="s">
        <v>19</v>
      </c>
      <c r="N228" s="213" t="s">
        <v>47</v>
      </c>
      <c r="O228" s="83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16" t="s">
        <v>144</v>
      </c>
      <c r="AT228" s="216" t="s">
        <v>140</v>
      </c>
      <c r="AU228" s="216" t="s">
        <v>83</v>
      </c>
      <c r="AY228" s="16" t="s">
        <v>139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6" t="s">
        <v>83</v>
      </c>
      <c r="BK228" s="217">
        <f>ROUND(I228*H228,2)</f>
        <v>0</v>
      </c>
      <c r="BL228" s="16" t="s">
        <v>145</v>
      </c>
      <c r="BM228" s="216" t="s">
        <v>399</v>
      </c>
    </row>
    <row r="229" s="2" customFormat="1">
      <c r="A229" s="37"/>
      <c r="B229" s="38"/>
      <c r="C229" s="39"/>
      <c r="D229" s="218" t="s">
        <v>147</v>
      </c>
      <c r="E229" s="39"/>
      <c r="F229" s="219" t="s">
        <v>400</v>
      </c>
      <c r="G229" s="39"/>
      <c r="H229" s="39"/>
      <c r="I229" s="220"/>
      <c r="J229" s="39"/>
      <c r="K229" s="39"/>
      <c r="L229" s="43"/>
      <c r="M229" s="223"/>
      <c r="N229" s="224"/>
      <c r="O229" s="225"/>
      <c r="P229" s="225"/>
      <c r="Q229" s="225"/>
      <c r="R229" s="225"/>
      <c r="S229" s="225"/>
      <c r="T229" s="226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147</v>
      </c>
      <c r="AU229" s="16" t="s">
        <v>83</v>
      </c>
    </row>
    <row r="230" s="2" customFormat="1" ht="6.96" customHeight="1">
      <c r="A230" s="37"/>
      <c r="B230" s="58"/>
      <c r="C230" s="59"/>
      <c r="D230" s="59"/>
      <c r="E230" s="59"/>
      <c r="F230" s="59"/>
      <c r="G230" s="59"/>
      <c r="H230" s="59"/>
      <c r="I230" s="59"/>
      <c r="J230" s="59"/>
      <c r="K230" s="59"/>
      <c r="L230" s="43"/>
      <c r="M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</row>
  </sheetData>
  <sheetProtection sheet="1" autoFilter="0" formatColumns="0" formatRows="0" objects="1" scenarios="1" spinCount="100000" saltValue="ZYexM8DXErysyeY6F4BcLrIRDNmjsCA3hTTHXZjqKUTFawMKNNvAkVRqcuQloLuz0S30w7kRikARJLdixhA1LA==" hashValue="yxbp4Q2ujPLgBywpRfN81I8BoSptpgXVsthoyi6x6rmQw1DJCu9y9fpsFb5mZimGJtk0r4h7Xu4gKSk/jC6pBQ==" algorithmName="SHA-512" password="CC35"/>
  <autoFilter ref="C100:K2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85</v>
      </c>
    </row>
    <row r="4" s="1" customFormat="1" ht="24.96" customHeight="1">
      <c r="B4" s="19"/>
      <c r="D4" s="139" t="s">
        <v>99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 xml:space="preserve">Rekonstrukce kuchyně –  Gastro technologie</v>
      </c>
      <c r="F7" s="141"/>
      <c r="G7" s="141"/>
      <c r="H7" s="141"/>
      <c r="L7" s="19"/>
    </row>
    <row r="8" s="1" customFormat="1" ht="12" customHeight="1">
      <c r="B8" s="19"/>
      <c r="D8" s="141" t="s">
        <v>100</v>
      </c>
      <c r="L8" s="19"/>
    </row>
    <row r="9" s="2" customFormat="1" ht="16.5" customHeight="1">
      <c r="A9" s="37"/>
      <c r="B9" s="43"/>
      <c r="C9" s="37"/>
      <c r="D9" s="37"/>
      <c r="E9" s="142" t="s">
        <v>401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102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402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21</v>
      </c>
      <c r="E14" s="37"/>
      <c r="F14" s="132" t="s">
        <v>22</v>
      </c>
      <c r="G14" s="37"/>
      <c r="H14" s="37"/>
      <c r="I14" s="141" t="s">
        <v>23</v>
      </c>
      <c r="J14" s="145" t="str">
        <f>'Rekapitulace stavby'!AN8</f>
        <v>7. 8. 2023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">
        <v>27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">
        <v>28</v>
      </c>
      <c r="F17" s="37"/>
      <c r="G17" s="37"/>
      <c r="H17" s="37"/>
      <c r="I17" s="141" t="s">
        <v>29</v>
      </c>
      <c r="J17" s="132" t="s">
        <v>30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31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33</v>
      </c>
      <c r="E22" s="37"/>
      <c r="F22" s="37"/>
      <c r="G22" s="37"/>
      <c r="H22" s="37"/>
      <c r="I22" s="141" t="s">
        <v>26</v>
      </c>
      <c r="J22" s="132" t="s">
        <v>34</v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">
        <v>35</v>
      </c>
      <c r="F23" s="37"/>
      <c r="G23" s="37"/>
      <c r="H23" s="37"/>
      <c r="I23" s="141" t="s">
        <v>29</v>
      </c>
      <c r="J23" s="132" t="s">
        <v>19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37</v>
      </c>
      <c r="E25" s="37"/>
      <c r="F25" s="37"/>
      <c r="G25" s="37"/>
      <c r="H25" s="37"/>
      <c r="I25" s="141" t="s">
        <v>26</v>
      </c>
      <c r="J25" s="132" t="str">
        <f>IF('Rekapitulace stavby'!AN19="","",'Rekapitulace stavby'!AN19)</f>
        <v>74086880</v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tr">
        <f>IF('Rekapitulace stavby'!E20="","",'Rekapitulace stavby'!E20)</f>
        <v>Václav Křišťál</v>
      </c>
      <c r="F26" s="37"/>
      <c r="G26" s="37"/>
      <c r="H26" s="37"/>
      <c r="I26" s="141" t="s">
        <v>29</v>
      </c>
      <c r="J26" s="132" t="str">
        <f>IF('Rekapitulace stavby'!AN20="","",'Rekapitulace stavby'!AN20)</f>
        <v/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40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42</v>
      </c>
      <c r="E32" s="37"/>
      <c r="F32" s="37"/>
      <c r="G32" s="37"/>
      <c r="H32" s="37"/>
      <c r="I32" s="37"/>
      <c r="J32" s="152">
        <f>ROUND(J103,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44</v>
      </c>
      <c r="G34" s="37"/>
      <c r="H34" s="37"/>
      <c r="I34" s="153" t="s">
        <v>43</v>
      </c>
      <c r="J34" s="153" t="s">
        <v>45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46</v>
      </c>
      <c r="E35" s="141" t="s">
        <v>47</v>
      </c>
      <c r="F35" s="155">
        <f>ROUND((SUM(BE103:BE225)),  2)</f>
        <v>0</v>
      </c>
      <c r="G35" s="37"/>
      <c r="H35" s="37"/>
      <c r="I35" s="156">
        <v>0.20999999999999999</v>
      </c>
      <c r="J35" s="155">
        <f>ROUND(((SUM(BE103:BE225))*I35),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48</v>
      </c>
      <c r="F36" s="155">
        <f>ROUND((SUM(BF103:BF225)),  2)</f>
        <v>0</v>
      </c>
      <c r="G36" s="37"/>
      <c r="H36" s="37"/>
      <c r="I36" s="156">
        <v>0.12</v>
      </c>
      <c r="J36" s="155">
        <f>ROUND(((SUM(BF103:BF225))*I36),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49</v>
      </c>
      <c r="F37" s="155">
        <f>ROUND((SUM(BG103:BG225)),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50</v>
      </c>
      <c r="F38" s="155">
        <f>ROUND((SUM(BH103:BH225)),  2)</f>
        <v>0</v>
      </c>
      <c r="G38" s="37"/>
      <c r="H38" s="37"/>
      <c r="I38" s="156">
        <v>0.12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51</v>
      </c>
      <c r="F39" s="155">
        <f>ROUND((SUM(BI103:BI225)),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52</v>
      </c>
      <c r="E41" s="159"/>
      <c r="F41" s="159"/>
      <c r="G41" s="160" t="s">
        <v>53</v>
      </c>
      <c r="H41" s="161" t="s">
        <v>54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104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168" t="str">
        <f>E7</f>
        <v xml:space="preserve">Rekonstrukce kuchyně –  Gastro technologie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100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401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102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1-5-1 - SO 02 - Technologie Gastro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9"/>
      <c r="E56" s="39"/>
      <c r="F56" s="26" t="str">
        <f>F14</f>
        <v>Vejrostova 1143, 63500 Brno</v>
      </c>
      <c r="G56" s="39"/>
      <c r="H56" s="39"/>
      <c r="I56" s="31" t="s">
        <v>23</v>
      </c>
      <c r="J56" s="71" t="str">
        <f>IF(J14="","",J14)</f>
        <v>7. 8. 2023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9"/>
      <c r="E58" s="39"/>
      <c r="F58" s="26" t="str">
        <f>E17</f>
        <v>Gymnázium Brno-Bystrc, příspěvková organizace</v>
      </c>
      <c r="G58" s="39"/>
      <c r="H58" s="39"/>
      <c r="I58" s="31" t="s">
        <v>33</v>
      </c>
      <c r="J58" s="35" t="str">
        <f>E23</f>
        <v xml:space="preserve">MERU atelier s.r.o. 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31</v>
      </c>
      <c r="D59" s="39"/>
      <c r="E59" s="39"/>
      <c r="F59" s="26" t="str">
        <f>IF(E20="","",E20)</f>
        <v>Vyplň údaj</v>
      </c>
      <c r="G59" s="39"/>
      <c r="H59" s="39"/>
      <c r="I59" s="31" t="s">
        <v>37</v>
      </c>
      <c r="J59" s="35" t="str">
        <f>E26</f>
        <v>Václav Křišťál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105</v>
      </c>
      <c r="D61" s="170"/>
      <c r="E61" s="170"/>
      <c r="F61" s="170"/>
      <c r="G61" s="170"/>
      <c r="H61" s="170"/>
      <c r="I61" s="170"/>
      <c r="J61" s="171" t="s">
        <v>106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74</v>
      </c>
      <c r="D63" s="39"/>
      <c r="E63" s="39"/>
      <c r="F63" s="39"/>
      <c r="G63" s="39"/>
      <c r="H63" s="39"/>
      <c r="I63" s="39"/>
      <c r="J63" s="101">
        <f>J103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107</v>
      </c>
    </row>
    <row r="64" s="9" customFormat="1" ht="24.96" customHeight="1">
      <c r="A64" s="9"/>
      <c r="B64" s="173"/>
      <c r="C64" s="174"/>
      <c r="D64" s="175" t="s">
        <v>108</v>
      </c>
      <c r="E64" s="176"/>
      <c r="F64" s="176"/>
      <c r="G64" s="176"/>
      <c r="H64" s="176"/>
      <c r="I64" s="176"/>
      <c r="J64" s="177">
        <f>J104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3"/>
      <c r="C65" s="174"/>
      <c r="D65" s="175" t="s">
        <v>117</v>
      </c>
      <c r="E65" s="176"/>
      <c r="F65" s="176"/>
      <c r="G65" s="176"/>
      <c r="H65" s="176"/>
      <c r="I65" s="176"/>
      <c r="J65" s="177">
        <f>J121</f>
        <v>0</v>
      </c>
      <c r="K65" s="174"/>
      <c r="L65" s="178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3"/>
      <c r="C66" s="174"/>
      <c r="D66" s="175" t="s">
        <v>403</v>
      </c>
      <c r="E66" s="176"/>
      <c r="F66" s="176"/>
      <c r="G66" s="176"/>
      <c r="H66" s="176"/>
      <c r="I66" s="176"/>
      <c r="J66" s="177">
        <f>J136</f>
        <v>0</v>
      </c>
      <c r="K66" s="174"/>
      <c r="L66" s="178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3"/>
      <c r="C67" s="174"/>
      <c r="D67" s="175" t="s">
        <v>118</v>
      </c>
      <c r="E67" s="176"/>
      <c r="F67" s="176"/>
      <c r="G67" s="176"/>
      <c r="H67" s="176"/>
      <c r="I67" s="176"/>
      <c r="J67" s="177">
        <f>J141</f>
        <v>0</v>
      </c>
      <c r="K67" s="174"/>
      <c r="L67" s="178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3"/>
      <c r="C68" s="174"/>
      <c r="D68" s="175" t="s">
        <v>119</v>
      </c>
      <c r="E68" s="176"/>
      <c r="F68" s="176"/>
      <c r="G68" s="176"/>
      <c r="H68" s="176"/>
      <c r="I68" s="176"/>
      <c r="J68" s="177">
        <f>J144</f>
        <v>0</v>
      </c>
      <c r="K68" s="174"/>
      <c r="L68" s="178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3"/>
      <c r="C69" s="174"/>
      <c r="D69" s="175" t="s">
        <v>120</v>
      </c>
      <c r="E69" s="176"/>
      <c r="F69" s="176"/>
      <c r="G69" s="176"/>
      <c r="H69" s="176"/>
      <c r="I69" s="176"/>
      <c r="J69" s="177">
        <f>J153</f>
        <v>0</v>
      </c>
      <c r="K69" s="174"/>
      <c r="L69" s="17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3"/>
      <c r="C70" s="174"/>
      <c r="D70" s="175" t="s">
        <v>121</v>
      </c>
      <c r="E70" s="176"/>
      <c r="F70" s="176"/>
      <c r="G70" s="176"/>
      <c r="H70" s="176"/>
      <c r="I70" s="176"/>
      <c r="J70" s="177">
        <f>J186</f>
        <v>0</v>
      </c>
      <c r="K70" s="174"/>
      <c r="L70" s="178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3"/>
      <c r="C71" s="174"/>
      <c r="D71" s="175" t="s">
        <v>122</v>
      </c>
      <c r="E71" s="176"/>
      <c r="F71" s="176"/>
      <c r="G71" s="176"/>
      <c r="H71" s="176"/>
      <c r="I71" s="176"/>
      <c r="J71" s="177">
        <f>J189</f>
        <v>0</v>
      </c>
      <c r="K71" s="174"/>
      <c r="L71" s="17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3"/>
      <c r="C72" s="174"/>
      <c r="D72" s="175" t="s">
        <v>123</v>
      </c>
      <c r="E72" s="176"/>
      <c r="F72" s="176"/>
      <c r="G72" s="176"/>
      <c r="H72" s="176"/>
      <c r="I72" s="176"/>
      <c r="J72" s="177">
        <f>J192</f>
        <v>0</v>
      </c>
      <c r="K72" s="174"/>
      <c r="L72" s="17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3"/>
      <c r="C73" s="174"/>
      <c r="D73" s="175" t="s">
        <v>109</v>
      </c>
      <c r="E73" s="176"/>
      <c r="F73" s="176"/>
      <c r="G73" s="176"/>
      <c r="H73" s="176"/>
      <c r="I73" s="176"/>
      <c r="J73" s="177">
        <f>J195</f>
        <v>0</v>
      </c>
      <c r="K73" s="174"/>
      <c r="L73" s="178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3"/>
      <c r="C74" s="174"/>
      <c r="D74" s="175" t="s">
        <v>110</v>
      </c>
      <c r="E74" s="176"/>
      <c r="F74" s="176"/>
      <c r="G74" s="176"/>
      <c r="H74" s="176"/>
      <c r="I74" s="176"/>
      <c r="J74" s="177">
        <f>J198</f>
        <v>0</v>
      </c>
      <c r="K74" s="174"/>
      <c r="L74" s="17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3"/>
      <c r="C75" s="174"/>
      <c r="D75" s="175" t="s">
        <v>111</v>
      </c>
      <c r="E75" s="176"/>
      <c r="F75" s="176"/>
      <c r="G75" s="176"/>
      <c r="H75" s="176"/>
      <c r="I75" s="176"/>
      <c r="J75" s="177">
        <f>J201</f>
        <v>0</v>
      </c>
      <c r="K75" s="174"/>
      <c r="L75" s="178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3"/>
      <c r="C76" s="174"/>
      <c r="D76" s="175" t="s">
        <v>112</v>
      </c>
      <c r="E76" s="176"/>
      <c r="F76" s="176"/>
      <c r="G76" s="176"/>
      <c r="H76" s="176"/>
      <c r="I76" s="176"/>
      <c r="J76" s="177">
        <f>J204</f>
        <v>0</v>
      </c>
      <c r="K76" s="174"/>
      <c r="L76" s="178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3"/>
      <c r="C77" s="174"/>
      <c r="D77" s="175" t="s">
        <v>113</v>
      </c>
      <c r="E77" s="176"/>
      <c r="F77" s="176"/>
      <c r="G77" s="176"/>
      <c r="H77" s="176"/>
      <c r="I77" s="176"/>
      <c r="J77" s="177">
        <f>J207</f>
        <v>0</v>
      </c>
      <c r="K77" s="174"/>
      <c r="L77" s="178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3"/>
      <c r="C78" s="174"/>
      <c r="D78" s="175" t="s">
        <v>114</v>
      </c>
      <c r="E78" s="176"/>
      <c r="F78" s="176"/>
      <c r="G78" s="176"/>
      <c r="H78" s="176"/>
      <c r="I78" s="176"/>
      <c r="J78" s="177">
        <f>J210</f>
        <v>0</v>
      </c>
      <c r="K78" s="174"/>
      <c r="L78" s="178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3"/>
      <c r="C79" s="174"/>
      <c r="D79" s="175" t="s">
        <v>115</v>
      </c>
      <c r="E79" s="176"/>
      <c r="F79" s="176"/>
      <c r="G79" s="176"/>
      <c r="H79" s="176"/>
      <c r="I79" s="176"/>
      <c r="J79" s="177">
        <f>J213</f>
        <v>0</v>
      </c>
      <c r="K79" s="174"/>
      <c r="L79" s="17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3"/>
      <c r="C80" s="174"/>
      <c r="D80" s="175" t="s">
        <v>404</v>
      </c>
      <c r="E80" s="176"/>
      <c r="F80" s="176"/>
      <c r="G80" s="176"/>
      <c r="H80" s="176"/>
      <c r="I80" s="176"/>
      <c r="J80" s="177">
        <f>J216</f>
        <v>0</v>
      </c>
      <c r="K80" s="174"/>
      <c r="L80" s="178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3"/>
      <c r="C81" s="174"/>
      <c r="D81" s="175" t="s">
        <v>405</v>
      </c>
      <c r="E81" s="176"/>
      <c r="F81" s="176"/>
      <c r="G81" s="176"/>
      <c r="H81" s="176"/>
      <c r="I81" s="176"/>
      <c r="J81" s="177">
        <f>J221</f>
        <v>0</v>
      </c>
      <c r="K81" s="174"/>
      <c r="L81" s="178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2" customFormat="1" ht="21.84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58"/>
      <c r="C83" s="59"/>
      <c r="D83" s="59"/>
      <c r="E83" s="59"/>
      <c r="F83" s="59"/>
      <c r="G83" s="59"/>
      <c r="H83" s="59"/>
      <c r="I83" s="59"/>
      <c r="J83" s="59"/>
      <c r="K83" s="5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7" s="2" customFormat="1" ht="6.96" customHeight="1">
      <c r="A87" s="37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24.96" customHeight="1">
      <c r="A88" s="37"/>
      <c r="B88" s="38"/>
      <c r="C88" s="22" t="s">
        <v>124</v>
      </c>
      <c r="D88" s="39"/>
      <c r="E88" s="39"/>
      <c r="F88" s="39"/>
      <c r="G88" s="39"/>
      <c r="H88" s="39"/>
      <c r="I88" s="39"/>
      <c r="J88" s="39"/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43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</v>
      </c>
      <c r="D90" s="39"/>
      <c r="E90" s="39"/>
      <c r="F90" s="39"/>
      <c r="G90" s="39"/>
      <c r="H90" s="39"/>
      <c r="I90" s="39"/>
      <c r="J90" s="39"/>
      <c r="K90" s="39"/>
      <c r="L90" s="143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168" t="str">
        <f>E7</f>
        <v xml:space="preserve">Rekonstrukce kuchyně –  Gastro technologie</v>
      </c>
      <c r="F91" s="31"/>
      <c r="G91" s="31"/>
      <c r="H91" s="31"/>
      <c r="I91" s="39"/>
      <c r="J91" s="39"/>
      <c r="K91" s="39"/>
      <c r="L91" s="143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1" customFormat="1" ht="12" customHeight="1">
      <c r="B92" s="20"/>
      <c r="C92" s="31" t="s">
        <v>100</v>
      </c>
      <c r="D92" s="21"/>
      <c r="E92" s="21"/>
      <c r="F92" s="21"/>
      <c r="G92" s="21"/>
      <c r="H92" s="21"/>
      <c r="I92" s="21"/>
      <c r="J92" s="21"/>
      <c r="K92" s="21"/>
      <c r="L92" s="19"/>
    </row>
    <row r="93" s="2" customFormat="1" ht="16.5" customHeight="1">
      <c r="A93" s="37"/>
      <c r="B93" s="38"/>
      <c r="C93" s="39"/>
      <c r="D93" s="39"/>
      <c r="E93" s="168" t="s">
        <v>401</v>
      </c>
      <c r="F93" s="39"/>
      <c r="G93" s="39"/>
      <c r="H93" s="39"/>
      <c r="I93" s="39"/>
      <c r="J93" s="39"/>
      <c r="K93" s="39"/>
      <c r="L93" s="143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2" customHeight="1">
      <c r="A94" s="37"/>
      <c r="B94" s="38"/>
      <c r="C94" s="31" t="s">
        <v>102</v>
      </c>
      <c r="D94" s="39"/>
      <c r="E94" s="39"/>
      <c r="F94" s="39"/>
      <c r="G94" s="39"/>
      <c r="H94" s="39"/>
      <c r="I94" s="39"/>
      <c r="J94" s="39"/>
      <c r="K94" s="39"/>
      <c r="L94" s="143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6.5" customHeight="1">
      <c r="A95" s="37"/>
      <c r="B95" s="38"/>
      <c r="C95" s="39"/>
      <c r="D95" s="39"/>
      <c r="E95" s="68" t="str">
        <f>E11</f>
        <v>1-5-1 - SO 02 - Technologie Gastro</v>
      </c>
      <c r="F95" s="39"/>
      <c r="G95" s="39"/>
      <c r="H95" s="39"/>
      <c r="I95" s="39"/>
      <c r="J95" s="39"/>
      <c r="K95" s="39"/>
      <c r="L95" s="143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6.96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43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2" customHeight="1">
      <c r="A97" s="37"/>
      <c r="B97" s="38"/>
      <c r="C97" s="31" t="s">
        <v>21</v>
      </c>
      <c r="D97" s="39"/>
      <c r="E97" s="39"/>
      <c r="F97" s="26" t="str">
        <f>F14</f>
        <v>Vejrostova 1143, 63500 Brno</v>
      </c>
      <c r="G97" s="39"/>
      <c r="H97" s="39"/>
      <c r="I97" s="31" t="s">
        <v>23</v>
      </c>
      <c r="J97" s="71" t="str">
        <f>IF(J14="","",J14)</f>
        <v>7. 8. 2023</v>
      </c>
      <c r="K97" s="39"/>
      <c r="L97" s="143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6.96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43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5.15" customHeight="1">
      <c r="A99" s="37"/>
      <c r="B99" s="38"/>
      <c r="C99" s="31" t="s">
        <v>25</v>
      </c>
      <c r="D99" s="39"/>
      <c r="E99" s="39"/>
      <c r="F99" s="26" t="str">
        <f>E17</f>
        <v>Gymnázium Brno-Bystrc, příspěvková organizace</v>
      </c>
      <c r="G99" s="39"/>
      <c r="H99" s="39"/>
      <c r="I99" s="31" t="s">
        <v>33</v>
      </c>
      <c r="J99" s="35" t="str">
        <f>E23</f>
        <v xml:space="preserve">MERU atelier s.r.o. </v>
      </c>
      <c r="K99" s="39"/>
      <c r="L99" s="143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15.15" customHeight="1">
      <c r="A100" s="37"/>
      <c r="B100" s="38"/>
      <c r="C100" s="31" t="s">
        <v>31</v>
      </c>
      <c r="D100" s="39"/>
      <c r="E100" s="39"/>
      <c r="F100" s="26" t="str">
        <f>IF(E20="","",E20)</f>
        <v>Vyplň údaj</v>
      </c>
      <c r="G100" s="39"/>
      <c r="H100" s="39"/>
      <c r="I100" s="31" t="s">
        <v>37</v>
      </c>
      <c r="J100" s="35" t="str">
        <f>E26</f>
        <v>Václav Křišťál</v>
      </c>
      <c r="K100" s="39"/>
      <c r="L100" s="143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10.32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143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10" customFormat="1" ht="29.28" customHeight="1">
      <c r="A102" s="179"/>
      <c r="B102" s="180"/>
      <c r="C102" s="181" t="s">
        <v>125</v>
      </c>
      <c r="D102" s="182" t="s">
        <v>61</v>
      </c>
      <c r="E102" s="182" t="s">
        <v>57</v>
      </c>
      <c r="F102" s="182" t="s">
        <v>58</v>
      </c>
      <c r="G102" s="182" t="s">
        <v>126</v>
      </c>
      <c r="H102" s="182" t="s">
        <v>127</v>
      </c>
      <c r="I102" s="182" t="s">
        <v>128</v>
      </c>
      <c r="J102" s="182" t="s">
        <v>106</v>
      </c>
      <c r="K102" s="183" t="s">
        <v>129</v>
      </c>
      <c r="L102" s="184"/>
      <c r="M102" s="91" t="s">
        <v>19</v>
      </c>
      <c r="N102" s="92" t="s">
        <v>46</v>
      </c>
      <c r="O102" s="92" t="s">
        <v>130</v>
      </c>
      <c r="P102" s="92" t="s">
        <v>131</v>
      </c>
      <c r="Q102" s="92" t="s">
        <v>132</v>
      </c>
      <c r="R102" s="92" t="s">
        <v>133</v>
      </c>
      <c r="S102" s="92" t="s">
        <v>134</v>
      </c>
      <c r="T102" s="93" t="s">
        <v>135</v>
      </c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</row>
    <row r="103" s="2" customFormat="1" ht="22.8" customHeight="1">
      <c r="A103" s="37"/>
      <c r="B103" s="38"/>
      <c r="C103" s="98" t="s">
        <v>136</v>
      </c>
      <c r="D103" s="39"/>
      <c r="E103" s="39"/>
      <c r="F103" s="39"/>
      <c r="G103" s="39"/>
      <c r="H103" s="39"/>
      <c r="I103" s="39"/>
      <c r="J103" s="185">
        <f>BK103</f>
        <v>0</v>
      </c>
      <c r="K103" s="39"/>
      <c r="L103" s="43"/>
      <c r="M103" s="94"/>
      <c r="N103" s="186"/>
      <c r="O103" s="95"/>
      <c r="P103" s="187">
        <f>P104+P121+P136+P141+P144+P153+P186+P189+P192+P195+P198+P201+P204+P207+P210+P213+P216+P221</f>
        <v>0</v>
      </c>
      <c r="Q103" s="95"/>
      <c r="R103" s="187">
        <f>R104+R121+R136+R141+R144+R153+R186+R189+R192+R195+R198+R201+R204+R207+R210+R213+R216+R221</f>
        <v>0</v>
      </c>
      <c r="S103" s="95"/>
      <c r="T103" s="188">
        <f>T104+T121+T136+T141+T144+T153+T186+T189+T192+T195+T198+T201+T204+T207+T210+T213+T216+T221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75</v>
      </c>
      <c r="AU103" s="16" t="s">
        <v>107</v>
      </c>
      <c r="BK103" s="189">
        <f>BK104+BK121+BK136+BK141+BK144+BK153+BK186+BK189+BK192+BK195+BK198+BK201+BK204+BK207+BK210+BK213+BK216+BK221</f>
        <v>0</v>
      </c>
    </row>
    <row r="104" s="11" customFormat="1" ht="25.92" customHeight="1">
      <c r="A104" s="11"/>
      <c r="B104" s="190"/>
      <c r="C104" s="191"/>
      <c r="D104" s="192" t="s">
        <v>75</v>
      </c>
      <c r="E104" s="193" t="s">
        <v>137</v>
      </c>
      <c r="F104" s="193" t="s">
        <v>138</v>
      </c>
      <c r="G104" s="191"/>
      <c r="H104" s="191"/>
      <c r="I104" s="194"/>
      <c r="J104" s="195">
        <f>BK104</f>
        <v>0</v>
      </c>
      <c r="K104" s="191"/>
      <c r="L104" s="196"/>
      <c r="M104" s="197"/>
      <c r="N104" s="198"/>
      <c r="O104" s="198"/>
      <c r="P104" s="199">
        <f>SUM(P105:P120)</f>
        <v>0</v>
      </c>
      <c r="Q104" s="198"/>
      <c r="R104" s="199">
        <f>SUM(R105:R120)</f>
        <v>0</v>
      </c>
      <c r="S104" s="198"/>
      <c r="T104" s="200">
        <f>SUM(T105:T120)</f>
        <v>0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R104" s="201" t="s">
        <v>83</v>
      </c>
      <c r="AT104" s="202" t="s">
        <v>75</v>
      </c>
      <c r="AU104" s="202" t="s">
        <v>76</v>
      </c>
      <c r="AY104" s="201" t="s">
        <v>139</v>
      </c>
      <c r="BK104" s="203">
        <f>SUM(BK105:BK120)</f>
        <v>0</v>
      </c>
    </row>
    <row r="105" s="2" customFormat="1" ht="16.5" customHeight="1">
      <c r="A105" s="37"/>
      <c r="B105" s="38"/>
      <c r="C105" s="204" t="s">
        <v>83</v>
      </c>
      <c r="D105" s="204" t="s">
        <v>140</v>
      </c>
      <c r="E105" s="205" t="s">
        <v>406</v>
      </c>
      <c r="F105" s="206" t="s">
        <v>407</v>
      </c>
      <c r="G105" s="207" t="s">
        <v>143</v>
      </c>
      <c r="H105" s="208">
        <v>1</v>
      </c>
      <c r="I105" s="209"/>
      <c r="J105" s="210">
        <f>ROUND(I105*H105,2)</f>
        <v>0</v>
      </c>
      <c r="K105" s="206" t="s">
        <v>19</v>
      </c>
      <c r="L105" s="211"/>
      <c r="M105" s="212" t="s">
        <v>19</v>
      </c>
      <c r="N105" s="213" t="s">
        <v>47</v>
      </c>
      <c r="O105" s="83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6" t="s">
        <v>144</v>
      </c>
      <c r="AT105" s="216" t="s">
        <v>140</v>
      </c>
      <c r="AU105" s="216" t="s">
        <v>83</v>
      </c>
      <c r="AY105" s="16" t="s">
        <v>139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6" t="s">
        <v>83</v>
      </c>
      <c r="BK105" s="217">
        <f>ROUND(I105*H105,2)</f>
        <v>0</v>
      </c>
      <c r="BL105" s="16" t="s">
        <v>145</v>
      </c>
      <c r="BM105" s="216" t="s">
        <v>85</v>
      </c>
    </row>
    <row r="106" s="2" customFormat="1">
      <c r="A106" s="37"/>
      <c r="B106" s="38"/>
      <c r="C106" s="39"/>
      <c r="D106" s="218" t="s">
        <v>147</v>
      </c>
      <c r="E106" s="39"/>
      <c r="F106" s="219" t="s">
        <v>408</v>
      </c>
      <c r="G106" s="39"/>
      <c r="H106" s="39"/>
      <c r="I106" s="220"/>
      <c r="J106" s="39"/>
      <c r="K106" s="39"/>
      <c r="L106" s="43"/>
      <c r="M106" s="221"/>
      <c r="N106" s="222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147</v>
      </c>
      <c r="AU106" s="16" t="s">
        <v>83</v>
      </c>
    </row>
    <row r="107" s="2" customFormat="1" ht="16.5" customHeight="1">
      <c r="A107" s="37"/>
      <c r="B107" s="38"/>
      <c r="C107" s="204" t="s">
        <v>85</v>
      </c>
      <c r="D107" s="204" t="s">
        <v>140</v>
      </c>
      <c r="E107" s="205" t="s">
        <v>409</v>
      </c>
      <c r="F107" s="206" t="s">
        <v>410</v>
      </c>
      <c r="G107" s="207" t="s">
        <v>143</v>
      </c>
      <c r="H107" s="208">
        <v>1</v>
      </c>
      <c r="I107" s="209"/>
      <c r="J107" s="210">
        <f>ROUND(I107*H107,2)</f>
        <v>0</v>
      </c>
      <c r="K107" s="206" t="s">
        <v>19</v>
      </c>
      <c r="L107" s="211"/>
      <c r="M107" s="212" t="s">
        <v>19</v>
      </c>
      <c r="N107" s="213" t="s">
        <v>47</v>
      </c>
      <c r="O107" s="83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6" t="s">
        <v>144</v>
      </c>
      <c r="AT107" s="216" t="s">
        <v>140</v>
      </c>
      <c r="AU107" s="216" t="s">
        <v>83</v>
      </c>
      <c r="AY107" s="16" t="s">
        <v>139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6" t="s">
        <v>83</v>
      </c>
      <c r="BK107" s="217">
        <f>ROUND(I107*H107,2)</f>
        <v>0</v>
      </c>
      <c r="BL107" s="16" t="s">
        <v>145</v>
      </c>
      <c r="BM107" s="216" t="s">
        <v>145</v>
      </c>
    </row>
    <row r="108" s="2" customFormat="1">
      <c r="A108" s="37"/>
      <c r="B108" s="38"/>
      <c r="C108" s="39"/>
      <c r="D108" s="218" t="s">
        <v>147</v>
      </c>
      <c r="E108" s="39"/>
      <c r="F108" s="219" t="s">
        <v>411</v>
      </c>
      <c r="G108" s="39"/>
      <c r="H108" s="39"/>
      <c r="I108" s="220"/>
      <c r="J108" s="39"/>
      <c r="K108" s="39"/>
      <c r="L108" s="43"/>
      <c r="M108" s="221"/>
      <c r="N108" s="222"/>
      <c r="O108" s="83"/>
      <c r="P108" s="83"/>
      <c r="Q108" s="83"/>
      <c r="R108" s="83"/>
      <c r="S108" s="83"/>
      <c r="T108" s="84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147</v>
      </c>
      <c r="AU108" s="16" t="s">
        <v>83</v>
      </c>
    </row>
    <row r="109" s="2" customFormat="1" ht="16.5" customHeight="1">
      <c r="A109" s="37"/>
      <c r="B109" s="38"/>
      <c r="C109" s="204" t="s">
        <v>155</v>
      </c>
      <c r="D109" s="204" t="s">
        <v>140</v>
      </c>
      <c r="E109" s="205" t="s">
        <v>412</v>
      </c>
      <c r="F109" s="206" t="s">
        <v>413</v>
      </c>
      <c r="G109" s="207" t="s">
        <v>143</v>
      </c>
      <c r="H109" s="208">
        <v>1</v>
      </c>
      <c r="I109" s="209"/>
      <c r="J109" s="210">
        <f>ROUND(I109*H109,2)</f>
        <v>0</v>
      </c>
      <c r="K109" s="206" t="s">
        <v>19</v>
      </c>
      <c r="L109" s="211"/>
      <c r="M109" s="212" t="s">
        <v>19</v>
      </c>
      <c r="N109" s="213" t="s">
        <v>47</v>
      </c>
      <c r="O109" s="83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6" t="s">
        <v>144</v>
      </c>
      <c r="AT109" s="216" t="s">
        <v>140</v>
      </c>
      <c r="AU109" s="216" t="s">
        <v>83</v>
      </c>
      <c r="AY109" s="16" t="s">
        <v>139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6" t="s">
        <v>83</v>
      </c>
      <c r="BK109" s="217">
        <f>ROUND(I109*H109,2)</f>
        <v>0</v>
      </c>
      <c r="BL109" s="16" t="s">
        <v>145</v>
      </c>
      <c r="BM109" s="216" t="s">
        <v>144</v>
      </c>
    </row>
    <row r="110" s="2" customFormat="1">
      <c r="A110" s="37"/>
      <c r="B110" s="38"/>
      <c r="C110" s="39"/>
      <c r="D110" s="218" t="s">
        <v>147</v>
      </c>
      <c r="E110" s="39"/>
      <c r="F110" s="219" t="s">
        <v>414</v>
      </c>
      <c r="G110" s="39"/>
      <c r="H110" s="39"/>
      <c r="I110" s="220"/>
      <c r="J110" s="39"/>
      <c r="K110" s="39"/>
      <c r="L110" s="43"/>
      <c r="M110" s="221"/>
      <c r="N110" s="222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147</v>
      </c>
      <c r="AU110" s="16" t="s">
        <v>83</v>
      </c>
    </row>
    <row r="111" s="2" customFormat="1" ht="16.5" customHeight="1">
      <c r="A111" s="37"/>
      <c r="B111" s="38"/>
      <c r="C111" s="204" t="s">
        <v>145</v>
      </c>
      <c r="D111" s="204" t="s">
        <v>140</v>
      </c>
      <c r="E111" s="205" t="s">
        <v>415</v>
      </c>
      <c r="F111" s="206" t="s">
        <v>416</v>
      </c>
      <c r="G111" s="207" t="s">
        <v>143</v>
      </c>
      <c r="H111" s="208">
        <v>1</v>
      </c>
      <c r="I111" s="209"/>
      <c r="J111" s="210">
        <f>ROUND(I111*H111,2)</f>
        <v>0</v>
      </c>
      <c r="K111" s="206" t="s">
        <v>19</v>
      </c>
      <c r="L111" s="211"/>
      <c r="M111" s="212" t="s">
        <v>19</v>
      </c>
      <c r="N111" s="213" t="s">
        <v>47</v>
      </c>
      <c r="O111" s="83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6" t="s">
        <v>144</v>
      </c>
      <c r="AT111" s="216" t="s">
        <v>140</v>
      </c>
      <c r="AU111" s="216" t="s">
        <v>83</v>
      </c>
      <c r="AY111" s="16" t="s">
        <v>139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6" t="s">
        <v>83</v>
      </c>
      <c r="BK111" s="217">
        <f>ROUND(I111*H111,2)</f>
        <v>0</v>
      </c>
      <c r="BL111" s="16" t="s">
        <v>145</v>
      </c>
      <c r="BM111" s="216" t="s">
        <v>189</v>
      </c>
    </row>
    <row r="112" s="2" customFormat="1">
      <c r="A112" s="37"/>
      <c r="B112" s="38"/>
      <c r="C112" s="39"/>
      <c r="D112" s="218" t="s">
        <v>147</v>
      </c>
      <c r="E112" s="39"/>
      <c r="F112" s="219" t="s">
        <v>417</v>
      </c>
      <c r="G112" s="39"/>
      <c r="H112" s="39"/>
      <c r="I112" s="220"/>
      <c r="J112" s="39"/>
      <c r="K112" s="39"/>
      <c r="L112" s="43"/>
      <c r="M112" s="221"/>
      <c r="N112" s="222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147</v>
      </c>
      <c r="AU112" s="16" t="s">
        <v>83</v>
      </c>
    </row>
    <row r="113" s="2" customFormat="1" ht="16.5" customHeight="1">
      <c r="A113" s="37"/>
      <c r="B113" s="38"/>
      <c r="C113" s="204" t="s">
        <v>166</v>
      </c>
      <c r="D113" s="204" t="s">
        <v>140</v>
      </c>
      <c r="E113" s="205" t="s">
        <v>418</v>
      </c>
      <c r="F113" s="206" t="s">
        <v>419</v>
      </c>
      <c r="G113" s="207" t="s">
        <v>143</v>
      </c>
      <c r="H113" s="208">
        <v>1</v>
      </c>
      <c r="I113" s="209"/>
      <c r="J113" s="210">
        <f>ROUND(I113*H113,2)</f>
        <v>0</v>
      </c>
      <c r="K113" s="206" t="s">
        <v>19</v>
      </c>
      <c r="L113" s="211"/>
      <c r="M113" s="212" t="s">
        <v>19</v>
      </c>
      <c r="N113" s="213" t="s">
        <v>47</v>
      </c>
      <c r="O113" s="83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6" t="s">
        <v>144</v>
      </c>
      <c r="AT113" s="216" t="s">
        <v>140</v>
      </c>
      <c r="AU113" s="216" t="s">
        <v>83</v>
      </c>
      <c r="AY113" s="16" t="s">
        <v>139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6" t="s">
        <v>83</v>
      </c>
      <c r="BK113" s="217">
        <f>ROUND(I113*H113,2)</f>
        <v>0</v>
      </c>
      <c r="BL113" s="16" t="s">
        <v>145</v>
      </c>
      <c r="BM113" s="216" t="s">
        <v>8</v>
      </c>
    </row>
    <row r="114" s="2" customFormat="1">
      <c r="A114" s="37"/>
      <c r="B114" s="38"/>
      <c r="C114" s="39"/>
      <c r="D114" s="218" t="s">
        <v>147</v>
      </c>
      <c r="E114" s="39"/>
      <c r="F114" s="219" t="s">
        <v>420</v>
      </c>
      <c r="G114" s="39"/>
      <c r="H114" s="39"/>
      <c r="I114" s="220"/>
      <c r="J114" s="39"/>
      <c r="K114" s="39"/>
      <c r="L114" s="43"/>
      <c r="M114" s="221"/>
      <c r="N114" s="222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147</v>
      </c>
      <c r="AU114" s="16" t="s">
        <v>83</v>
      </c>
    </row>
    <row r="115" s="2" customFormat="1" ht="16.5" customHeight="1">
      <c r="A115" s="37"/>
      <c r="B115" s="38"/>
      <c r="C115" s="204" t="s">
        <v>171</v>
      </c>
      <c r="D115" s="204" t="s">
        <v>140</v>
      </c>
      <c r="E115" s="205" t="s">
        <v>421</v>
      </c>
      <c r="F115" s="206" t="s">
        <v>422</v>
      </c>
      <c r="G115" s="207" t="s">
        <v>143</v>
      </c>
      <c r="H115" s="208">
        <v>3</v>
      </c>
      <c r="I115" s="209"/>
      <c r="J115" s="210">
        <f>ROUND(I115*H115,2)</f>
        <v>0</v>
      </c>
      <c r="K115" s="206" t="s">
        <v>19</v>
      </c>
      <c r="L115" s="211"/>
      <c r="M115" s="212" t="s">
        <v>19</v>
      </c>
      <c r="N115" s="213" t="s">
        <v>47</v>
      </c>
      <c r="O115" s="83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6" t="s">
        <v>144</v>
      </c>
      <c r="AT115" s="216" t="s">
        <v>140</v>
      </c>
      <c r="AU115" s="216" t="s">
        <v>83</v>
      </c>
      <c r="AY115" s="16" t="s">
        <v>139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6" t="s">
        <v>83</v>
      </c>
      <c r="BK115" s="217">
        <f>ROUND(I115*H115,2)</f>
        <v>0</v>
      </c>
      <c r="BL115" s="16" t="s">
        <v>145</v>
      </c>
      <c r="BM115" s="216" t="s">
        <v>207</v>
      </c>
    </row>
    <row r="116" s="2" customFormat="1">
      <c r="A116" s="37"/>
      <c r="B116" s="38"/>
      <c r="C116" s="39"/>
      <c r="D116" s="218" t="s">
        <v>147</v>
      </c>
      <c r="E116" s="39"/>
      <c r="F116" s="219" t="s">
        <v>423</v>
      </c>
      <c r="G116" s="39"/>
      <c r="H116" s="39"/>
      <c r="I116" s="220"/>
      <c r="J116" s="39"/>
      <c r="K116" s="39"/>
      <c r="L116" s="43"/>
      <c r="M116" s="221"/>
      <c r="N116" s="222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147</v>
      </c>
      <c r="AU116" s="16" t="s">
        <v>83</v>
      </c>
    </row>
    <row r="117" s="2" customFormat="1" ht="16.5" customHeight="1">
      <c r="A117" s="37"/>
      <c r="B117" s="38"/>
      <c r="C117" s="204" t="s">
        <v>175</v>
      </c>
      <c r="D117" s="204" t="s">
        <v>140</v>
      </c>
      <c r="E117" s="205" t="s">
        <v>424</v>
      </c>
      <c r="F117" s="206" t="s">
        <v>425</v>
      </c>
      <c r="G117" s="207" t="s">
        <v>143</v>
      </c>
      <c r="H117" s="208">
        <v>2</v>
      </c>
      <c r="I117" s="209"/>
      <c r="J117" s="210">
        <f>ROUND(I117*H117,2)</f>
        <v>0</v>
      </c>
      <c r="K117" s="206" t="s">
        <v>19</v>
      </c>
      <c r="L117" s="211"/>
      <c r="M117" s="212" t="s">
        <v>19</v>
      </c>
      <c r="N117" s="213" t="s">
        <v>47</v>
      </c>
      <c r="O117" s="83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6" t="s">
        <v>144</v>
      </c>
      <c r="AT117" s="216" t="s">
        <v>140</v>
      </c>
      <c r="AU117" s="216" t="s">
        <v>83</v>
      </c>
      <c r="AY117" s="16" t="s">
        <v>139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6" t="s">
        <v>83</v>
      </c>
      <c r="BK117" s="217">
        <f>ROUND(I117*H117,2)</f>
        <v>0</v>
      </c>
      <c r="BL117" s="16" t="s">
        <v>145</v>
      </c>
      <c r="BM117" s="216" t="s">
        <v>218</v>
      </c>
    </row>
    <row r="118" s="2" customFormat="1">
      <c r="A118" s="37"/>
      <c r="B118" s="38"/>
      <c r="C118" s="39"/>
      <c r="D118" s="218" t="s">
        <v>147</v>
      </c>
      <c r="E118" s="39"/>
      <c r="F118" s="219" t="s">
        <v>426</v>
      </c>
      <c r="G118" s="39"/>
      <c r="H118" s="39"/>
      <c r="I118" s="220"/>
      <c r="J118" s="39"/>
      <c r="K118" s="39"/>
      <c r="L118" s="43"/>
      <c r="M118" s="221"/>
      <c r="N118" s="222"/>
      <c r="O118" s="83"/>
      <c r="P118" s="83"/>
      <c r="Q118" s="83"/>
      <c r="R118" s="83"/>
      <c r="S118" s="83"/>
      <c r="T118" s="84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147</v>
      </c>
      <c r="AU118" s="16" t="s">
        <v>83</v>
      </c>
    </row>
    <row r="119" s="2" customFormat="1" ht="16.5" customHeight="1">
      <c r="A119" s="37"/>
      <c r="B119" s="38"/>
      <c r="C119" s="204" t="s">
        <v>144</v>
      </c>
      <c r="D119" s="204" t="s">
        <v>140</v>
      </c>
      <c r="E119" s="205" t="s">
        <v>427</v>
      </c>
      <c r="F119" s="206" t="s">
        <v>428</v>
      </c>
      <c r="G119" s="207" t="s">
        <v>143</v>
      </c>
      <c r="H119" s="208">
        <v>1</v>
      </c>
      <c r="I119" s="209"/>
      <c r="J119" s="210">
        <f>ROUND(I119*H119,2)</f>
        <v>0</v>
      </c>
      <c r="K119" s="206" t="s">
        <v>19</v>
      </c>
      <c r="L119" s="211"/>
      <c r="M119" s="212" t="s">
        <v>19</v>
      </c>
      <c r="N119" s="213" t="s">
        <v>47</v>
      </c>
      <c r="O119" s="83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6" t="s">
        <v>144</v>
      </c>
      <c r="AT119" s="216" t="s">
        <v>140</v>
      </c>
      <c r="AU119" s="216" t="s">
        <v>83</v>
      </c>
      <c r="AY119" s="16" t="s">
        <v>139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6" t="s">
        <v>83</v>
      </c>
      <c r="BK119" s="217">
        <f>ROUND(I119*H119,2)</f>
        <v>0</v>
      </c>
      <c r="BL119" s="16" t="s">
        <v>145</v>
      </c>
      <c r="BM119" s="216" t="s">
        <v>240</v>
      </c>
    </row>
    <row r="120" s="2" customFormat="1">
      <c r="A120" s="37"/>
      <c r="B120" s="38"/>
      <c r="C120" s="39"/>
      <c r="D120" s="218" t="s">
        <v>147</v>
      </c>
      <c r="E120" s="39"/>
      <c r="F120" s="219" t="s">
        <v>429</v>
      </c>
      <c r="G120" s="39"/>
      <c r="H120" s="39"/>
      <c r="I120" s="220"/>
      <c r="J120" s="39"/>
      <c r="K120" s="39"/>
      <c r="L120" s="43"/>
      <c r="M120" s="221"/>
      <c r="N120" s="222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147</v>
      </c>
      <c r="AU120" s="16" t="s">
        <v>83</v>
      </c>
    </row>
    <row r="121" s="11" customFormat="1" ht="25.92" customHeight="1">
      <c r="A121" s="11"/>
      <c r="B121" s="190"/>
      <c r="C121" s="191"/>
      <c r="D121" s="192" t="s">
        <v>75</v>
      </c>
      <c r="E121" s="193" t="s">
        <v>249</v>
      </c>
      <c r="F121" s="193" t="s">
        <v>250</v>
      </c>
      <c r="G121" s="191"/>
      <c r="H121" s="191"/>
      <c r="I121" s="194"/>
      <c r="J121" s="195">
        <f>BK121</f>
        <v>0</v>
      </c>
      <c r="K121" s="191"/>
      <c r="L121" s="196"/>
      <c r="M121" s="197"/>
      <c r="N121" s="198"/>
      <c r="O121" s="198"/>
      <c r="P121" s="199">
        <f>SUM(P122:P135)</f>
        <v>0</v>
      </c>
      <c r="Q121" s="198"/>
      <c r="R121" s="199">
        <f>SUM(R122:R135)</f>
        <v>0</v>
      </c>
      <c r="S121" s="198"/>
      <c r="T121" s="200">
        <f>SUM(T122:T135)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1" t="s">
        <v>83</v>
      </c>
      <c r="AT121" s="202" t="s">
        <v>75</v>
      </c>
      <c r="AU121" s="202" t="s">
        <v>76</v>
      </c>
      <c r="AY121" s="201" t="s">
        <v>139</v>
      </c>
      <c r="BK121" s="203">
        <f>SUM(BK122:BK135)</f>
        <v>0</v>
      </c>
    </row>
    <row r="122" s="2" customFormat="1" ht="16.5" customHeight="1">
      <c r="A122" s="37"/>
      <c r="B122" s="38"/>
      <c r="C122" s="204" t="s">
        <v>184</v>
      </c>
      <c r="D122" s="204" t="s">
        <v>140</v>
      </c>
      <c r="E122" s="205" t="s">
        <v>430</v>
      </c>
      <c r="F122" s="206" t="s">
        <v>431</v>
      </c>
      <c r="G122" s="207" t="s">
        <v>143</v>
      </c>
      <c r="H122" s="208">
        <v>1</v>
      </c>
      <c r="I122" s="209"/>
      <c r="J122" s="210">
        <f>ROUND(I122*H122,2)</f>
        <v>0</v>
      </c>
      <c r="K122" s="206" t="s">
        <v>19</v>
      </c>
      <c r="L122" s="211"/>
      <c r="M122" s="212" t="s">
        <v>19</v>
      </c>
      <c r="N122" s="213" t="s">
        <v>47</v>
      </c>
      <c r="O122" s="83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6" t="s">
        <v>144</v>
      </c>
      <c r="AT122" s="216" t="s">
        <v>140</v>
      </c>
      <c r="AU122" s="216" t="s">
        <v>83</v>
      </c>
      <c r="AY122" s="16" t="s">
        <v>139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6" t="s">
        <v>83</v>
      </c>
      <c r="BK122" s="217">
        <f>ROUND(I122*H122,2)</f>
        <v>0</v>
      </c>
      <c r="BL122" s="16" t="s">
        <v>145</v>
      </c>
      <c r="BM122" s="216" t="s">
        <v>251</v>
      </c>
    </row>
    <row r="123" s="2" customFormat="1">
      <c r="A123" s="37"/>
      <c r="B123" s="38"/>
      <c r="C123" s="39"/>
      <c r="D123" s="218" t="s">
        <v>147</v>
      </c>
      <c r="E123" s="39"/>
      <c r="F123" s="219" t="s">
        <v>432</v>
      </c>
      <c r="G123" s="39"/>
      <c r="H123" s="39"/>
      <c r="I123" s="220"/>
      <c r="J123" s="39"/>
      <c r="K123" s="39"/>
      <c r="L123" s="43"/>
      <c r="M123" s="221"/>
      <c r="N123" s="222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147</v>
      </c>
      <c r="AU123" s="16" t="s">
        <v>83</v>
      </c>
    </row>
    <row r="124" s="2" customFormat="1" ht="16.5" customHeight="1">
      <c r="A124" s="37"/>
      <c r="B124" s="38"/>
      <c r="C124" s="204" t="s">
        <v>189</v>
      </c>
      <c r="D124" s="204" t="s">
        <v>140</v>
      </c>
      <c r="E124" s="205" t="s">
        <v>433</v>
      </c>
      <c r="F124" s="206" t="s">
        <v>422</v>
      </c>
      <c r="G124" s="207" t="s">
        <v>143</v>
      </c>
      <c r="H124" s="208">
        <v>2</v>
      </c>
      <c r="I124" s="209"/>
      <c r="J124" s="210">
        <f>ROUND(I124*H124,2)</f>
        <v>0</v>
      </c>
      <c r="K124" s="206" t="s">
        <v>19</v>
      </c>
      <c r="L124" s="211"/>
      <c r="M124" s="212" t="s">
        <v>19</v>
      </c>
      <c r="N124" s="213" t="s">
        <v>47</v>
      </c>
      <c r="O124" s="83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6" t="s">
        <v>144</v>
      </c>
      <c r="AT124" s="216" t="s">
        <v>140</v>
      </c>
      <c r="AU124" s="216" t="s">
        <v>83</v>
      </c>
      <c r="AY124" s="16" t="s">
        <v>139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6" t="s">
        <v>83</v>
      </c>
      <c r="BK124" s="217">
        <f>ROUND(I124*H124,2)</f>
        <v>0</v>
      </c>
      <c r="BL124" s="16" t="s">
        <v>145</v>
      </c>
      <c r="BM124" s="216" t="s">
        <v>268</v>
      </c>
    </row>
    <row r="125" s="2" customFormat="1">
      <c r="A125" s="37"/>
      <c r="B125" s="38"/>
      <c r="C125" s="39"/>
      <c r="D125" s="218" t="s">
        <v>147</v>
      </c>
      <c r="E125" s="39"/>
      <c r="F125" s="219" t="s">
        <v>434</v>
      </c>
      <c r="G125" s="39"/>
      <c r="H125" s="39"/>
      <c r="I125" s="220"/>
      <c r="J125" s="39"/>
      <c r="K125" s="39"/>
      <c r="L125" s="43"/>
      <c r="M125" s="221"/>
      <c r="N125" s="222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147</v>
      </c>
      <c r="AU125" s="16" t="s">
        <v>83</v>
      </c>
    </row>
    <row r="126" s="2" customFormat="1" ht="16.5" customHeight="1">
      <c r="A126" s="37"/>
      <c r="B126" s="38"/>
      <c r="C126" s="204" t="s">
        <v>194</v>
      </c>
      <c r="D126" s="204" t="s">
        <v>140</v>
      </c>
      <c r="E126" s="205" t="s">
        <v>435</v>
      </c>
      <c r="F126" s="206" t="s">
        <v>436</v>
      </c>
      <c r="G126" s="207" t="s">
        <v>143</v>
      </c>
      <c r="H126" s="208">
        <v>2</v>
      </c>
      <c r="I126" s="209"/>
      <c r="J126" s="210">
        <f>ROUND(I126*H126,2)</f>
        <v>0</v>
      </c>
      <c r="K126" s="206" t="s">
        <v>19</v>
      </c>
      <c r="L126" s="211"/>
      <c r="M126" s="212" t="s">
        <v>19</v>
      </c>
      <c r="N126" s="213" t="s">
        <v>47</v>
      </c>
      <c r="O126" s="83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16" t="s">
        <v>144</v>
      </c>
      <c r="AT126" s="216" t="s">
        <v>140</v>
      </c>
      <c r="AU126" s="216" t="s">
        <v>83</v>
      </c>
      <c r="AY126" s="16" t="s">
        <v>139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6" t="s">
        <v>83</v>
      </c>
      <c r="BK126" s="217">
        <f>ROUND(I126*H126,2)</f>
        <v>0</v>
      </c>
      <c r="BL126" s="16" t="s">
        <v>145</v>
      </c>
      <c r="BM126" s="216" t="s">
        <v>279</v>
      </c>
    </row>
    <row r="127" s="2" customFormat="1">
      <c r="A127" s="37"/>
      <c r="B127" s="38"/>
      <c r="C127" s="39"/>
      <c r="D127" s="218" t="s">
        <v>147</v>
      </c>
      <c r="E127" s="39"/>
      <c r="F127" s="219" t="s">
        <v>437</v>
      </c>
      <c r="G127" s="39"/>
      <c r="H127" s="39"/>
      <c r="I127" s="220"/>
      <c r="J127" s="39"/>
      <c r="K127" s="39"/>
      <c r="L127" s="43"/>
      <c r="M127" s="221"/>
      <c r="N127" s="222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147</v>
      </c>
      <c r="AU127" s="16" t="s">
        <v>83</v>
      </c>
    </row>
    <row r="128" s="2" customFormat="1" ht="16.5" customHeight="1">
      <c r="A128" s="37"/>
      <c r="B128" s="38"/>
      <c r="C128" s="204" t="s">
        <v>8</v>
      </c>
      <c r="D128" s="204" t="s">
        <v>140</v>
      </c>
      <c r="E128" s="205" t="s">
        <v>438</v>
      </c>
      <c r="F128" s="206" t="s">
        <v>439</v>
      </c>
      <c r="G128" s="207" t="s">
        <v>143</v>
      </c>
      <c r="H128" s="208">
        <v>3</v>
      </c>
      <c r="I128" s="209"/>
      <c r="J128" s="210">
        <f>ROUND(I128*H128,2)</f>
        <v>0</v>
      </c>
      <c r="K128" s="206" t="s">
        <v>19</v>
      </c>
      <c r="L128" s="211"/>
      <c r="M128" s="212" t="s">
        <v>19</v>
      </c>
      <c r="N128" s="213" t="s">
        <v>47</v>
      </c>
      <c r="O128" s="83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16" t="s">
        <v>144</v>
      </c>
      <c r="AT128" s="216" t="s">
        <v>140</v>
      </c>
      <c r="AU128" s="216" t="s">
        <v>83</v>
      </c>
      <c r="AY128" s="16" t="s">
        <v>139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6" t="s">
        <v>83</v>
      </c>
      <c r="BK128" s="217">
        <f>ROUND(I128*H128,2)</f>
        <v>0</v>
      </c>
      <c r="BL128" s="16" t="s">
        <v>145</v>
      </c>
      <c r="BM128" s="216" t="s">
        <v>288</v>
      </c>
    </row>
    <row r="129" s="2" customFormat="1">
      <c r="A129" s="37"/>
      <c r="B129" s="38"/>
      <c r="C129" s="39"/>
      <c r="D129" s="218" t="s">
        <v>147</v>
      </c>
      <c r="E129" s="39"/>
      <c r="F129" s="219" t="s">
        <v>440</v>
      </c>
      <c r="G129" s="39"/>
      <c r="H129" s="39"/>
      <c r="I129" s="220"/>
      <c r="J129" s="39"/>
      <c r="K129" s="39"/>
      <c r="L129" s="43"/>
      <c r="M129" s="221"/>
      <c r="N129" s="222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147</v>
      </c>
      <c r="AU129" s="16" t="s">
        <v>83</v>
      </c>
    </row>
    <row r="130" s="2" customFormat="1" ht="16.5" customHeight="1">
      <c r="A130" s="37"/>
      <c r="B130" s="38"/>
      <c r="C130" s="204" t="s">
        <v>203</v>
      </c>
      <c r="D130" s="204" t="s">
        <v>140</v>
      </c>
      <c r="E130" s="205" t="s">
        <v>441</v>
      </c>
      <c r="F130" s="206" t="s">
        <v>442</v>
      </c>
      <c r="G130" s="207" t="s">
        <v>143</v>
      </c>
      <c r="H130" s="208">
        <v>1</v>
      </c>
      <c r="I130" s="209"/>
      <c r="J130" s="210">
        <f>ROUND(I130*H130,2)</f>
        <v>0</v>
      </c>
      <c r="K130" s="206" t="s">
        <v>19</v>
      </c>
      <c r="L130" s="211"/>
      <c r="M130" s="212" t="s">
        <v>19</v>
      </c>
      <c r="N130" s="213" t="s">
        <v>47</v>
      </c>
      <c r="O130" s="83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6" t="s">
        <v>144</v>
      </c>
      <c r="AT130" s="216" t="s">
        <v>140</v>
      </c>
      <c r="AU130" s="216" t="s">
        <v>83</v>
      </c>
      <c r="AY130" s="16" t="s">
        <v>139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6" t="s">
        <v>83</v>
      </c>
      <c r="BK130" s="217">
        <f>ROUND(I130*H130,2)</f>
        <v>0</v>
      </c>
      <c r="BL130" s="16" t="s">
        <v>145</v>
      </c>
      <c r="BM130" s="216" t="s">
        <v>310</v>
      </c>
    </row>
    <row r="131" s="2" customFormat="1">
      <c r="A131" s="37"/>
      <c r="B131" s="38"/>
      <c r="C131" s="39"/>
      <c r="D131" s="218" t="s">
        <v>147</v>
      </c>
      <c r="E131" s="39"/>
      <c r="F131" s="219" t="s">
        <v>443</v>
      </c>
      <c r="G131" s="39"/>
      <c r="H131" s="39"/>
      <c r="I131" s="220"/>
      <c r="J131" s="39"/>
      <c r="K131" s="39"/>
      <c r="L131" s="43"/>
      <c r="M131" s="221"/>
      <c r="N131" s="222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147</v>
      </c>
      <c r="AU131" s="16" t="s">
        <v>83</v>
      </c>
    </row>
    <row r="132" s="2" customFormat="1" ht="16.5" customHeight="1">
      <c r="A132" s="37"/>
      <c r="B132" s="38"/>
      <c r="C132" s="204" t="s">
        <v>207</v>
      </c>
      <c r="D132" s="204" t="s">
        <v>140</v>
      </c>
      <c r="E132" s="205" t="s">
        <v>444</v>
      </c>
      <c r="F132" s="206" t="s">
        <v>445</v>
      </c>
      <c r="G132" s="207" t="s">
        <v>143</v>
      </c>
      <c r="H132" s="208">
        <v>1</v>
      </c>
      <c r="I132" s="209"/>
      <c r="J132" s="210">
        <f>ROUND(I132*H132,2)</f>
        <v>0</v>
      </c>
      <c r="K132" s="206" t="s">
        <v>19</v>
      </c>
      <c r="L132" s="211"/>
      <c r="M132" s="212" t="s">
        <v>19</v>
      </c>
      <c r="N132" s="213" t="s">
        <v>47</v>
      </c>
      <c r="O132" s="83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16" t="s">
        <v>144</v>
      </c>
      <c r="AT132" s="216" t="s">
        <v>140</v>
      </c>
      <c r="AU132" s="216" t="s">
        <v>83</v>
      </c>
      <c r="AY132" s="16" t="s">
        <v>139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6" t="s">
        <v>83</v>
      </c>
      <c r="BK132" s="217">
        <f>ROUND(I132*H132,2)</f>
        <v>0</v>
      </c>
      <c r="BL132" s="16" t="s">
        <v>145</v>
      </c>
      <c r="BM132" s="216" t="s">
        <v>325</v>
      </c>
    </row>
    <row r="133" s="2" customFormat="1">
      <c r="A133" s="37"/>
      <c r="B133" s="38"/>
      <c r="C133" s="39"/>
      <c r="D133" s="218" t="s">
        <v>147</v>
      </c>
      <c r="E133" s="39"/>
      <c r="F133" s="219" t="s">
        <v>446</v>
      </c>
      <c r="G133" s="39"/>
      <c r="H133" s="39"/>
      <c r="I133" s="220"/>
      <c r="J133" s="39"/>
      <c r="K133" s="39"/>
      <c r="L133" s="43"/>
      <c r="M133" s="221"/>
      <c r="N133" s="222"/>
      <c r="O133" s="83"/>
      <c r="P133" s="83"/>
      <c r="Q133" s="83"/>
      <c r="R133" s="83"/>
      <c r="S133" s="83"/>
      <c r="T133" s="84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147</v>
      </c>
      <c r="AU133" s="16" t="s">
        <v>83</v>
      </c>
    </row>
    <row r="134" s="2" customFormat="1" ht="16.5" customHeight="1">
      <c r="A134" s="37"/>
      <c r="B134" s="38"/>
      <c r="C134" s="204" t="s">
        <v>214</v>
      </c>
      <c r="D134" s="204" t="s">
        <v>140</v>
      </c>
      <c r="E134" s="205" t="s">
        <v>447</v>
      </c>
      <c r="F134" s="206" t="s">
        <v>428</v>
      </c>
      <c r="G134" s="207" t="s">
        <v>143</v>
      </c>
      <c r="H134" s="208">
        <v>2</v>
      </c>
      <c r="I134" s="209"/>
      <c r="J134" s="210">
        <f>ROUND(I134*H134,2)</f>
        <v>0</v>
      </c>
      <c r="K134" s="206" t="s">
        <v>19</v>
      </c>
      <c r="L134" s="211"/>
      <c r="M134" s="212" t="s">
        <v>19</v>
      </c>
      <c r="N134" s="213" t="s">
        <v>47</v>
      </c>
      <c r="O134" s="83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16" t="s">
        <v>144</v>
      </c>
      <c r="AT134" s="216" t="s">
        <v>140</v>
      </c>
      <c r="AU134" s="216" t="s">
        <v>83</v>
      </c>
      <c r="AY134" s="16" t="s">
        <v>139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6" t="s">
        <v>83</v>
      </c>
      <c r="BK134" s="217">
        <f>ROUND(I134*H134,2)</f>
        <v>0</v>
      </c>
      <c r="BL134" s="16" t="s">
        <v>145</v>
      </c>
      <c r="BM134" s="216" t="s">
        <v>359</v>
      </c>
    </row>
    <row r="135" s="2" customFormat="1">
      <c r="A135" s="37"/>
      <c r="B135" s="38"/>
      <c r="C135" s="39"/>
      <c r="D135" s="218" t="s">
        <v>147</v>
      </c>
      <c r="E135" s="39"/>
      <c r="F135" s="219" t="s">
        <v>448</v>
      </c>
      <c r="G135" s="39"/>
      <c r="H135" s="39"/>
      <c r="I135" s="220"/>
      <c r="J135" s="39"/>
      <c r="K135" s="39"/>
      <c r="L135" s="43"/>
      <c r="M135" s="221"/>
      <c r="N135" s="222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147</v>
      </c>
      <c r="AU135" s="16" t="s">
        <v>83</v>
      </c>
    </row>
    <row r="136" s="11" customFormat="1" ht="25.92" customHeight="1">
      <c r="A136" s="11"/>
      <c r="B136" s="190"/>
      <c r="C136" s="191"/>
      <c r="D136" s="192" t="s">
        <v>75</v>
      </c>
      <c r="E136" s="193" t="s">
        <v>449</v>
      </c>
      <c r="F136" s="193" t="s">
        <v>450</v>
      </c>
      <c r="G136" s="191"/>
      <c r="H136" s="191"/>
      <c r="I136" s="194"/>
      <c r="J136" s="195">
        <f>BK136</f>
        <v>0</v>
      </c>
      <c r="K136" s="191"/>
      <c r="L136" s="196"/>
      <c r="M136" s="197"/>
      <c r="N136" s="198"/>
      <c r="O136" s="198"/>
      <c r="P136" s="199">
        <f>SUM(P137:P140)</f>
        <v>0</v>
      </c>
      <c r="Q136" s="198"/>
      <c r="R136" s="199">
        <f>SUM(R137:R140)</f>
        <v>0</v>
      </c>
      <c r="S136" s="198"/>
      <c r="T136" s="200">
        <f>SUM(T137:T140)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1" t="s">
        <v>83</v>
      </c>
      <c r="AT136" s="202" t="s">
        <v>75</v>
      </c>
      <c r="AU136" s="202" t="s">
        <v>76</v>
      </c>
      <c r="AY136" s="201" t="s">
        <v>139</v>
      </c>
      <c r="BK136" s="203">
        <f>SUM(BK137:BK140)</f>
        <v>0</v>
      </c>
    </row>
    <row r="137" s="2" customFormat="1" ht="16.5" customHeight="1">
      <c r="A137" s="37"/>
      <c r="B137" s="38"/>
      <c r="C137" s="204" t="s">
        <v>218</v>
      </c>
      <c r="D137" s="204" t="s">
        <v>140</v>
      </c>
      <c r="E137" s="205" t="s">
        <v>451</v>
      </c>
      <c r="F137" s="206" t="s">
        <v>452</v>
      </c>
      <c r="G137" s="207" t="s">
        <v>143</v>
      </c>
      <c r="H137" s="208">
        <v>1</v>
      </c>
      <c r="I137" s="209"/>
      <c r="J137" s="210">
        <f>ROUND(I137*H137,2)</f>
        <v>0</v>
      </c>
      <c r="K137" s="206" t="s">
        <v>19</v>
      </c>
      <c r="L137" s="211"/>
      <c r="M137" s="212" t="s">
        <v>19</v>
      </c>
      <c r="N137" s="213" t="s">
        <v>47</v>
      </c>
      <c r="O137" s="83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6" t="s">
        <v>144</v>
      </c>
      <c r="AT137" s="216" t="s">
        <v>140</v>
      </c>
      <c r="AU137" s="216" t="s">
        <v>83</v>
      </c>
      <c r="AY137" s="16" t="s">
        <v>139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6" t="s">
        <v>83</v>
      </c>
      <c r="BK137" s="217">
        <f>ROUND(I137*H137,2)</f>
        <v>0</v>
      </c>
      <c r="BL137" s="16" t="s">
        <v>145</v>
      </c>
      <c r="BM137" s="216" t="s">
        <v>365</v>
      </c>
    </row>
    <row r="138" s="2" customFormat="1">
      <c r="A138" s="37"/>
      <c r="B138" s="38"/>
      <c r="C138" s="39"/>
      <c r="D138" s="218" t="s">
        <v>147</v>
      </c>
      <c r="E138" s="39"/>
      <c r="F138" s="219" t="s">
        <v>453</v>
      </c>
      <c r="G138" s="39"/>
      <c r="H138" s="39"/>
      <c r="I138" s="220"/>
      <c r="J138" s="39"/>
      <c r="K138" s="39"/>
      <c r="L138" s="43"/>
      <c r="M138" s="221"/>
      <c r="N138" s="222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147</v>
      </c>
      <c r="AU138" s="16" t="s">
        <v>83</v>
      </c>
    </row>
    <row r="139" s="2" customFormat="1" ht="16.5" customHeight="1">
      <c r="A139" s="37"/>
      <c r="B139" s="38"/>
      <c r="C139" s="204" t="s">
        <v>224</v>
      </c>
      <c r="D139" s="204" t="s">
        <v>140</v>
      </c>
      <c r="E139" s="205" t="s">
        <v>454</v>
      </c>
      <c r="F139" s="206" t="s">
        <v>455</v>
      </c>
      <c r="G139" s="207" t="s">
        <v>143</v>
      </c>
      <c r="H139" s="208">
        <v>3</v>
      </c>
      <c r="I139" s="209"/>
      <c r="J139" s="210">
        <f>ROUND(I139*H139,2)</f>
        <v>0</v>
      </c>
      <c r="K139" s="206" t="s">
        <v>19</v>
      </c>
      <c r="L139" s="211"/>
      <c r="M139" s="212" t="s">
        <v>19</v>
      </c>
      <c r="N139" s="213" t="s">
        <v>47</v>
      </c>
      <c r="O139" s="83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6" t="s">
        <v>144</v>
      </c>
      <c r="AT139" s="216" t="s">
        <v>140</v>
      </c>
      <c r="AU139" s="216" t="s">
        <v>83</v>
      </c>
      <c r="AY139" s="16" t="s">
        <v>139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6" t="s">
        <v>83</v>
      </c>
      <c r="BK139" s="217">
        <f>ROUND(I139*H139,2)</f>
        <v>0</v>
      </c>
      <c r="BL139" s="16" t="s">
        <v>145</v>
      </c>
      <c r="BM139" s="216" t="s">
        <v>371</v>
      </c>
    </row>
    <row r="140" s="2" customFormat="1">
      <c r="A140" s="37"/>
      <c r="B140" s="38"/>
      <c r="C140" s="39"/>
      <c r="D140" s="218" t="s">
        <v>147</v>
      </c>
      <c r="E140" s="39"/>
      <c r="F140" s="219" t="s">
        <v>456</v>
      </c>
      <c r="G140" s="39"/>
      <c r="H140" s="39"/>
      <c r="I140" s="220"/>
      <c r="J140" s="39"/>
      <c r="K140" s="39"/>
      <c r="L140" s="43"/>
      <c r="M140" s="221"/>
      <c r="N140" s="222"/>
      <c r="O140" s="83"/>
      <c r="P140" s="83"/>
      <c r="Q140" s="83"/>
      <c r="R140" s="83"/>
      <c r="S140" s="83"/>
      <c r="T140" s="84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147</v>
      </c>
      <c r="AU140" s="16" t="s">
        <v>83</v>
      </c>
    </row>
    <row r="141" s="11" customFormat="1" ht="25.92" customHeight="1">
      <c r="A141" s="11"/>
      <c r="B141" s="190"/>
      <c r="C141" s="191"/>
      <c r="D141" s="192" t="s">
        <v>75</v>
      </c>
      <c r="E141" s="193" t="s">
        <v>277</v>
      </c>
      <c r="F141" s="193" t="s">
        <v>278</v>
      </c>
      <c r="G141" s="191"/>
      <c r="H141" s="191"/>
      <c r="I141" s="194"/>
      <c r="J141" s="195">
        <f>BK141</f>
        <v>0</v>
      </c>
      <c r="K141" s="191"/>
      <c r="L141" s="196"/>
      <c r="M141" s="197"/>
      <c r="N141" s="198"/>
      <c r="O141" s="198"/>
      <c r="P141" s="199">
        <f>SUM(P142:P143)</f>
        <v>0</v>
      </c>
      <c r="Q141" s="198"/>
      <c r="R141" s="199">
        <f>SUM(R142:R143)</f>
        <v>0</v>
      </c>
      <c r="S141" s="198"/>
      <c r="T141" s="200">
        <f>SUM(T142:T143)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1" t="s">
        <v>83</v>
      </c>
      <c r="AT141" s="202" t="s">
        <v>75</v>
      </c>
      <c r="AU141" s="202" t="s">
        <v>76</v>
      </c>
      <c r="AY141" s="201" t="s">
        <v>139</v>
      </c>
      <c r="BK141" s="203">
        <f>SUM(BK142:BK143)</f>
        <v>0</v>
      </c>
    </row>
    <row r="142" s="2" customFormat="1" ht="16.5" customHeight="1">
      <c r="A142" s="37"/>
      <c r="B142" s="38"/>
      <c r="C142" s="204" t="s">
        <v>230</v>
      </c>
      <c r="D142" s="204" t="s">
        <v>140</v>
      </c>
      <c r="E142" s="205" t="s">
        <v>457</v>
      </c>
      <c r="F142" s="206" t="s">
        <v>458</v>
      </c>
      <c r="G142" s="207" t="s">
        <v>143</v>
      </c>
      <c r="H142" s="208">
        <v>1</v>
      </c>
      <c r="I142" s="209"/>
      <c r="J142" s="210">
        <f>ROUND(I142*H142,2)</f>
        <v>0</v>
      </c>
      <c r="K142" s="206" t="s">
        <v>19</v>
      </c>
      <c r="L142" s="211"/>
      <c r="M142" s="212" t="s">
        <v>19</v>
      </c>
      <c r="N142" s="213" t="s">
        <v>47</v>
      </c>
      <c r="O142" s="83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16" t="s">
        <v>144</v>
      </c>
      <c r="AT142" s="216" t="s">
        <v>140</v>
      </c>
      <c r="AU142" s="216" t="s">
        <v>83</v>
      </c>
      <c r="AY142" s="16" t="s">
        <v>139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6" t="s">
        <v>83</v>
      </c>
      <c r="BK142" s="217">
        <f>ROUND(I142*H142,2)</f>
        <v>0</v>
      </c>
      <c r="BL142" s="16" t="s">
        <v>145</v>
      </c>
      <c r="BM142" s="216" t="s">
        <v>382</v>
      </c>
    </row>
    <row r="143" s="2" customFormat="1">
      <c r="A143" s="37"/>
      <c r="B143" s="38"/>
      <c r="C143" s="39"/>
      <c r="D143" s="218" t="s">
        <v>147</v>
      </c>
      <c r="E143" s="39"/>
      <c r="F143" s="219" t="s">
        <v>459</v>
      </c>
      <c r="G143" s="39"/>
      <c r="H143" s="39"/>
      <c r="I143" s="220"/>
      <c r="J143" s="39"/>
      <c r="K143" s="39"/>
      <c r="L143" s="43"/>
      <c r="M143" s="221"/>
      <c r="N143" s="222"/>
      <c r="O143" s="83"/>
      <c r="P143" s="83"/>
      <c r="Q143" s="83"/>
      <c r="R143" s="83"/>
      <c r="S143" s="83"/>
      <c r="T143" s="84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147</v>
      </c>
      <c r="AU143" s="16" t="s">
        <v>83</v>
      </c>
    </row>
    <row r="144" s="11" customFormat="1" ht="25.92" customHeight="1">
      <c r="A144" s="11"/>
      <c r="B144" s="190"/>
      <c r="C144" s="191"/>
      <c r="D144" s="192" t="s">
        <v>75</v>
      </c>
      <c r="E144" s="193" t="s">
        <v>282</v>
      </c>
      <c r="F144" s="193" t="s">
        <v>283</v>
      </c>
      <c r="G144" s="191"/>
      <c r="H144" s="191"/>
      <c r="I144" s="194"/>
      <c r="J144" s="195">
        <f>BK144</f>
        <v>0</v>
      </c>
      <c r="K144" s="191"/>
      <c r="L144" s="196"/>
      <c r="M144" s="197"/>
      <c r="N144" s="198"/>
      <c r="O144" s="198"/>
      <c r="P144" s="199">
        <f>SUM(P145:P152)</f>
        <v>0</v>
      </c>
      <c r="Q144" s="198"/>
      <c r="R144" s="199">
        <f>SUM(R145:R152)</f>
        <v>0</v>
      </c>
      <c r="S144" s="198"/>
      <c r="T144" s="200">
        <f>SUM(T145:T152)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1" t="s">
        <v>83</v>
      </c>
      <c r="AT144" s="202" t="s">
        <v>75</v>
      </c>
      <c r="AU144" s="202" t="s">
        <v>76</v>
      </c>
      <c r="AY144" s="201" t="s">
        <v>139</v>
      </c>
      <c r="BK144" s="203">
        <f>SUM(BK145:BK152)</f>
        <v>0</v>
      </c>
    </row>
    <row r="145" s="2" customFormat="1" ht="16.5" customHeight="1">
      <c r="A145" s="37"/>
      <c r="B145" s="38"/>
      <c r="C145" s="204" t="s">
        <v>236</v>
      </c>
      <c r="D145" s="204" t="s">
        <v>140</v>
      </c>
      <c r="E145" s="205" t="s">
        <v>460</v>
      </c>
      <c r="F145" s="206" t="s">
        <v>347</v>
      </c>
      <c r="G145" s="207" t="s">
        <v>143</v>
      </c>
      <c r="H145" s="208">
        <v>1</v>
      </c>
      <c r="I145" s="209"/>
      <c r="J145" s="210">
        <f>ROUND(I145*H145,2)</f>
        <v>0</v>
      </c>
      <c r="K145" s="206" t="s">
        <v>19</v>
      </c>
      <c r="L145" s="211"/>
      <c r="M145" s="212" t="s">
        <v>19</v>
      </c>
      <c r="N145" s="213" t="s">
        <v>47</v>
      </c>
      <c r="O145" s="83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16" t="s">
        <v>144</v>
      </c>
      <c r="AT145" s="216" t="s">
        <v>140</v>
      </c>
      <c r="AU145" s="216" t="s">
        <v>83</v>
      </c>
      <c r="AY145" s="16" t="s">
        <v>139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6" t="s">
        <v>83</v>
      </c>
      <c r="BK145" s="217">
        <f>ROUND(I145*H145,2)</f>
        <v>0</v>
      </c>
      <c r="BL145" s="16" t="s">
        <v>145</v>
      </c>
      <c r="BM145" s="216" t="s">
        <v>396</v>
      </c>
    </row>
    <row r="146" s="2" customFormat="1">
      <c r="A146" s="37"/>
      <c r="B146" s="38"/>
      <c r="C146" s="39"/>
      <c r="D146" s="218" t="s">
        <v>147</v>
      </c>
      <c r="E146" s="39"/>
      <c r="F146" s="219" t="s">
        <v>461</v>
      </c>
      <c r="G146" s="39"/>
      <c r="H146" s="39"/>
      <c r="I146" s="220"/>
      <c r="J146" s="39"/>
      <c r="K146" s="39"/>
      <c r="L146" s="43"/>
      <c r="M146" s="221"/>
      <c r="N146" s="222"/>
      <c r="O146" s="83"/>
      <c r="P146" s="83"/>
      <c r="Q146" s="83"/>
      <c r="R146" s="83"/>
      <c r="S146" s="83"/>
      <c r="T146" s="84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147</v>
      </c>
      <c r="AU146" s="16" t="s">
        <v>83</v>
      </c>
    </row>
    <row r="147" s="2" customFormat="1" ht="16.5" customHeight="1">
      <c r="A147" s="37"/>
      <c r="B147" s="38"/>
      <c r="C147" s="204" t="s">
        <v>240</v>
      </c>
      <c r="D147" s="204" t="s">
        <v>140</v>
      </c>
      <c r="E147" s="205" t="s">
        <v>462</v>
      </c>
      <c r="F147" s="206" t="s">
        <v>463</v>
      </c>
      <c r="G147" s="207" t="s">
        <v>143</v>
      </c>
      <c r="H147" s="208">
        <v>1</v>
      </c>
      <c r="I147" s="209"/>
      <c r="J147" s="210">
        <f>ROUND(I147*H147,2)</f>
        <v>0</v>
      </c>
      <c r="K147" s="206" t="s">
        <v>19</v>
      </c>
      <c r="L147" s="211"/>
      <c r="M147" s="212" t="s">
        <v>19</v>
      </c>
      <c r="N147" s="213" t="s">
        <v>47</v>
      </c>
      <c r="O147" s="83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16" t="s">
        <v>144</v>
      </c>
      <c r="AT147" s="216" t="s">
        <v>140</v>
      </c>
      <c r="AU147" s="216" t="s">
        <v>83</v>
      </c>
      <c r="AY147" s="16" t="s">
        <v>139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6" t="s">
        <v>83</v>
      </c>
      <c r="BK147" s="217">
        <f>ROUND(I147*H147,2)</f>
        <v>0</v>
      </c>
      <c r="BL147" s="16" t="s">
        <v>145</v>
      </c>
      <c r="BM147" s="216" t="s">
        <v>464</v>
      </c>
    </row>
    <row r="148" s="2" customFormat="1">
      <c r="A148" s="37"/>
      <c r="B148" s="38"/>
      <c r="C148" s="39"/>
      <c r="D148" s="218" t="s">
        <v>147</v>
      </c>
      <c r="E148" s="39"/>
      <c r="F148" s="219" t="s">
        <v>465</v>
      </c>
      <c r="G148" s="39"/>
      <c r="H148" s="39"/>
      <c r="I148" s="220"/>
      <c r="J148" s="39"/>
      <c r="K148" s="39"/>
      <c r="L148" s="43"/>
      <c r="M148" s="221"/>
      <c r="N148" s="222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147</v>
      </c>
      <c r="AU148" s="16" t="s">
        <v>83</v>
      </c>
    </row>
    <row r="149" s="2" customFormat="1" ht="16.5" customHeight="1">
      <c r="A149" s="37"/>
      <c r="B149" s="38"/>
      <c r="C149" s="204" t="s">
        <v>7</v>
      </c>
      <c r="D149" s="204" t="s">
        <v>140</v>
      </c>
      <c r="E149" s="205" t="s">
        <v>466</v>
      </c>
      <c r="F149" s="206" t="s">
        <v>416</v>
      </c>
      <c r="G149" s="207" t="s">
        <v>143</v>
      </c>
      <c r="H149" s="208">
        <v>1</v>
      </c>
      <c r="I149" s="209"/>
      <c r="J149" s="210">
        <f>ROUND(I149*H149,2)</f>
        <v>0</v>
      </c>
      <c r="K149" s="206" t="s">
        <v>19</v>
      </c>
      <c r="L149" s="211"/>
      <c r="M149" s="212" t="s">
        <v>19</v>
      </c>
      <c r="N149" s="213" t="s">
        <v>47</v>
      </c>
      <c r="O149" s="83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16" t="s">
        <v>144</v>
      </c>
      <c r="AT149" s="216" t="s">
        <v>140</v>
      </c>
      <c r="AU149" s="216" t="s">
        <v>83</v>
      </c>
      <c r="AY149" s="16" t="s">
        <v>139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6" t="s">
        <v>83</v>
      </c>
      <c r="BK149" s="217">
        <f>ROUND(I149*H149,2)</f>
        <v>0</v>
      </c>
      <c r="BL149" s="16" t="s">
        <v>145</v>
      </c>
      <c r="BM149" s="216" t="s">
        <v>467</v>
      </c>
    </row>
    <row r="150" s="2" customFormat="1">
      <c r="A150" s="37"/>
      <c r="B150" s="38"/>
      <c r="C150" s="39"/>
      <c r="D150" s="218" t="s">
        <v>147</v>
      </c>
      <c r="E150" s="39"/>
      <c r="F150" s="219" t="s">
        <v>468</v>
      </c>
      <c r="G150" s="39"/>
      <c r="H150" s="39"/>
      <c r="I150" s="220"/>
      <c r="J150" s="39"/>
      <c r="K150" s="39"/>
      <c r="L150" s="43"/>
      <c r="M150" s="221"/>
      <c r="N150" s="222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147</v>
      </c>
      <c r="AU150" s="16" t="s">
        <v>83</v>
      </c>
    </row>
    <row r="151" s="2" customFormat="1" ht="16.5" customHeight="1">
      <c r="A151" s="37"/>
      <c r="B151" s="38"/>
      <c r="C151" s="204" t="s">
        <v>251</v>
      </c>
      <c r="D151" s="204" t="s">
        <v>140</v>
      </c>
      <c r="E151" s="205" t="s">
        <v>469</v>
      </c>
      <c r="F151" s="206" t="s">
        <v>470</v>
      </c>
      <c r="G151" s="207" t="s">
        <v>143</v>
      </c>
      <c r="H151" s="208">
        <v>1</v>
      </c>
      <c r="I151" s="209"/>
      <c r="J151" s="210">
        <f>ROUND(I151*H151,2)</f>
        <v>0</v>
      </c>
      <c r="K151" s="206" t="s">
        <v>19</v>
      </c>
      <c r="L151" s="211"/>
      <c r="M151" s="212" t="s">
        <v>19</v>
      </c>
      <c r="N151" s="213" t="s">
        <v>47</v>
      </c>
      <c r="O151" s="83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6" t="s">
        <v>144</v>
      </c>
      <c r="AT151" s="216" t="s">
        <v>140</v>
      </c>
      <c r="AU151" s="216" t="s">
        <v>83</v>
      </c>
      <c r="AY151" s="16" t="s">
        <v>139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6" t="s">
        <v>83</v>
      </c>
      <c r="BK151" s="217">
        <f>ROUND(I151*H151,2)</f>
        <v>0</v>
      </c>
      <c r="BL151" s="16" t="s">
        <v>145</v>
      </c>
      <c r="BM151" s="216" t="s">
        <v>471</v>
      </c>
    </row>
    <row r="152" s="2" customFormat="1">
      <c r="A152" s="37"/>
      <c r="B152" s="38"/>
      <c r="C152" s="39"/>
      <c r="D152" s="218" t="s">
        <v>147</v>
      </c>
      <c r="E152" s="39"/>
      <c r="F152" s="219" t="s">
        <v>472</v>
      </c>
      <c r="G152" s="39"/>
      <c r="H152" s="39"/>
      <c r="I152" s="220"/>
      <c r="J152" s="39"/>
      <c r="K152" s="39"/>
      <c r="L152" s="43"/>
      <c r="M152" s="221"/>
      <c r="N152" s="222"/>
      <c r="O152" s="83"/>
      <c r="P152" s="83"/>
      <c r="Q152" s="83"/>
      <c r="R152" s="83"/>
      <c r="S152" s="83"/>
      <c r="T152" s="84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147</v>
      </c>
      <c r="AU152" s="16" t="s">
        <v>83</v>
      </c>
    </row>
    <row r="153" s="11" customFormat="1" ht="25.92" customHeight="1">
      <c r="A153" s="11"/>
      <c r="B153" s="190"/>
      <c r="C153" s="191"/>
      <c r="D153" s="192" t="s">
        <v>75</v>
      </c>
      <c r="E153" s="193" t="s">
        <v>303</v>
      </c>
      <c r="F153" s="193" t="s">
        <v>304</v>
      </c>
      <c r="G153" s="191"/>
      <c r="H153" s="191"/>
      <c r="I153" s="194"/>
      <c r="J153" s="195">
        <f>BK153</f>
        <v>0</v>
      </c>
      <c r="K153" s="191"/>
      <c r="L153" s="196"/>
      <c r="M153" s="197"/>
      <c r="N153" s="198"/>
      <c r="O153" s="198"/>
      <c r="P153" s="199">
        <f>SUM(P154:P185)</f>
        <v>0</v>
      </c>
      <c r="Q153" s="198"/>
      <c r="R153" s="199">
        <f>SUM(R154:R185)</f>
        <v>0</v>
      </c>
      <c r="S153" s="198"/>
      <c r="T153" s="200">
        <f>SUM(T154:T185)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01" t="s">
        <v>83</v>
      </c>
      <c r="AT153" s="202" t="s">
        <v>75</v>
      </c>
      <c r="AU153" s="202" t="s">
        <v>76</v>
      </c>
      <c r="AY153" s="201" t="s">
        <v>139</v>
      </c>
      <c r="BK153" s="203">
        <f>SUM(BK154:BK185)</f>
        <v>0</v>
      </c>
    </row>
    <row r="154" s="2" customFormat="1" ht="16.5" customHeight="1">
      <c r="A154" s="37"/>
      <c r="B154" s="38"/>
      <c r="C154" s="204" t="s">
        <v>256</v>
      </c>
      <c r="D154" s="204" t="s">
        <v>140</v>
      </c>
      <c r="E154" s="205" t="s">
        <v>473</v>
      </c>
      <c r="F154" s="206" t="s">
        <v>474</v>
      </c>
      <c r="G154" s="207" t="s">
        <v>143</v>
      </c>
      <c r="H154" s="208">
        <v>1</v>
      </c>
      <c r="I154" s="209"/>
      <c r="J154" s="210">
        <f>ROUND(I154*H154,2)</f>
        <v>0</v>
      </c>
      <c r="K154" s="206" t="s">
        <v>19</v>
      </c>
      <c r="L154" s="211"/>
      <c r="M154" s="212" t="s">
        <v>19</v>
      </c>
      <c r="N154" s="213" t="s">
        <v>47</v>
      </c>
      <c r="O154" s="83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16" t="s">
        <v>144</v>
      </c>
      <c r="AT154" s="216" t="s">
        <v>140</v>
      </c>
      <c r="AU154" s="216" t="s">
        <v>83</v>
      </c>
      <c r="AY154" s="16" t="s">
        <v>139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6" t="s">
        <v>83</v>
      </c>
      <c r="BK154" s="217">
        <f>ROUND(I154*H154,2)</f>
        <v>0</v>
      </c>
      <c r="BL154" s="16" t="s">
        <v>145</v>
      </c>
      <c r="BM154" s="216" t="s">
        <v>475</v>
      </c>
    </row>
    <row r="155" s="2" customFormat="1">
      <c r="A155" s="37"/>
      <c r="B155" s="38"/>
      <c r="C155" s="39"/>
      <c r="D155" s="218" t="s">
        <v>147</v>
      </c>
      <c r="E155" s="39"/>
      <c r="F155" s="219" t="s">
        <v>476</v>
      </c>
      <c r="G155" s="39"/>
      <c r="H155" s="39"/>
      <c r="I155" s="220"/>
      <c r="J155" s="39"/>
      <c r="K155" s="39"/>
      <c r="L155" s="43"/>
      <c r="M155" s="221"/>
      <c r="N155" s="222"/>
      <c r="O155" s="83"/>
      <c r="P155" s="83"/>
      <c r="Q155" s="83"/>
      <c r="R155" s="83"/>
      <c r="S155" s="83"/>
      <c r="T155" s="84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147</v>
      </c>
      <c r="AU155" s="16" t="s">
        <v>83</v>
      </c>
    </row>
    <row r="156" s="2" customFormat="1" ht="16.5" customHeight="1">
      <c r="A156" s="37"/>
      <c r="B156" s="38"/>
      <c r="C156" s="204" t="s">
        <v>261</v>
      </c>
      <c r="D156" s="204" t="s">
        <v>140</v>
      </c>
      <c r="E156" s="205" t="s">
        <v>477</v>
      </c>
      <c r="F156" s="206" t="s">
        <v>478</v>
      </c>
      <c r="G156" s="207" t="s">
        <v>143</v>
      </c>
      <c r="H156" s="208">
        <v>1</v>
      </c>
      <c r="I156" s="209"/>
      <c r="J156" s="210">
        <f>ROUND(I156*H156,2)</f>
        <v>0</v>
      </c>
      <c r="K156" s="206" t="s">
        <v>19</v>
      </c>
      <c r="L156" s="211"/>
      <c r="M156" s="212" t="s">
        <v>19</v>
      </c>
      <c r="N156" s="213" t="s">
        <v>47</v>
      </c>
      <c r="O156" s="83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16" t="s">
        <v>144</v>
      </c>
      <c r="AT156" s="216" t="s">
        <v>140</v>
      </c>
      <c r="AU156" s="216" t="s">
        <v>83</v>
      </c>
      <c r="AY156" s="16" t="s">
        <v>139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6" t="s">
        <v>83</v>
      </c>
      <c r="BK156" s="217">
        <f>ROUND(I156*H156,2)</f>
        <v>0</v>
      </c>
      <c r="BL156" s="16" t="s">
        <v>145</v>
      </c>
      <c r="BM156" s="216" t="s">
        <v>479</v>
      </c>
    </row>
    <row r="157" s="2" customFormat="1">
      <c r="A157" s="37"/>
      <c r="B157" s="38"/>
      <c r="C157" s="39"/>
      <c r="D157" s="218" t="s">
        <v>147</v>
      </c>
      <c r="E157" s="39"/>
      <c r="F157" s="219" t="s">
        <v>480</v>
      </c>
      <c r="G157" s="39"/>
      <c r="H157" s="39"/>
      <c r="I157" s="220"/>
      <c r="J157" s="39"/>
      <c r="K157" s="39"/>
      <c r="L157" s="43"/>
      <c r="M157" s="221"/>
      <c r="N157" s="222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147</v>
      </c>
      <c r="AU157" s="16" t="s">
        <v>83</v>
      </c>
    </row>
    <row r="158" s="2" customFormat="1" ht="16.5" customHeight="1">
      <c r="A158" s="37"/>
      <c r="B158" s="38"/>
      <c r="C158" s="204" t="s">
        <v>264</v>
      </c>
      <c r="D158" s="204" t="s">
        <v>140</v>
      </c>
      <c r="E158" s="205" t="s">
        <v>481</v>
      </c>
      <c r="F158" s="206" t="s">
        <v>482</v>
      </c>
      <c r="G158" s="207" t="s">
        <v>143</v>
      </c>
      <c r="H158" s="208">
        <v>1</v>
      </c>
      <c r="I158" s="209"/>
      <c r="J158" s="210">
        <f>ROUND(I158*H158,2)</f>
        <v>0</v>
      </c>
      <c r="K158" s="206" t="s">
        <v>19</v>
      </c>
      <c r="L158" s="211"/>
      <c r="M158" s="212" t="s">
        <v>19</v>
      </c>
      <c r="N158" s="213" t="s">
        <v>47</v>
      </c>
      <c r="O158" s="83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16" t="s">
        <v>144</v>
      </c>
      <c r="AT158" s="216" t="s">
        <v>140</v>
      </c>
      <c r="AU158" s="216" t="s">
        <v>83</v>
      </c>
      <c r="AY158" s="16" t="s">
        <v>139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6" t="s">
        <v>83</v>
      </c>
      <c r="BK158" s="217">
        <f>ROUND(I158*H158,2)</f>
        <v>0</v>
      </c>
      <c r="BL158" s="16" t="s">
        <v>145</v>
      </c>
      <c r="BM158" s="216" t="s">
        <v>483</v>
      </c>
    </row>
    <row r="159" s="2" customFormat="1">
      <c r="A159" s="37"/>
      <c r="B159" s="38"/>
      <c r="C159" s="39"/>
      <c r="D159" s="218" t="s">
        <v>147</v>
      </c>
      <c r="E159" s="39"/>
      <c r="F159" s="219" t="s">
        <v>484</v>
      </c>
      <c r="G159" s="39"/>
      <c r="H159" s="39"/>
      <c r="I159" s="220"/>
      <c r="J159" s="39"/>
      <c r="K159" s="39"/>
      <c r="L159" s="43"/>
      <c r="M159" s="221"/>
      <c r="N159" s="222"/>
      <c r="O159" s="83"/>
      <c r="P159" s="83"/>
      <c r="Q159" s="83"/>
      <c r="R159" s="83"/>
      <c r="S159" s="83"/>
      <c r="T159" s="84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147</v>
      </c>
      <c r="AU159" s="16" t="s">
        <v>83</v>
      </c>
    </row>
    <row r="160" s="2" customFormat="1" ht="16.5" customHeight="1">
      <c r="A160" s="37"/>
      <c r="B160" s="38"/>
      <c r="C160" s="204" t="s">
        <v>268</v>
      </c>
      <c r="D160" s="204" t="s">
        <v>140</v>
      </c>
      <c r="E160" s="205" t="s">
        <v>485</v>
      </c>
      <c r="F160" s="206" t="s">
        <v>478</v>
      </c>
      <c r="G160" s="207" t="s">
        <v>143</v>
      </c>
      <c r="H160" s="208">
        <v>1</v>
      </c>
      <c r="I160" s="209"/>
      <c r="J160" s="210">
        <f>ROUND(I160*H160,2)</f>
        <v>0</v>
      </c>
      <c r="K160" s="206" t="s">
        <v>19</v>
      </c>
      <c r="L160" s="211"/>
      <c r="M160" s="212" t="s">
        <v>19</v>
      </c>
      <c r="N160" s="213" t="s">
        <v>47</v>
      </c>
      <c r="O160" s="83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16" t="s">
        <v>144</v>
      </c>
      <c r="AT160" s="216" t="s">
        <v>140</v>
      </c>
      <c r="AU160" s="216" t="s">
        <v>83</v>
      </c>
      <c r="AY160" s="16" t="s">
        <v>139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6" t="s">
        <v>83</v>
      </c>
      <c r="BK160" s="217">
        <f>ROUND(I160*H160,2)</f>
        <v>0</v>
      </c>
      <c r="BL160" s="16" t="s">
        <v>145</v>
      </c>
      <c r="BM160" s="216" t="s">
        <v>486</v>
      </c>
    </row>
    <row r="161" s="2" customFormat="1">
      <c r="A161" s="37"/>
      <c r="B161" s="38"/>
      <c r="C161" s="39"/>
      <c r="D161" s="218" t="s">
        <v>147</v>
      </c>
      <c r="E161" s="39"/>
      <c r="F161" s="219" t="s">
        <v>480</v>
      </c>
      <c r="G161" s="39"/>
      <c r="H161" s="39"/>
      <c r="I161" s="220"/>
      <c r="J161" s="39"/>
      <c r="K161" s="39"/>
      <c r="L161" s="43"/>
      <c r="M161" s="221"/>
      <c r="N161" s="222"/>
      <c r="O161" s="83"/>
      <c r="P161" s="83"/>
      <c r="Q161" s="83"/>
      <c r="R161" s="83"/>
      <c r="S161" s="83"/>
      <c r="T161" s="84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147</v>
      </c>
      <c r="AU161" s="16" t="s">
        <v>83</v>
      </c>
    </row>
    <row r="162" s="2" customFormat="1" ht="16.5" customHeight="1">
      <c r="A162" s="37"/>
      <c r="B162" s="38"/>
      <c r="C162" s="204" t="s">
        <v>273</v>
      </c>
      <c r="D162" s="204" t="s">
        <v>140</v>
      </c>
      <c r="E162" s="205" t="s">
        <v>487</v>
      </c>
      <c r="F162" s="206" t="s">
        <v>488</v>
      </c>
      <c r="G162" s="207" t="s">
        <v>143</v>
      </c>
      <c r="H162" s="208">
        <v>1</v>
      </c>
      <c r="I162" s="209"/>
      <c r="J162" s="210">
        <f>ROUND(I162*H162,2)</f>
        <v>0</v>
      </c>
      <c r="K162" s="206" t="s">
        <v>19</v>
      </c>
      <c r="L162" s="211"/>
      <c r="M162" s="212" t="s">
        <v>19</v>
      </c>
      <c r="N162" s="213" t="s">
        <v>47</v>
      </c>
      <c r="O162" s="83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16" t="s">
        <v>144</v>
      </c>
      <c r="AT162" s="216" t="s">
        <v>140</v>
      </c>
      <c r="AU162" s="216" t="s">
        <v>83</v>
      </c>
      <c r="AY162" s="16" t="s">
        <v>139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6" t="s">
        <v>83</v>
      </c>
      <c r="BK162" s="217">
        <f>ROUND(I162*H162,2)</f>
        <v>0</v>
      </c>
      <c r="BL162" s="16" t="s">
        <v>145</v>
      </c>
      <c r="BM162" s="216" t="s">
        <v>489</v>
      </c>
    </row>
    <row r="163" s="2" customFormat="1">
      <c r="A163" s="37"/>
      <c r="B163" s="38"/>
      <c r="C163" s="39"/>
      <c r="D163" s="218" t="s">
        <v>147</v>
      </c>
      <c r="E163" s="39"/>
      <c r="F163" s="219" t="s">
        <v>490</v>
      </c>
      <c r="G163" s="39"/>
      <c r="H163" s="39"/>
      <c r="I163" s="220"/>
      <c r="J163" s="39"/>
      <c r="K163" s="39"/>
      <c r="L163" s="43"/>
      <c r="M163" s="221"/>
      <c r="N163" s="222"/>
      <c r="O163" s="83"/>
      <c r="P163" s="83"/>
      <c r="Q163" s="83"/>
      <c r="R163" s="83"/>
      <c r="S163" s="83"/>
      <c r="T163" s="84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147</v>
      </c>
      <c r="AU163" s="16" t="s">
        <v>83</v>
      </c>
    </row>
    <row r="164" s="2" customFormat="1" ht="16.5" customHeight="1">
      <c r="A164" s="37"/>
      <c r="B164" s="38"/>
      <c r="C164" s="204" t="s">
        <v>279</v>
      </c>
      <c r="D164" s="204" t="s">
        <v>140</v>
      </c>
      <c r="E164" s="205" t="s">
        <v>491</v>
      </c>
      <c r="F164" s="206" t="s">
        <v>492</v>
      </c>
      <c r="G164" s="207" t="s">
        <v>143</v>
      </c>
      <c r="H164" s="208">
        <v>2</v>
      </c>
      <c r="I164" s="209"/>
      <c r="J164" s="210">
        <f>ROUND(I164*H164,2)</f>
        <v>0</v>
      </c>
      <c r="K164" s="206" t="s">
        <v>19</v>
      </c>
      <c r="L164" s="211"/>
      <c r="M164" s="212" t="s">
        <v>19</v>
      </c>
      <c r="N164" s="213" t="s">
        <v>47</v>
      </c>
      <c r="O164" s="83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16" t="s">
        <v>144</v>
      </c>
      <c r="AT164" s="216" t="s">
        <v>140</v>
      </c>
      <c r="AU164" s="216" t="s">
        <v>83</v>
      </c>
      <c r="AY164" s="16" t="s">
        <v>139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6" t="s">
        <v>83</v>
      </c>
      <c r="BK164" s="217">
        <f>ROUND(I164*H164,2)</f>
        <v>0</v>
      </c>
      <c r="BL164" s="16" t="s">
        <v>145</v>
      </c>
      <c r="BM164" s="216" t="s">
        <v>493</v>
      </c>
    </row>
    <row r="165" s="2" customFormat="1">
      <c r="A165" s="37"/>
      <c r="B165" s="38"/>
      <c r="C165" s="39"/>
      <c r="D165" s="218" t="s">
        <v>147</v>
      </c>
      <c r="E165" s="39"/>
      <c r="F165" s="219" t="s">
        <v>494</v>
      </c>
      <c r="G165" s="39"/>
      <c r="H165" s="39"/>
      <c r="I165" s="220"/>
      <c r="J165" s="39"/>
      <c r="K165" s="39"/>
      <c r="L165" s="43"/>
      <c r="M165" s="221"/>
      <c r="N165" s="222"/>
      <c r="O165" s="83"/>
      <c r="P165" s="83"/>
      <c r="Q165" s="83"/>
      <c r="R165" s="83"/>
      <c r="S165" s="83"/>
      <c r="T165" s="84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147</v>
      </c>
      <c r="AU165" s="16" t="s">
        <v>83</v>
      </c>
    </row>
    <row r="166" s="2" customFormat="1" ht="16.5" customHeight="1">
      <c r="A166" s="37"/>
      <c r="B166" s="38"/>
      <c r="C166" s="204" t="s">
        <v>284</v>
      </c>
      <c r="D166" s="204" t="s">
        <v>140</v>
      </c>
      <c r="E166" s="205" t="s">
        <v>495</v>
      </c>
      <c r="F166" s="206" t="s">
        <v>496</v>
      </c>
      <c r="G166" s="207" t="s">
        <v>143</v>
      </c>
      <c r="H166" s="208">
        <v>1</v>
      </c>
      <c r="I166" s="209"/>
      <c r="J166" s="210">
        <f>ROUND(I166*H166,2)</f>
        <v>0</v>
      </c>
      <c r="K166" s="206" t="s">
        <v>19</v>
      </c>
      <c r="L166" s="211"/>
      <c r="M166" s="212" t="s">
        <v>19</v>
      </c>
      <c r="N166" s="213" t="s">
        <v>47</v>
      </c>
      <c r="O166" s="83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16" t="s">
        <v>144</v>
      </c>
      <c r="AT166" s="216" t="s">
        <v>140</v>
      </c>
      <c r="AU166" s="216" t="s">
        <v>83</v>
      </c>
      <c r="AY166" s="16" t="s">
        <v>139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6" t="s">
        <v>83</v>
      </c>
      <c r="BK166" s="217">
        <f>ROUND(I166*H166,2)</f>
        <v>0</v>
      </c>
      <c r="BL166" s="16" t="s">
        <v>145</v>
      </c>
      <c r="BM166" s="216" t="s">
        <v>497</v>
      </c>
    </row>
    <row r="167" s="2" customFormat="1">
      <c r="A167" s="37"/>
      <c r="B167" s="38"/>
      <c r="C167" s="39"/>
      <c r="D167" s="218" t="s">
        <v>147</v>
      </c>
      <c r="E167" s="39"/>
      <c r="F167" s="219" t="s">
        <v>498</v>
      </c>
      <c r="G167" s="39"/>
      <c r="H167" s="39"/>
      <c r="I167" s="220"/>
      <c r="J167" s="39"/>
      <c r="K167" s="39"/>
      <c r="L167" s="43"/>
      <c r="M167" s="221"/>
      <c r="N167" s="222"/>
      <c r="O167" s="83"/>
      <c r="P167" s="83"/>
      <c r="Q167" s="83"/>
      <c r="R167" s="83"/>
      <c r="S167" s="83"/>
      <c r="T167" s="84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147</v>
      </c>
      <c r="AU167" s="16" t="s">
        <v>83</v>
      </c>
    </row>
    <row r="168" s="2" customFormat="1" ht="16.5" customHeight="1">
      <c r="A168" s="37"/>
      <c r="B168" s="38"/>
      <c r="C168" s="204" t="s">
        <v>288</v>
      </c>
      <c r="D168" s="204" t="s">
        <v>140</v>
      </c>
      <c r="E168" s="205" t="s">
        <v>499</v>
      </c>
      <c r="F168" s="206" t="s">
        <v>496</v>
      </c>
      <c r="G168" s="207" t="s">
        <v>143</v>
      </c>
      <c r="H168" s="208">
        <v>1</v>
      </c>
      <c r="I168" s="209"/>
      <c r="J168" s="210">
        <f>ROUND(I168*H168,2)</f>
        <v>0</v>
      </c>
      <c r="K168" s="206" t="s">
        <v>19</v>
      </c>
      <c r="L168" s="211"/>
      <c r="M168" s="212" t="s">
        <v>19</v>
      </c>
      <c r="N168" s="213" t="s">
        <v>47</v>
      </c>
      <c r="O168" s="83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16" t="s">
        <v>144</v>
      </c>
      <c r="AT168" s="216" t="s">
        <v>140</v>
      </c>
      <c r="AU168" s="216" t="s">
        <v>83</v>
      </c>
      <c r="AY168" s="16" t="s">
        <v>139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6" t="s">
        <v>83</v>
      </c>
      <c r="BK168" s="217">
        <f>ROUND(I168*H168,2)</f>
        <v>0</v>
      </c>
      <c r="BL168" s="16" t="s">
        <v>145</v>
      </c>
      <c r="BM168" s="216" t="s">
        <v>500</v>
      </c>
    </row>
    <row r="169" s="2" customFormat="1">
      <c r="A169" s="37"/>
      <c r="B169" s="38"/>
      <c r="C169" s="39"/>
      <c r="D169" s="218" t="s">
        <v>147</v>
      </c>
      <c r="E169" s="39"/>
      <c r="F169" s="219" t="s">
        <v>498</v>
      </c>
      <c r="G169" s="39"/>
      <c r="H169" s="39"/>
      <c r="I169" s="220"/>
      <c r="J169" s="39"/>
      <c r="K169" s="39"/>
      <c r="L169" s="43"/>
      <c r="M169" s="221"/>
      <c r="N169" s="222"/>
      <c r="O169" s="83"/>
      <c r="P169" s="83"/>
      <c r="Q169" s="83"/>
      <c r="R169" s="83"/>
      <c r="S169" s="83"/>
      <c r="T169" s="84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147</v>
      </c>
      <c r="AU169" s="16" t="s">
        <v>83</v>
      </c>
    </row>
    <row r="170" s="2" customFormat="1" ht="16.5" customHeight="1">
      <c r="A170" s="37"/>
      <c r="B170" s="38"/>
      <c r="C170" s="204" t="s">
        <v>293</v>
      </c>
      <c r="D170" s="204" t="s">
        <v>140</v>
      </c>
      <c r="E170" s="205" t="s">
        <v>501</v>
      </c>
      <c r="F170" s="206" t="s">
        <v>502</v>
      </c>
      <c r="G170" s="207" t="s">
        <v>143</v>
      </c>
      <c r="H170" s="208">
        <v>1</v>
      </c>
      <c r="I170" s="209"/>
      <c r="J170" s="210">
        <f>ROUND(I170*H170,2)</f>
        <v>0</v>
      </c>
      <c r="K170" s="206" t="s">
        <v>19</v>
      </c>
      <c r="L170" s="211"/>
      <c r="M170" s="212" t="s">
        <v>19</v>
      </c>
      <c r="N170" s="213" t="s">
        <v>47</v>
      </c>
      <c r="O170" s="83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16" t="s">
        <v>144</v>
      </c>
      <c r="AT170" s="216" t="s">
        <v>140</v>
      </c>
      <c r="AU170" s="216" t="s">
        <v>83</v>
      </c>
      <c r="AY170" s="16" t="s">
        <v>139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6" t="s">
        <v>83</v>
      </c>
      <c r="BK170" s="217">
        <f>ROUND(I170*H170,2)</f>
        <v>0</v>
      </c>
      <c r="BL170" s="16" t="s">
        <v>145</v>
      </c>
      <c r="BM170" s="216" t="s">
        <v>503</v>
      </c>
    </row>
    <row r="171" s="2" customFormat="1">
      <c r="A171" s="37"/>
      <c r="B171" s="38"/>
      <c r="C171" s="39"/>
      <c r="D171" s="218" t="s">
        <v>147</v>
      </c>
      <c r="E171" s="39"/>
      <c r="F171" s="219" t="s">
        <v>504</v>
      </c>
      <c r="G171" s="39"/>
      <c r="H171" s="39"/>
      <c r="I171" s="220"/>
      <c r="J171" s="39"/>
      <c r="K171" s="39"/>
      <c r="L171" s="43"/>
      <c r="M171" s="221"/>
      <c r="N171" s="222"/>
      <c r="O171" s="83"/>
      <c r="P171" s="83"/>
      <c r="Q171" s="83"/>
      <c r="R171" s="83"/>
      <c r="S171" s="83"/>
      <c r="T171" s="84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147</v>
      </c>
      <c r="AU171" s="16" t="s">
        <v>83</v>
      </c>
    </row>
    <row r="172" s="2" customFormat="1" ht="16.5" customHeight="1">
      <c r="A172" s="37"/>
      <c r="B172" s="38"/>
      <c r="C172" s="204" t="s">
        <v>298</v>
      </c>
      <c r="D172" s="204" t="s">
        <v>140</v>
      </c>
      <c r="E172" s="205" t="s">
        <v>505</v>
      </c>
      <c r="F172" s="206" t="s">
        <v>506</v>
      </c>
      <c r="G172" s="207" t="s">
        <v>143</v>
      </c>
      <c r="H172" s="208">
        <v>1</v>
      </c>
      <c r="I172" s="209"/>
      <c r="J172" s="210">
        <f>ROUND(I172*H172,2)</f>
        <v>0</v>
      </c>
      <c r="K172" s="206" t="s">
        <v>19</v>
      </c>
      <c r="L172" s="211"/>
      <c r="M172" s="212" t="s">
        <v>19</v>
      </c>
      <c r="N172" s="213" t="s">
        <v>47</v>
      </c>
      <c r="O172" s="83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16" t="s">
        <v>144</v>
      </c>
      <c r="AT172" s="216" t="s">
        <v>140</v>
      </c>
      <c r="AU172" s="216" t="s">
        <v>83</v>
      </c>
      <c r="AY172" s="16" t="s">
        <v>139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6" t="s">
        <v>83</v>
      </c>
      <c r="BK172" s="217">
        <f>ROUND(I172*H172,2)</f>
        <v>0</v>
      </c>
      <c r="BL172" s="16" t="s">
        <v>145</v>
      </c>
      <c r="BM172" s="216" t="s">
        <v>507</v>
      </c>
    </row>
    <row r="173" s="2" customFormat="1">
      <c r="A173" s="37"/>
      <c r="B173" s="38"/>
      <c r="C173" s="39"/>
      <c r="D173" s="218" t="s">
        <v>147</v>
      </c>
      <c r="E173" s="39"/>
      <c r="F173" s="219" t="s">
        <v>508</v>
      </c>
      <c r="G173" s="39"/>
      <c r="H173" s="39"/>
      <c r="I173" s="220"/>
      <c r="J173" s="39"/>
      <c r="K173" s="39"/>
      <c r="L173" s="43"/>
      <c r="M173" s="221"/>
      <c r="N173" s="222"/>
      <c r="O173" s="83"/>
      <c r="P173" s="83"/>
      <c r="Q173" s="83"/>
      <c r="R173" s="83"/>
      <c r="S173" s="83"/>
      <c r="T173" s="84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147</v>
      </c>
      <c r="AU173" s="16" t="s">
        <v>83</v>
      </c>
    </row>
    <row r="174" s="2" customFormat="1" ht="16.5" customHeight="1">
      <c r="A174" s="37"/>
      <c r="B174" s="38"/>
      <c r="C174" s="204" t="s">
        <v>305</v>
      </c>
      <c r="D174" s="204" t="s">
        <v>140</v>
      </c>
      <c r="E174" s="205" t="s">
        <v>509</v>
      </c>
      <c r="F174" s="206" t="s">
        <v>510</v>
      </c>
      <c r="G174" s="207" t="s">
        <v>143</v>
      </c>
      <c r="H174" s="208">
        <v>1</v>
      </c>
      <c r="I174" s="209"/>
      <c r="J174" s="210">
        <f>ROUND(I174*H174,2)</f>
        <v>0</v>
      </c>
      <c r="K174" s="206" t="s">
        <v>19</v>
      </c>
      <c r="L174" s="211"/>
      <c r="M174" s="212" t="s">
        <v>19</v>
      </c>
      <c r="N174" s="213" t="s">
        <v>47</v>
      </c>
      <c r="O174" s="83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16" t="s">
        <v>144</v>
      </c>
      <c r="AT174" s="216" t="s">
        <v>140</v>
      </c>
      <c r="AU174" s="216" t="s">
        <v>83</v>
      </c>
      <c r="AY174" s="16" t="s">
        <v>139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6" t="s">
        <v>83</v>
      </c>
      <c r="BK174" s="217">
        <f>ROUND(I174*H174,2)</f>
        <v>0</v>
      </c>
      <c r="BL174" s="16" t="s">
        <v>145</v>
      </c>
      <c r="BM174" s="216" t="s">
        <v>511</v>
      </c>
    </row>
    <row r="175" s="2" customFormat="1">
      <c r="A175" s="37"/>
      <c r="B175" s="38"/>
      <c r="C175" s="39"/>
      <c r="D175" s="218" t="s">
        <v>147</v>
      </c>
      <c r="E175" s="39"/>
      <c r="F175" s="219" t="s">
        <v>512</v>
      </c>
      <c r="G175" s="39"/>
      <c r="H175" s="39"/>
      <c r="I175" s="220"/>
      <c r="J175" s="39"/>
      <c r="K175" s="39"/>
      <c r="L175" s="43"/>
      <c r="M175" s="221"/>
      <c r="N175" s="222"/>
      <c r="O175" s="83"/>
      <c r="P175" s="83"/>
      <c r="Q175" s="83"/>
      <c r="R175" s="83"/>
      <c r="S175" s="83"/>
      <c r="T175" s="84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147</v>
      </c>
      <c r="AU175" s="16" t="s">
        <v>83</v>
      </c>
    </row>
    <row r="176" s="2" customFormat="1" ht="16.5" customHeight="1">
      <c r="A176" s="37"/>
      <c r="B176" s="38"/>
      <c r="C176" s="204" t="s">
        <v>310</v>
      </c>
      <c r="D176" s="204" t="s">
        <v>140</v>
      </c>
      <c r="E176" s="205" t="s">
        <v>513</v>
      </c>
      <c r="F176" s="206" t="s">
        <v>514</v>
      </c>
      <c r="G176" s="207" t="s">
        <v>143</v>
      </c>
      <c r="H176" s="208">
        <v>1</v>
      </c>
      <c r="I176" s="209"/>
      <c r="J176" s="210">
        <f>ROUND(I176*H176,2)</f>
        <v>0</v>
      </c>
      <c r="K176" s="206" t="s">
        <v>19</v>
      </c>
      <c r="L176" s="211"/>
      <c r="M176" s="212" t="s">
        <v>19</v>
      </c>
      <c r="N176" s="213" t="s">
        <v>47</v>
      </c>
      <c r="O176" s="83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16" t="s">
        <v>144</v>
      </c>
      <c r="AT176" s="216" t="s">
        <v>140</v>
      </c>
      <c r="AU176" s="216" t="s">
        <v>83</v>
      </c>
      <c r="AY176" s="16" t="s">
        <v>139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6" t="s">
        <v>83</v>
      </c>
      <c r="BK176" s="217">
        <f>ROUND(I176*H176,2)</f>
        <v>0</v>
      </c>
      <c r="BL176" s="16" t="s">
        <v>145</v>
      </c>
      <c r="BM176" s="216" t="s">
        <v>515</v>
      </c>
    </row>
    <row r="177" s="2" customFormat="1">
      <c r="A177" s="37"/>
      <c r="B177" s="38"/>
      <c r="C177" s="39"/>
      <c r="D177" s="218" t="s">
        <v>147</v>
      </c>
      <c r="E177" s="39"/>
      <c r="F177" s="219" t="s">
        <v>516</v>
      </c>
      <c r="G177" s="39"/>
      <c r="H177" s="39"/>
      <c r="I177" s="220"/>
      <c r="J177" s="39"/>
      <c r="K177" s="39"/>
      <c r="L177" s="43"/>
      <c r="M177" s="221"/>
      <c r="N177" s="222"/>
      <c r="O177" s="83"/>
      <c r="P177" s="83"/>
      <c r="Q177" s="83"/>
      <c r="R177" s="83"/>
      <c r="S177" s="83"/>
      <c r="T177" s="84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147</v>
      </c>
      <c r="AU177" s="16" t="s">
        <v>83</v>
      </c>
    </row>
    <row r="178" s="2" customFormat="1" ht="16.5" customHeight="1">
      <c r="A178" s="37"/>
      <c r="B178" s="38"/>
      <c r="C178" s="204" t="s">
        <v>315</v>
      </c>
      <c r="D178" s="204" t="s">
        <v>140</v>
      </c>
      <c r="E178" s="205" t="s">
        <v>517</v>
      </c>
      <c r="F178" s="206" t="s">
        <v>518</v>
      </c>
      <c r="G178" s="207" t="s">
        <v>143</v>
      </c>
      <c r="H178" s="208">
        <v>1</v>
      </c>
      <c r="I178" s="209"/>
      <c r="J178" s="210">
        <f>ROUND(I178*H178,2)</f>
        <v>0</v>
      </c>
      <c r="K178" s="206" t="s">
        <v>19</v>
      </c>
      <c r="L178" s="211"/>
      <c r="M178" s="212" t="s">
        <v>19</v>
      </c>
      <c r="N178" s="213" t="s">
        <v>47</v>
      </c>
      <c r="O178" s="83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16" t="s">
        <v>144</v>
      </c>
      <c r="AT178" s="216" t="s">
        <v>140</v>
      </c>
      <c r="AU178" s="216" t="s">
        <v>83</v>
      </c>
      <c r="AY178" s="16" t="s">
        <v>139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6" t="s">
        <v>83</v>
      </c>
      <c r="BK178" s="217">
        <f>ROUND(I178*H178,2)</f>
        <v>0</v>
      </c>
      <c r="BL178" s="16" t="s">
        <v>145</v>
      </c>
      <c r="BM178" s="216" t="s">
        <v>412</v>
      </c>
    </row>
    <row r="179" s="2" customFormat="1">
      <c r="A179" s="37"/>
      <c r="B179" s="38"/>
      <c r="C179" s="39"/>
      <c r="D179" s="218" t="s">
        <v>147</v>
      </c>
      <c r="E179" s="39"/>
      <c r="F179" s="219" t="s">
        <v>519</v>
      </c>
      <c r="G179" s="39"/>
      <c r="H179" s="39"/>
      <c r="I179" s="220"/>
      <c r="J179" s="39"/>
      <c r="K179" s="39"/>
      <c r="L179" s="43"/>
      <c r="M179" s="221"/>
      <c r="N179" s="222"/>
      <c r="O179" s="83"/>
      <c r="P179" s="83"/>
      <c r="Q179" s="83"/>
      <c r="R179" s="83"/>
      <c r="S179" s="83"/>
      <c r="T179" s="84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147</v>
      </c>
      <c r="AU179" s="16" t="s">
        <v>83</v>
      </c>
    </row>
    <row r="180" s="2" customFormat="1" ht="16.5" customHeight="1">
      <c r="A180" s="37"/>
      <c r="B180" s="38"/>
      <c r="C180" s="204" t="s">
        <v>318</v>
      </c>
      <c r="D180" s="204" t="s">
        <v>140</v>
      </c>
      <c r="E180" s="205" t="s">
        <v>520</v>
      </c>
      <c r="F180" s="206" t="s">
        <v>518</v>
      </c>
      <c r="G180" s="207" t="s">
        <v>143</v>
      </c>
      <c r="H180" s="208">
        <v>1</v>
      </c>
      <c r="I180" s="209"/>
      <c r="J180" s="210">
        <f>ROUND(I180*H180,2)</f>
        <v>0</v>
      </c>
      <c r="K180" s="206" t="s">
        <v>19</v>
      </c>
      <c r="L180" s="211"/>
      <c r="M180" s="212" t="s">
        <v>19</v>
      </c>
      <c r="N180" s="213" t="s">
        <v>47</v>
      </c>
      <c r="O180" s="83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16" t="s">
        <v>144</v>
      </c>
      <c r="AT180" s="216" t="s">
        <v>140</v>
      </c>
      <c r="AU180" s="216" t="s">
        <v>83</v>
      </c>
      <c r="AY180" s="16" t="s">
        <v>139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6" t="s">
        <v>83</v>
      </c>
      <c r="BK180" s="217">
        <f>ROUND(I180*H180,2)</f>
        <v>0</v>
      </c>
      <c r="BL180" s="16" t="s">
        <v>145</v>
      </c>
      <c r="BM180" s="216" t="s">
        <v>421</v>
      </c>
    </row>
    <row r="181" s="2" customFormat="1">
      <c r="A181" s="37"/>
      <c r="B181" s="38"/>
      <c r="C181" s="39"/>
      <c r="D181" s="218" t="s">
        <v>147</v>
      </c>
      <c r="E181" s="39"/>
      <c r="F181" s="219" t="s">
        <v>521</v>
      </c>
      <c r="G181" s="39"/>
      <c r="H181" s="39"/>
      <c r="I181" s="220"/>
      <c r="J181" s="39"/>
      <c r="K181" s="39"/>
      <c r="L181" s="43"/>
      <c r="M181" s="221"/>
      <c r="N181" s="222"/>
      <c r="O181" s="83"/>
      <c r="P181" s="83"/>
      <c r="Q181" s="83"/>
      <c r="R181" s="83"/>
      <c r="S181" s="83"/>
      <c r="T181" s="84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147</v>
      </c>
      <c r="AU181" s="16" t="s">
        <v>83</v>
      </c>
    </row>
    <row r="182" s="2" customFormat="1" ht="16.5" customHeight="1">
      <c r="A182" s="37"/>
      <c r="B182" s="38"/>
      <c r="C182" s="204" t="s">
        <v>322</v>
      </c>
      <c r="D182" s="204" t="s">
        <v>140</v>
      </c>
      <c r="E182" s="205" t="s">
        <v>522</v>
      </c>
      <c r="F182" s="206" t="s">
        <v>518</v>
      </c>
      <c r="G182" s="207" t="s">
        <v>143</v>
      </c>
      <c r="H182" s="208">
        <v>1</v>
      </c>
      <c r="I182" s="209"/>
      <c r="J182" s="210">
        <f>ROUND(I182*H182,2)</f>
        <v>0</v>
      </c>
      <c r="K182" s="206" t="s">
        <v>19</v>
      </c>
      <c r="L182" s="211"/>
      <c r="M182" s="212" t="s">
        <v>19</v>
      </c>
      <c r="N182" s="213" t="s">
        <v>47</v>
      </c>
      <c r="O182" s="83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16" t="s">
        <v>144</v>
      </c>
      <c r="AT182" s="216" t="s">
        <v>140</v>
      </c>
      <c r="AU182" s="216" t="s">
        <v>83</v>
      </c>
      <c r="AY182" s="16" t="s">
        <v>139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6" t="s">
        <v>83</v>
      </c>
      <c r="BK182" s="217">
        <f>ROUND(I182*H182,2)</f>
        <v>0</v>
      </c>
      <c r="BL182" s="16" t="s">
        <v>145</v>
      </c>
      <c r="BM182" s="216" t="s">
        <v>427</v>
      </c>
    </row>
    <row r="183" s="2" customFormat="1">
      <c r="A183" s="37"/>
      <c r="B183" s="38"/>
      <c r="C183" s="39"/>
      <c r="D183" s="218" t="s">
        <v>147</v>
      </c>
      <c r="E183" s="39"/>
      <c r="F183" s="219" t="s">
        <v>521</v>
      </c>
      <c r="G183" s="39"/>
      <c r="H183" s="39"/>
      <c r="I183" s="220"/>
      <c r="J183" s="39"/>
      <c r="K183" s="39"/>
      <c r="L183" s="43"/>
      <c r="M183" s="221"/>
      <c r="N183" s="222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147</v>
      </c>
      <c r="AU183" s="16" t="s">
        <v>83</v>
      </c>
    </row>
    <row r="184" s="2" customFormat="1" ht="16.5" customHeight="1">
      <c r="A184" s="37"/>
      <c r="B184" s="38"/>
      <c r="C184" s="204" t="s">
        <v>325</v>
      </c>
      <c r="D184" s="204" t="s">
        <v>140</v>
      </c>
      <c r="E184" s="205" t="s">
        <v>523</v>
      </c>
      <c r="F184" s="206" t="s">
        <v>524</v>
      </c>
      <c r="G184" s="207" t="s">
        <v>143</v>
      </c>
      <c r="H184" s="208">
        <v>1</v>
      </c>
      <c r="I184" s="209"/>
      <c r="J184" s="210">
        <f>ROUND(I184*H184,2)</f>
        <v>0</v>
      </c>
      <c r="K184" s="206" t="s">
        <v>19</v>
      </c>
      <c r="L184" s="211"/>
      <c r="M184" s="212" t="s">
        <v>19</v>
      </c>
      <c r="N184" s="213" t="s">
        <v>47</v>
      </c>
      <c r="O184" s="83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16" t="s">
        <v>144</v>
      </c>
      <c r="AT184" s="216" t="s">
        <v>140</v>
      </c>
      <c r="AU184" s="216" t="s">
        <v>83</v>
      </c>
      <c r="AY184" s="16" t="s">
        <v>139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6" t="s">
        <v>83</v>
      </c>
      <c r="BK184" s="217">
        <f>ROUND(I184*H184,2)</f>
        <v>0</v>
      </c>
      <c r="BL184" s="16" t="s">
        <v>145</v>
      </c>
      <c r="BM184" s="216" t="s">
        <v>525</v>
      </c>
    </row>
    <row r="185" s="2" customFormat="1">
      <c r="A185" s="37"/>
      <c r="B185" s="38"/>
      <c r="C185" s="39"/>
      <c r="D185" s="218" t="s">
        <v>147</v>
      </c>
      <c r="E185" s="39"/>
      <c r="F185" s="219" t="s">
        <v>526</v>
      </c>
      <c r="G185" s="39"/>
      <c r="H185" s="39"/>
      <c r="I185" s="220"/>
      <c r="J185" s="39"/>
      <c r="K185" s="39"/>
      <c r="L185" s="43"/>
      <c r="M185" s="221"/>
      <c r="N185" s="222"/>
      <c r="O185" s="83"/>
      <c r="P185" s="83"/>
      <c r="Q185" s="83"/>
      <c r="R185" s="83"/>
      <c r="S185" s="83"/>
      <c r="T185" s="84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147</v>
      </c>
      <c r="AU185" s="16" t="s">
        <v>83</v>
      </c>
    </row>
    <row r="186" s="11" customFormat="1" ht="25.92" customHeight="1">
      <c r="A186" s="11"/>
      <c r="B186" s="190"/>
      <c r="C186" s="191"/>
      <c r="D186" s="192" t="s">
        <v>75</v>
      </c>
      <c r="E186" s="193" t="s">
        <v>328</v>
      </c>
      <c r="F186" s="193" t="s">
        <v>329</v>
      </c>
      <c r="G186" s="191"/>
      <c r="H186" s="191"/>
      <c r="I186" s="194"/>
      <c r="J186" s="195">
        <f>BK186</f>
        <v>0</v>
      </c>
      <c r="K186" s="191"/>
      <c r="L186" s="196"/>
      <c r="M186" s="197"/>
      <c r="N186" s="198"/>
      <c r="O186" s="198"/>
      <c r="P186" s="199">
        <f>SUM(P187:P188)</f>
        <v>0</v>
      </c>
      <c r="Q186" s="198"/>
      <c r="R186" s="199">
        <f>SUM(R187:R188)</f>
        <v>0</v>
      </c>
      <c r="S186" s="198"/>
      <c r="T186" s="200">
        <f>SUM(T187:T188)</f>
        <v>0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201" t="s">
        <v>83</v>
      </c>
      <c r="AT186" s="202" t="s">
        <v>75</v>
      </c>
      <c r="AU186" s="202" t="s">
        <v>76</v>
      </c>
      <c r="AY186" s="201" t="s">
        <v>139</v>
      </c>
      <c r="BK186" s="203">
        <f>SUM(BK187:BK188)</f>
        <v>0</v>
      </c>
    </row>
    <row r="187" s="2" customFormat="1" ht="16.5" customHeight="1">
      <c r="A187" s="37"/>
      <c r="B187" s="38"/>
      <c r="C187" s="204" t="s">
        <v>330</v>
      </c>
      <c r="D187" s="204" t="s">
        <v>140</v>
      </c>
      <c r="E187" s="205" t="s">
        <v>527</v>
      </c>
      <c r="F187" s="206" t="s">
        <v>528</v>
      </c>
      <c r="G187" s="207" t="s">
        <v>143</v>
      </c>
      <c r="H187" s="208">
        <v>1</v>
      </c>
      <c r="I187" s="209"/>
      <c r="J187" s="210">
        <f>ROUND(I187*H187,2)</f>
        <v>0</v>
      </c>
      <c r="K187" s="206" t="s">
        <v>19</v>
      </c>
      <c r="L187" s="211"/>
      <c r="M187" s="212" t="s">
        <v>19</v>
      </c>
      <c r="N187" s="213" t="s">
        <v>47</v>
      </c>
      <c r="O187" s="83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16" t="s">
        <v>144</v>
      </c>
      <c r="AT187" s="216" t="s">
        <v>140</v>
      </c>
      <c r="AU187" s="216" t="s">
        <v>83</v>
      </c>
      <c r="AY187" s="16" t="s">
        <v>139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6" t="s">
        <v>83</v>
      </c>
      <c r="BK187" s="217">
        <f>ROUND(I187*H187,2)</f>
        <v>0</v>
      </c>
      <c r="BL187" s="16" t="s">
        <v>145</v>
      </c>
      <c r="BM187" s="216" t="s">
        <v>529</v>
      </c>
    </row>
    <row r="188" s="2" customFormat="1">
      <c r="A188" s="37"/>
      <c r="B188" s="38"/>
      <c r="C188" s="39"/>
      <c r="D188" s="218" t="s">
        <v>147</v>
      </c>
      <c r="E188" s="39"/>
      <c r="F188" s="219" t="s">
        <v>530</v>
      </c>
      <c r="G188" s="39"/>
      <c r="H188" s="39"/>
      <c r="I188" s="220"/>
      <c r="J188" s="39"/>
      <c r="K188" s="39"/>
      <c r="L188" s="43"/>
      <c r="M188" s="221"/>
      <c r="N188" s="222"/>
      <c r="O188" s="83"/>
      <c r="P188" s="83"/>
      <c r="Q188" s="83"/>
      <c r="R188" s="83"/>
      <c r="S188" s="83"/>
      <c r="T188" s="84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147</v>
      </c>
      <c r="AU188" s="16" t="s">
        <v>83</v>
      </c>
    </row>
    <row r="189" s="11" customFormat="1" ht="25.92" customHeight="1">
      <c r="A189" s="11"/>
      <c r="B189" s="190"/>
      <c r="C189" s="191"/>
      <c r="D189" s="192" t="s">
        <v>75</v>
      </c>
      <c r="E189" s="193" t="s">
        <v>354</v>
      </c>
      <c r="F189" s="193" t="s">
        <v>355</v>
      </c>
      <c r="G189" s="191"/>
      <c r="H189" s="191"/>
      <c r="I189" s="194"/>
      <c r="J189" s="195">
        <f>BK189</f>
        <v>0</v>
      </c>
      <c r="K189" s="191"/>
      <c r="L189" s="196"/>
      <c r="M189" s="197"/>
      <c r="N189" s="198"/>
      <c r="O189" s="198"/>
      <c r="P189" s="199">
        <f>SUM(P190:P191)</f>
        <v>0</v>
      </c>
      <c r="Q189" s="198"/>
      <c r="R189" s="199">
        <f>SUM(R190:R191)</f>
        <v>0</v>
      </c>
      <c r="S189" s="198"/>
      <c r="T189" s="200">
        <f>SUM(T190:T191)</f>
        <v>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201" t="s">
        <v>83</v>
      </c>
      <c r="AT189" s="202" t="s">
        <v>75</v>
      </c>
      <c r="AU189" s="202" t="s">
        <v>76</v>
      </c>
      <c r="AY189" s="201" t="s">
        <v>139</v>
      </c>
      <c r="BK189" s="203">
        <f>SUM(BK190:BK191)</f>
        <v>0</v>
      </c>
    </row>
    <row r="190" s="2" customFormat="1" ht="16.5" customHeight="1">
      <c r="A190" s="37"/>
      <c r="B190" s="38"/>
      <c r="C190" s="204" t="s">
        <v>334</v>
      </c>
      <c r="D190" s="204" t="s">
        <v>140</v>
      </c>
      <c r="E190" s="205" t="s">
        <v>531</v>
      </c>
      <c r="F190" s="206" t="s">
        <v>532</v>
      </c>
      <c r="G190" s="207" t="s">
        <v>143</v>
      </c>
      <c r="H190" s="208">
        <v>1</v>
      </c>
      <c r="I190" s="209"/>
      <c r="J190" s="210">
        <f>ROUND(I190*H190,2)</f>
        <v>0</v>
      </c>
      <c r="K190" s="206" t="s">
        <v>19</v>
      </c>
      <c r="L190" s="211"/>
      <c r="M190" s="212" t="s">
        <v>19</v>
      </c>
      <c r="N190" s="213" t="s">
        <v>47</v>
      </c>
      <c r="O190" s="83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16" t="s">
        <v>144</v>
      </c>
      <c r="AT190" s="216" t="s">
        <v>140</v>
      </c>
      <c r="AU190" s="216" t="s">
        <v>83</v>
      </c>
      <c r="AY190" s="16" t="s">
        <v>139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6" t="s">
        <v>83</v>
      </c>
      <c r="BK190" s="217">
        <f>ROUND(I190*H190,2)</f>
        <v>0</v>
      </c>
      <c r="BL190" s="16" t="s">
        <v>145</v>
      </c>
      <c r="BM190" s="216" t="s">
        <v>533</v>
      </c>
    </row>
    <row r="191" s="2" customFormat="1">
      <c r="A191" s="37"/>
      <c r="B191" s="38"/>
      <c r="C191" s="39"/>
      <c r="D191" s="218" t="s">
        <v>147</v>
      </c>
      <c r="E191" s="39"/>
      <c r="F191" s="219" t="s">
        <v>534</v>
      </c>
      <c r="G191" s="39"/>
      <c r="H191" s="39"/>
      <c r="I191" s="220"/>
      <c r="J191" s="39"/>
      <c r="K191" s="39"/>
      <c r="L191" s="43"/>
      <c r="M191" s="221"/>
      <c r="N191" s="222"/>
      <c r="O191" s="83"/>
      <c r="P191" s="83"/>
      <c r="Q191" s="83"/>
      <c r="R191" s="83"/>
      <c r="S191" s="83"/>
      <c r="T191" s="84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147</v>
      </c>
      <c r="AU191" s="16" t="s">
        <v>83</v>
      </c>
    </row>
    <row r="192" s="11" customFormat="1" ht="25.92" customHeight="1">
      <c r="A192" s="11"/>
      <c r="B192" s="190"/>
      <c r="C192" s="191"/>
      <c r="D192" s="192" t="s">
        <v>75</v>
      </c>
      <c r="E192" s="193" t="s">
        <v>380</v>
      </c>
      <c r="F192" s="193" t="s">
        <v>381</v>
      </c>
      <c r="G192" s="191"/>
      <c r="H192" s="191"/>
      <c r="I192" s="194"/>
      <c r="J192" s="195">
        <f>BK192</f>
        <v>0</v>
      </c>
      <c r="K192" s="191"/>
      <c r="L192" s="196"/>
      <c r="M192" s="197"/>
      <c r="N192" s="198"/>
      <c r="O192" s="198"/>
      <c r="P192" s="199">
        <f>SUM(P193:P194)</f>
        <v>0</v>
      </c>
      <c r="Q192" s="198"/>
      <c r="R192" s="199">
        <f>SUM(R193:R194)</f>
        <v>0</v>
      </c>
      <c r="S192" s="198"/>
      <c r="T192" s="200">
        <f>SUM(T193:T194)</f>
        <v>0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R192" s="201" t="s">
        <v>83</v>
      </c>
      <c r="AT192" s="202" t="s">
        <v>75</v>
      </c>
      <c r="AU192" s="202" t="s">
        <v>76</v>
      </c>
      <c r="AY192" s="201" t="s">
        <v>139</v>
      </c>
      <c r="BK192" s="203">
        <f>SUM(BK193:BK194)</f>
        <v>0</v>
      </c>
    </row>
    <row r="193" s="2" customFormat="1" ht="16.5" customHeight="1">
      <c r="A193" s="37"/>
      <c r="B193" s="38"/>
      <c r="C193" s="204" t="s">
        <v>338</v>
      </c>
      <c r="D193" s="204" t="s">
        <v>140</v>
      </c>
      <c r="E193" s="205" t="s">
        <v>535</v>
      </c>
      <c r="F193" s="206" t="s">
        <v>536</v>
      </c>
      <c r="G193" s="207" t="s">
        <v>143</v>
      </c>
      <c r="H193" s="208">
        <v>1</v>
      </c>
      <c r="I193" s="209"/>
      <c r="J193" s="210">
        <f>ROUND(I193*H193,2)</f>
        <v>0</v>
      </c>
      <c r="K193" s="206" t="s">
        <v>19</v>
      </c>
      <c r="L193" s="211"/>
      <c r="M193" s="212" t="s">
        <v>19</v>
      </c>
      <c r="N193" s="213" t="s">
        <v>47</v>
      </c>
      <c r="O193" s="83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16" t="s">
        <v>144</v>
      </c>
      <c r="AT193" s="216" t="s">
        <v>140</v>
      </c>
      <c r="AU193" s="216" t="s">
        <v>83</v>
      </c>
      <c r="AY193" s="16" t="s">
        <v>139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6" t="s">
        <v>83</v>
      </c>
      <c r="BK193" s="217">
        <f>ROUND(I193*H193,2)</f>
        <v>0</v>
      </c>
      <c r="BL193" s="16" t="s">
        <v>145</v>
      </c>
      <c r="BM193" s="216" t="s">
        <v>537</v>
      </c>
    </row>
    <row r="194" s="2" customFormat="1">
      <c r="A194" s="37"/>
      <c r="B194" s="38"/>
      <c r="C194" s="39"/>
      <c r="D194" s="218" t="s">
        <v>147</v>
      </c>
      <c r="E194" s="39"/>
      <c r="F194" s="219" t="s">
        <v>453</v>
      </c>
      <c r="G194" s="39"/>
      <c r="H194" s="39"/>
      <c r="I194" s="220"/>
      <c r="J194" s="39"/>
      <c r="K194" s="39"/>
      <c r="L194" s="43"/>
      <c r="M194" s="221"/>
      <c r="N194" s="222"/>
      <c r="O194" s="83"/>
      <c r="P194" s="83"/>
      <c r="Q194" s="83"/>
      <c r="R194" s="83"/>
      <c r="S194" s="83"/>
      <c r="T194" s="84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147</v>
      </c>
      <c r="AU194" s="16" t="s">
        <v>83</v>
      </c>
    </row>
    <row r="195" s="11" customFormat="1" ht="25.92" customHeight="1">
      <c r="A195" s="11"/>
      <c r="B195" s="190"/>
      <c r="C195" s="191"/>
      <c r="D195" s="192" t="s">
        <v>75</v>
      </c>
      <c r="E195" s="193" t="s">
        <v>153</v>
      </c>
      <c r="F195" s="193" t="s">
        <v>154</v>
      </c>
      <c r="G195" s="191"/>
      <c r="H195" s="191"/>
      <c r="I195" s="194"/>
      <c r="J195" s="195">
        <f>BK195</f>
        <v>0</v>
      </c>
      <c r="K195" s="191"/>
      <c r="L195" s="196"/>
      <c r="M195" s="197"/>
      <c r="N195" s="198"/>
      <c r="O195" s="198"/>
      <c r="P195" s="199">
        <f>SUM(P196:P197)</f>
        <v>0</v>
      </c>
      <c r="Q195" s="198"/>
      <c r="R195" s="199">
        <f>SUM(R196:R197)</f>
        <v>0</v>
      </c>
      <c r="S195" s="198"/>
      <c r="T195" s="200">
        <f>SUM(T196:T197)</f>
        <v>0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201" t="s">
        <v>83</v>
      </c>
      <c r="AT195" s="202" t="s">
        <v>75</v>
      </c>
      <c r="AU195" s="202" t="s">
        <v>76</v>
      </c>
      <c r="AY195" s="201" t="s">
        <v>139</v>
      </c>
      <c r="BK195" s="203">
        <f>SUM(BK196:BK197)</f>
        <v>0</v>
      </c>
    </row>
    <row r="196" s="2" customFormat="1" ht="16.5" customHeight="1">
      <c r="A196" s="37"/>
      <c r="B196" s="38"/>
      <c r="C196" s="204" t="s">
        <v>342</v>
      </c>
      <c r="D196" s="204" t="s">
        <v>140</v>
      </c>
      <c r="E196" s="205" t="s">
        <v>538</v>
      </c>
      <c r="F196" s="206" t="s">
        <v>539</v>
      </c>
      <c r="G196" s="207" t="s">
        <v>143</v>
      </c>
      <c r="H196" s="208">
        <v>1</v>
      </c>
      <c r="I196" s="209"/>
      <c r="J196" s="210">
        <f>ROUND(I196*H196,2)</f>
        <v>0</v>
      </c>
      <c r="K196" s="206" t="s">
        <v>19</v>
      </c>
      <c r="L196" s="211"/>
      <c r="M196" s="212" t="s">
        <v>19</v>
      </c>
      <c r="N196" s="213" t="s">
        <v>47</v>
      </c>
      <c r="O196" s="83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16" t="s">
        <v>144</v>
      </c>
      <c r="AT196" s="216" t="s">
        <v>140</v>
      </c>
      <c r="AU196" s="216" t="s">
        <v>83</v>
      </c>
      <c r="AY196" s="16" t="s">
        <v>139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6" t="s">
        <v>83</v>
      </c>
      <c r="BK196" s="217">
        <f>ROUND(I196*H196,2)</f>
        <v>0</v>
      </c>
      <c r="BL196" s="16" t="s">
        <v>145</v>
      </c>
      <c r="BM196" s="216" t="s">
        <v>540</v>
      </c>
    </row>
    <row r="197" s="2" customFormat="1">
      <c r="A197" s="37"/>
      <c r="B197" s="38"/>
      <c r="C197" s="39"/>
      <c r="D197" s="218" t="s">
        <v>147</v>
      </c>
      <c r="E197" s="39"/>
      <c r="F197" s="219" t="s">
        <v>541</v>
      </c>
      <c r="G197" s="39"/>
      <c r="H197" s="39"/>
      <c r="I197" s="220"/>
      <c r="J197" s="39"/>
      <c r="K197" s="39"/>
      <c r="L197" s="43"/>
      <c r="M197" s="221"/>
      <c r="N197" s="222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147</v>
      </c>
      <c r="AU197" s="16" t="s">
        <v>83</v>
      </c>
    </row>
    <row r="198" s="11" customFormat="1" ht="25.92" customHeight="1">
      <c r="A198" s="11"/>
      <c r="B198" s="190"/>
      <c r="C198" s="191"/>
      <c r="D198" s="192" t="s">
        <v>75</v>
      </c>
      <c r="E198" s="193" t="s">
        <v>164</v>
      </c>
      <c r="F198" s="193" t="s">
        <v>165</v>
      </c>
      <c r="G198" s="191"/>
      <c r="H198" s="191"/>
      <c r="I198" s="194"/>
      <c r="J198" s="195">
        <f>BK198</f>
        <v>0</v>
      </c>
      <c r="K198" s="191"/>
      <c r="L198" s="196"/>
      <c r="M198" s="197"/>
      <c r="N198" s="198"/>
      <c r="O198" s="198"/>
      <c r="P198" s="199">
        <f>SUM(P199:P200)</f>
        <v>0</v>
      </c>
      <c r="Q198" s="198"/>
      <c r="R198" s="199">
        <f>SUM(R199:R200)</f>
        <v>0</v>
      </c>
      <c r="S198" s="198"/>
      <c r="T198" s="200">
        <f>SUM(T199:T200)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01" t="s">
        <v>83</v>
      </c>
      <c r="AT198" s="202" t="s">
        <v>75</v>
      </c>
      <c r="AU198" s="202" t="s">
        <v>76</v>
      </c>
      <c r="AY198" s="201" t="s">
        <v>139</v>
      </c>
      <c r="BK198" s="203">
        <f>SUM(BK199:BK200)</f>
        <v>0</v>
      </c>
    </row>
    <row r="199" s="2" customFormat="1" ht="16.5" customHeight="1">
      <c r="A199" s="37"/>
      <c r="B199" s="38"/>
      <c r="C199" s="204" t="s">
        <v>345</v>
      </c>
      <c r="D199" s="204" t="s">
        <v>140</v>
      </c>
      <c r="E199" s="205" t="s">
        <v>542</v>
      </c>
      <c r="F199" s="206" t="s">
        <v>543</v>
      </c>
      <c r="G199" s="207" t="s">
        <v>143</v>
      </c>
      <c r="H199" s="208">
        <v>1</v>
      </c>
      <c r="I199" s="209"/>
      <c r="J199" s="210">
        <f>ROUND(I199*H199,2)</f>
        <v>0</v>
      </c>
      <c r="K199" s="206" t="s">
        <v>19</v>
      </c>
      <c r="L199" s="211"/>
      <c r="M199" s="212" t="s">
        <v>19</v>
      </c>
      <c r="N199" s="213" t="s">
        <v>47</v>
      </c>
      <c r="O199" s="83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16" t="s">
        <v>144</v>
      </c>
      <c r="AT199" s="216" t="s">
        <v>140</v>
      </c>
      <c r="AU199" s="216" t="s">
        <v>83</v>
      </c>
      <c r="AY199" s="16" t="s">
        <v>139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6" t="s">
        <v>83</v>
      </c>
      <c r="BK199" s="217">
        <f>ROUND(I199*H199,2)</f>
        <v>0</v>
      </c>
      <c r="BL199" s="16" t="s">
        <v>145</v>
      </c>
      <c r="BM199" s="216" t="s">
        <v>544</v>
      </c>
    </row>
    <row r="200" s="2" customFormat="1">
      <c r="A200" s="37"/>
      <c r="B200" s="38"/>
      <c r="C200" s="39"/>
      <c r="D200" s="218" t="s">
        <v>147</v>
      </c>
      <c r="E200" s="39"/>
      <c r="F200" s="219" t="s">
        <v>545</v>
      </c>
      <c r="G200" s="39"/>
      <c r="H200" s="39"/>
      <c r="I200" s="220"/>
      <c r="J200" s="39"/>
      <c r="K200" s="39"/>
      <c r="L200" s="43"/>
      <c r="M200" s="221"/>
      <c r="N200" s="222"/>
      <c r="O200" s="83"/>
      <c r="P200" s="83"/>
      <c r="Q200" s="83"/>
      <c r="R200" s="83"/>
      <c r="S200" s="83"/>
      <c r="T200" s="84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147</v>
      </c>
      <c r="AU200" s="16" t="s">
        <v>83</v>
      </c>
    </row>
    <row r="201" s="11" customFormat="1" ht="25.92" customHeight="1">
      <c r="A201" s="11"/>
      <c r="B201" s="190"/>
      <c r="C201" s="191"/>
      <c r="D201" s="192" t="s">
        <v>75</v>
      </c>
      <c r="E201" s="193" t="s">
        <v>182</v>
      </c>
      <c r="F201" s="193" t="s">
        <v>183</v>
      </c>
      <c r="G201" s="191"/>
      <c r="H201" s="191"/>
      <c r="I201" s="194"/>
      <c r="J201" s="195">
        <f>BK201</f>
        <v>0</v>
      </c>
      <c r="K201" s="191"/>
      <c r="L201" s="196"/>
      <c r="M201" s="197"/>
      <c r="N201" s="198"/>
      <c r="O201" s="198"/>
      <c r="P201" s="199">
        <f>SUM(P202:P203)</f>
        <v>0</v>
      </c>
      <c r="Q201" s="198"/>
      <c r="R201" s="199">
        <f>SUM(R202:R203)</f>
        <v>0</v>
      </c>
      <c r="S201" s="198"/>
      <c r="T201" s="200">
        <f>SUM(T202:T203)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01" t="s">
        <v>83</v>
      </c>
      <c r="AT201" s="202" t="s">
        <v>75</v>
      </c>
      <c r="AU201" s="202" t="s">
        <v>76</v>
      </c>
      <c r="AY201" s="201" t="s">
        <v>139</v>
      </c>
      <c r="BK201" s="203">
        <f>SUM(BK202:BK203)</f>
        <v>0</v>
      </c>
    </row>
    <row r="202" s="2" customFormat="1" ht="16.5" customHeight="1">
      <c r="A202" s="37"/>
      <c r="B202" s="38"/>
      <c r="C202" s="204" t="s">
        <v>350</v>
      </c>
      <c r="D202" s="204" t="s">
        <v>140</v>
      </c>
      <c r="E202" s="205" t="s">
        <v>546</v>
      </c>
      <c r="F202" s="206" t="s">
        <v>547</v>
      </c>
      <c r="G202" s="207" t="s">
        <v>143</v>
      </c>
      <c r="H202" s="208">
        <v>5</v>
      </c>
      <c r="I202" s="209"/>
      <c r="J202" s="210">
        <f>ROUND(I202*H202,2)</f>
        <v>0</v>
      </c>
      <c r="K202" s="206" t="s">
        <v>19</v>
      </c>
      <c r="L202" s="211"/>
      <c r="M202" s="212" t="s">
        <v>19</v>
      </c>
      <c r="N202" s="213" t="s">
        <v>47</v>
      </c>
      <c r="O202" s="83"/>
      <c r="P202" s="214">
        <f>O202*H202</f>
        <v>0</v>
      </c>
      <c r="Q202" s="214">
        <v>0</v>
      </c>
      <c r="R202" s="214">
        <f>Q202*H202</f>
        <v>0</v>
      </c>
      <c r="S202" s="214">
        <v>0</v>
      </c>
      <c r="T202" s="21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16" t="s">
        <v>144</v>
      </c>
      <c r="AT202" s="216" t="s">
        <v>140</v>
      </c>
      <c r="AU202" s="216" t="s">
        <v>83</v>
      </c>
      <c r="AY202" s="16" t="s">
        <v>139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6" t="s">
        <v>83</v>
      </c>
      <c r="BK202" s="217">
        <f>ROUND(I202*H202,2)</f>
        <v>0</v>
      </c>
      <c r="BL202" s="16" t="s">
        <v>145</v>
      </c>
      <c r="BM202" s="216" t="s">
        <v>548</v>
      </c>
    </row>
    <row r="203" s="2" customFormat="1">
      <c r="A203" s="37"/>
      <c r="B203" s="38"/>
      <c r="C203" s="39"/>
      <c r="D203" s="218" t="s">
        <v>147</v>
      </c>
      <c r="E203" s="39"/>
      <c r="F203" s="219" t="s">
        <v>549</v>
      </c>
      <c r="G203" s="39"/>
      <c r="H203" s="39"/>
      <c r="I203" s="220"/>
      <c r="J203" s="39"/>
      <c r="K203" s="39"/>
      <c r="L203" s="43"/>
      <c r="M203" s="221"/>
      <c r="N203" s="222"/>
      <c r="O203" s="83"/>
      <c r="P203" s="83"/>
      <c r="Q203" s="83"/>
      <c r="R203" s="83"/>
      <c r="S203" s="83"/>
      <c r="T203" s="84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147</v>
      </c>
      <c r="AU203" s="16" t="s">
        <v>83</v>
      </c>
    </row>
    <row r="204" s="11" customFormat="1" ht="25.92" customHeight="1">
      <c r="A204" s="11"/>
      <c r="B204" s="190"/>
      <c r="C204" s="191"/>
      <c r="D204" s="192" t="s">
        <v>75</v>
      </c>
      <c r="E204" s="193" t="s">
        <v>212</v>
      </c>
      <c r="F204" s="193" t="s">
        <v>213</v>
      </c>
      <c r="G204" s="191"/>
      <c r="H204" s="191"/>
      <c r="I204" s="194"/>
      <c r="J204" s="195">
        <f>BK204</f>
        <v>0</v>
      </c>
      <c r="K204" s="191"/>
      <c r="L204" s="196"/>
      <c r="M204" s="197"/>
      <c r="N204" s="198"/>
      <c r="O204" s="198"/>
      <c r="P204" s="199">
        <f>SUM(P205:P206)</f>
        <v>0</v>
      </c>
      <c r="Q204" s="198"/>
      <c r="R204" s="199">
        <f>SUM(R205:R206)</f>
        <v>0</v>
      </c>
      <c r="S204" s="198"/>
      <c r="T204" s="200">
        <f>SUM(T205:T206)</f>
        <v>0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01" t="s">
        <v>83</v>
      </c>
      <c r="AT204" s="202" t="s">
        <v>75</v>
      </c>
      <c r="AU204" s="202" t="s">
        <v>76</v>
      </c>
      <c r="AY204" s="201" t="s">
        <v>139</v>
      </c>
      <c r="BK204" s="203">
        <f>SUM(BK205:BK206)</f>
        <v>0</v>
      </c>
    </row>
    <row r="205" s="2" customFormat="1" ht="16.5" customHeight="1">
      <c r="A205" s="37"/>
      <c r="B205" s="38"/>
      <c r="C205" s="204" t="s">
        <v>356</v>
      </c>
      <c r="D205" s="204" t="s">
        <v>140</v>
      </c>
      <c r="E205" s="205" t="s">
        <v>550</v>
      </c>
      <c r="F205" s="206" t="s">
        <v>551</v>
      </c>
      <c r="G205" s="207" t="s">
        <v>143</v>
      </c>
      <c r="H205" s="208">
        <v>1</v>
      </c>
      <c r="I205" s="209"/>
      <c r="J205" s="210">
        <f>ROUND(I205*H205,2)</f>
        <v>0</v>
      </c>
      <c r="K205" s="206" t="s">
        <v>19</v>
      </c>
      <c r="L205" s="211"/>
      <c r="M205" s="212" t="s">
        <v>19</v>
      </c>
      <c r="N205" s="213" t="s">
        <v>47</v>
      </c>
      <c r="O205" s="83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16" t="s">
        <v>144</v>
      </c>
      <c r="AT205" s="216" t="s">
        <v>140</v>
      </c>
      <c r="AU205" s="216" t="s">
        <v>83</v>
      </c>
      <c r="AY205" s="16" t="s">
        <v>139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6" t="s">
        <v>83</v>
      </c>
      <c r="BK205" s="217">
        <f>ROUND(I205*H205,2)</f>
        <v>0</v>
      </c>
      <c r="BL205" s="16" t="s">
        <v>145</v>
      </c>
      <c r="BM205" s="216" t="s">
        <v>552</v>
      </c>
    </row>
    <row r="206" s="2" customFormat="1">
      <c r="A206" s="37"/>
      <c r="B206" s="38"/>
      <c r="C206" s="39"/>
      <c r="D206" s="218" t="s">
        <v>147</v>
      </c>
      <c r="E206" s="39"/>
      <c r="F206" s="219" t="s">
        <v>553</v>
      </c>
      <c r="G206" s="39"/>
      <c r="H206" s="39"/>
      <c r="I206" s="220"/>
      <c r="J206" s="39"/>
      <c r="K206" s="39"/>
      <c r="L206" s="43"/>
      <c r="M206" s="221"/>
      <c r="N206" s="222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147</v>
      </c>
      <c r="AU206" s="16" t="s">
        <v>83</v>
      </c>
    </row>
    <row r="207" s="11" customFormat="1" ht="25.92" customHeight="1">
      <c r="A207" s="11"/>
      <c r="B207" s="190"/>
      <c r="C207" s="191"/>
      <c r="D207" s="192" t="s">
        <v>75</v>
      </c>
      <c r="E207" s="193" t="s">
        <v>222</v>
      </c>
      <c r="F207" s="193" t="s">
        <v>223</v>
      </c>
      <c r="G207" s="191"/>
      <c r="H207" s="191"/>
      <c r="I207" s="194"/>
      <c r="J207" s="195">
        <f>BK207</f>
        <v>0</v>
      </c>
      <c r="K207" s="191"/>
      <c r="L207" s="196"/>
      <c r="M207" s="197"/>
      <c r="N207" s="198"/>
      <c r="O207" s="198"/>
      <c r="P207" s="199">
        <f>SUM(P208:P209)</f>
        <v>0</v>
      </c>
      <c r="Q207" s="198"/>
      <c r="R207" s="199">
        <f>SUM(R208:R209)</f>
        <v>0</v>
      </c>
      <c r="S207" s="198"/>
      <c r="T207" s="200">
        <f>SUM(T208:T209)</f>
        <v>0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R207" s="201" t="s">
        <v>83</v>
      </c>
      <c r="AT207" s="202" t="s">
        <v>75</v>
      </c>
      <c r="AU207" s="202" t="s">
        <v>76</v>
      </c>
      <c r="AY207" s="201" t="s">
        <v>139</v>
      </c>
      <c r="BK207" s="203">
        <f>SUM(BK208:BK209)</f>
        <v>0</v>
      </c>
    </row>
    <row r="208" s="2" customFormat="1" ht="16.5" customHeight="1">
      <c r="A208" s="37"/>
      <c r="B208" s="38"/>
      <c r="C208" s="204" t="s">
        <v>359</v>
      </c>
      <c r="D208" s="204" t="s">
        <v>140</v>
      </c>
      <c r="E208" s="205" t="s">
        <v>554</v>
      </c>
      <c r="F208" s="206" t="s">
        <v>551</v>
      </c>
      <c r="G208" s="207" t="s">
        <v>143</v>
      </c>
      <c r="H208" s="208">
        <v>1</v>
      </c>
      <c r="I208" s="209"/>
      <c r="J208" s="210">
        <f>ROUND(I208*H208,2)</f>
        <v>0</v>
      </c>
      <c r="K208" s="206" t="s">
        <v>19</v>
      </c>
      <c r="L208" s="211"/>
      <c r="M208" s="212" t="s">
        <v>19</v>
      </c>
      <c r="N208" s="213" t="s">
        <v>47</v>
      </c>
      <c r="O208" s="83"/>
      <c r="P208" s="214">
        <f>O208*H208</f>
        <v>0</v>
      </c>
      <c r="Q208" s="214">
        <v>0</v>
      </c>
      <c r="R208" s="214">
        <f>Q208*H208</f>
        <v>0</v>
      </c>
      <c r="S208" s="214">
        <v>0</v>
      </c>
      <c r="T208" s="21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16" t="s">
        <v>144</v>
      </c>
      <c r="AT208" s="216" t="s">
        <v>140</v>
      </c>
      <c r="AU208" s="216" t="s">
        <v>83</v>
      </c>
      <c r="AY208" s="16" t="s">
        <v>139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6" t="s">
        <v>83</v>
      </c>
      <c r="BK208" s="217">
        <f>ROUND(I208*H208,2)</f>
        <v>0</v>
      </c>
      <c r="BL208" s="16" t="s">
        <v>145</v>
      </c>
      <c r="BM208" s="216" t="s">
        <v>555</v>
      </c>
    </row>
    <row r="209" s="2" customFormat="1">
      <c r="A209" s="37"/>
      <c r="B209" s="38"/>
      <c r="C209" s="39"/>
      <c r="D209" s="218" t="s">
        <v>147</v>
      </c>
      <c r="E209" s="39"/>
      <c r="F209" s="219" t="s">
        <v>556</v>
      </c>
      <c r="G209" s="39"/>
      <c r="H209" s="39"/>
      <c r="I209" s="220"/>
      <c r="J209" s="39"/>
      <c r="K209" s="39"/>
      <c r="L209" s="43"/>
      <c r="M209" s="221"/>
      <c r="N209" s="222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147</v>
      </c>
      <c r="AU209" s="16" t="s">
        <v>83</v>
      </c>
    </row>
    <row r="210" s="11" customFormat="1" ht="25.92" customHeight="1">
      <c r="A210" s="11"/>
      <c r="B210" s="190"/>
      <c r="C210" s="191"/>
      <c r="D210" s="192" t="s">
        <v>75</v>
      </c>
      <c r="E210" s="193" t="s">
        <v>228</v>
      </c>
      <c r="F210" s="193" t="s">
        <v>229</v>
      </c>
      <c r="G210" s="191"/>
      <c r="H210" s="191"/>
      <c r="I210" s="194"/>
      <c r="J210" s="195">
        <f>BK210</f>
        <v>0</v>
      </c>
      <c r="K210" s="191"/>
      <c r="L210" s="196"/>
      <c r="M210" s="197"/>
      <c r="N210" s="198"/>
      <c r="O210" s="198"/>
      <c r="P210" s="199">
        <f>SUM(P211:P212)</f>
        <v>0</v>
      </c>
      <c r="Q210" s="198"/>
      <c r="R210" s="199">
        <f>SUM(R211:R212)</f>
        <v>0</v>
      </c>
      <c r="S210" s="198"/>
      <c r="T210" s="200">
        <f>SUM(T211:T212)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01" t="s">
        <v>83</v>
      </c>
      <c r="AT210" s="202" t="s">
        <v>75</v>
      </c>
      <c r="AU210" s="202" t="s">
        <v>76</v>
      </c>
      <c r="AY210" s="201" t="s">
        <v>139</v>
      </c>
      <c r="BK210" s="203">
        <f>SUM(BK211:BK212)</f>
        <v>0</v>
      </c>
    </row>
    <row r="211" s="2" customFormat="1" ht="16.5" customHeight="1">
      <c r="A211" s="37"/>
      <c r="B211" s="38"/>
      <c r="C211" s="204" t="s">
        <v>362</v>
      </c>
      <c r="D211" s="204" t="s">
        <v>140</v>
      </c>
      <c r="E211" s="205" t="s">
        <v>557</v>
      </c>
      <c r="F211" s="206" t="s">
        <v>558</v>
      </c>
      <c r="G211" s="207" t="s">
        <v>143</v>
      </c>
      <c r="H211" s="208">
        <v>1</v>
      </c>
      <c r="I211" s="209"/>
      <c r="J211" s="210">
        <f>ROUND(I211*H211,2)</f>
        <v>0</v>
      </c>
      <c r="K211" s="206" t="s">
        <v>19</v>
      </c>
      <c r="L211" s="211"/>
      <c r="M211" s="212" t="s">
        <v>19</v>
      </c>
      <c r="N211" s="213" t="s">
        <v>47</v>
      </c>
      <c r="O211" s="83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16" t="s">
        <v>144</v>
      </c>
      <c r="AT211" s="216" t="s">
        <v>140</v>
      </c>
      <c r="AU211" s="216" t="s">
        <v>83</v>
      </c>
      <c r="AY211" s="16" t="s">
        <v>139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6" t="s">
        <v>83</v>
      </c>
      <c r="BK211" s="217">
        <f>ROUND(I211*H211,2)</f>
        <v>0</v>
      </c>
      <c r="BL211" s="16" t="s">
        <v>145</v>
      </c>
      <c r="BM211" s="216" t="s">
        <v>559</v>
      </c>
    </row>
    <row r="212" s="2" customFormat="1">
      <c r="A212" s="37"/>
      <c r="B212" s="38"/>
      <c r="C212" s="39"/>
      <c r="D212" s="218" t="s">
        <v>147</v>
      </c>
      <c r="E212" s="39"/>
      <c r="F212" s="219" t="s">
        <v>560</v>
      </c>
      <c r="G212" s="39"/>
      <c r="H212" s="39"/>
      <c r="I212" s="220"/>
      <c r="J212" s="39"/>
      <c r="K212" s="39"/>
      <c r="L212" s="43"/>
      <c r="M212" s="221"/>
      <c r="N212" s="222"/>
      <c r="O212" s="83"/>
      <c r="P212" s="83"/>
      <c r="Q212" s="83"/>
      <c r="R212" s="83"/>
      <c r="S212" s="83"/>
      <c r="T212" s="84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147</v>
      </c>
      <c r="AU212" s="16" t="s">
        <v>83</v>
      </c>
    </row>
    <row r="213" s="11" customFormat="1" ht="25.92" customHeight="1">
      <c r="A213" s="11"/>
      <c r="B213" s="190"/>
      <c r="C213" s="191"/>
      <c r="D213" s="192" t="s">
        <v>75</v>
      </c>
      <c r="E213" s="193" t="s">
        <v>234</v>
      </c>
      <c r="F213" s="193" t="s">
        <v>235</v>
      </c>
      <c r="G213" s="191"/>
      <c r="H213" s="191"/>
      <c r="I213" s="194"/>
      <c r="J213" s="195">
        <f>BK213</f>
        <v>0</v>
      </c>
      <c r="K213" s="191"/>
      <c r="L213" s="196"/>
      <c r="M213" s="197"/>
      <c r="N213" s="198"/>
      <c r="O213" s="198"/>
      <c r="P213" s="199">
        <f>SUM(P214:P215)</f>
        <v>0</v>
      </c>
      <c r="Q213" s="198"/>
      <c r="R213" s="199">
        <f>SUM(R214:R215)</f>
        <v>0</v>
      </c>
      <c r="S213" s="198"/>
      <c r="T213" s="200">
        <f>SUM(T214:T215)</f>
        <v>0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R213" s="201" t="s">
        <v>83</v>
      </c>
      <c r="AT213" s="202" t="s">
        <v>75</v>
      </c>
      <c r="AU213" s="202" t="s">
        <v>76</v>
      </c>
      <c r="AY213" s="201" t="s">
        <v>139</v>
      </c>
      <c r="BK213" s="203">
        <f>SUM(BK214:BK215)</f>
        <v>0</v>
      </c>
    </row>
    <row r="214" s="2" customFormat="1" ht="16.5" customHeight="1">
      <c r="A214" s="37"/>
      <c r="B214" s="38"/>
      <c r="C214" s="204" t="s">
        <v>365</v>
      </c>
      <c r="D214" s="204" t="s">
        <v>140</v>
      </c>
      <c r="E214" s="205" t="s">
        <v>561</v>
      </c>
      <c r="F214" s="206" t="s">
        <v>551</v>
      </c>
      <c r="G214" s="207" t="s">
        <v>143</v>
      </c>
      <c r="H214" s="208">
        <v>1</v>
      </c>
      <c r="I214" s="209"/>
      <c r="J214" s="210">
        <f>ROUND(I214*H214,2)</f>
        <v>0</v>
      </c>
      <c r="K214" s="206" t="s">
        <v>19</v>
      </c>
      <c r="L214" s="211"/>
      <c r="M214" s="212" t="s">
        <v>19</v>
      </c>
      <c r="N214" s="213" t="s">
        <v>47</v>
      </c>
      <c r="O214" s="83"/>
      <c r="P214" s="214">
        <f>O214*H214</f>
        <v>0</v>
      </c>
      <c r="Q214" s="214">
        <v>0</v>
      </c>
      <c r="R214" s="214">
        <f>Q214*H214</f>
        <v>0</v>
      </c>
      <c r="S214" s="214">
        <v>0</v>
      </c>
      <c r="T214" s="215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16" t="s">
        <v>144</v>
      </c>
      <c r="AT214" s="216" t="s">
        <v>140</v>
      </c>
      <c r="AU214" s="216" t="s">
        <v>83</v>
      </c>
      <c r="AY214" s="16" t="s">
        <v>139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6" t="s">
        <v>83</v>
      </c>
      <c r="BK214" s="217">
        <f>ROUND(I214*H214,2)</f>
        <v>0</v>
      </c>
      <c r="BL214" s="16" t="s">
        <v>145</v>
      </c>
      <c r="BM214" s="216" t="s">
        <v>252</v>
      </c>
    </row>
    <row r="215" s="2" customFormat="1">
      <c r="A215" s="37"/>
      <c r="B215" s="38"/>
      <c r="C215" s="39"/>
      <c r="D215" s="218" t="s">
        <v>147</v>
      </c>
      <c r="E215" s="39"/>
      <c r="F215" s="219" t="s">
        <v>562</v>
      </c>
      <c r="G215" s="39"/>
      <c r="H215" s="39"/>
      <c r="I215" s="220"/>
      <c r="J215" s="39"/>
      <c r="K215" s="39"/>
      <c r="L215" s="43"/>
      <c r="M215" s="221"/>
      <c r="N215" s="222"/>
      <c r="O215" s="83"/>
      <c r="P215" s="83"/>
      <c r="Q215" s="83"/>
      <c r="R215" s="83"/>
      <c r="S215" s="83"/>
      <c r="T215" s="84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147</v>
      </c>
      <c r="AU215" s="16" t="s">
        <v>83</v>
      </c>
    </row>
    <row r="216" s="11" customFormat="1" ht="25.92" customHeight="1">
      <c r="A216" s="11"/>
      <c r="B216" s="190"/>
      <c r="C216" s="191"/>
      <c r="D216" s="192" t="s">
        <v>75</v>
      </c>
      <c r="E216" s="193" t="s">
        <v>563</v>
      </c>
      <c r="F216" s="193" t="s">
        <v>564</v>
      </c>
      <c r="G216" s="191"/>
      <c r="H216" s="191"/>
      <c r="I216" s="194"/>
      <c r="J216" s="195">
        <f>BK216</f>
        <v>0</v>
      </c>
      <c r="K216" s="191"/>
      <c r="L216" s="196"/>
      <c r="M216" s="197"/>
      <c r="N216" s="198"/>
      <c r="O216" s="198"/>
      <c r="P216" s="199">
        <f>SUM(P217:P220)</f>
        <v>0</v>
      </c>
      <c r="Q216" s="198"/>
      <c r="R216" s="199">
        <f>SUM(R217:R220)</f>
        <v>0</v>
      </c>
      <c r="S216" s="198"/>
      <c r="T216" s="200">
        <f>SUM(T217:T220)</f>
        <v>0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R216" s="201" t="s">
        <v>83</v>
      </c>
      <c r="AT216" s="202" t="s">
        <v>75</v>
      </c>
      <c r="AU216" s="202" t="s">
        <v>76</v>
      </c>
      <c r="AY216" s="201" t="s">
        <v>139</v>
      </c>
      <c r="BK216" s="203">
        <f>SUM(BK217:BK220)</f>
        <v>0</v>
      </c>
    </row>
    <row r="217" s="2" customFormat="1" ht="16.5" customHeight="1">
      <c r="A217" s="37"/>
      <c r="B217" s="38"/>
      <c r="C217" s="204" t="s">
        <v>368</v>
      </c>
      <c r="D217" s="204" t="s">
        <v>140</v>
      </c>
      <c r="E217" s="205" t="s">
        <v>565</v>
      </c>
      <c r="F217" s="206" t="s">
        <v>452</v>
      </c>
      <c r="G217" s="207" t="s">
        <v>143</v>
      </c>
      <c r="H217" s="208">
        <v>1</v>
      </c>
      <c r="I217" s="209"/>
      <c r="J217" s="210">
        <f>ROUND(I217*H217,2)</f>
        <v>0</v>
      </c>
      <c r="K217" s="206" t="s">
        <v>19</v>
      </c>
      <c r="L217" s="211"/>
      <c r="M217" s="212" t="s">
        <v>19</v>
      </c>
      <c r="N217" s="213" t="s">
        <v>47</v>
      </c>
      <c r="O217" s="83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16" t="s">
        <v>144</v>
      </c>
      <c r="AT217" s="216" t="s">
        <v>140</v>
      </c>
      <c r="AU217" s="216" t="s">
        <v>83</v>
      </c>
      <c r="AY217" s="16" t="s">
        <v>139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6" t="s">
        <v>83</v>
      </c>
      <c r="BK217" s="217">
        <f>ROUND(I217*H217,2)</f>
        <v>0</v>
      </c>
      <c r="BL217" s="16" t="s">
        <v>145</v>
      </c>
      <c r="BM217" s="216" t="s">
        <v>262</v>
      </c>
    </row>
    <row r="218" s="2" customFormat="1">
      <c r="A218" s="37"/>
      <c r="B218" s="38"/>
      <c r="C218" s="39"/>
      <c r="D218" s="218" t="s">
        <v>147</v>
      </c>
      <c r="E218" s="39"/>
      <c r="F218" s="219" t="s">
        <v>453</v>
      </c>
      <c r="G218" s="39"/>
      <c r="H218" s="39"/>
      <c r="I218" s="220"/>
      <c r="J218" s="39"/>
      <c r="K218" s="39"/>
      <c r="L218" s="43"/>
      <c r="M218" s="221"/>
      <c r="N218" s="222"/>
      <c r="O218" s="83"/>
      <c r="P218" s="83"/>
      <c r="Q218" s="83"/>
      <c r="R218" s="83"/>
      <c r="S218" s="83"/>
      <c r="T218" s="84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147</v>
      </c>
      <c r="AU218" s="16" t="s">
        <v>83</v>
      </c>
    </row>
    <row r="219" s="2" customFormat="1" ht="16.5" customHeight="1">
      <c r="A219" s="37"/>
      <c r="B219" s="38"/>
      <c r="C219" s="204" t="s">
        <v>371</v>
      </c>
      <c r="D219" s="204" t="s">
        <v>140</v>
      </c>
      <c r="E219" s="205" t="s">
        <v>565</v>
      </c>
      <c r="F219" s="206" t="s">
        <v>452</v>
      </c>
      <c r="G219" s="207" t="s">
        <v>143</v>
      </c>
      <c r="H219" s="208">
        <v>1</v>
      </c>
      <c r="I219" s="209"/>
      <c r="J219" s="210">
        <f>ROUND(I219*H219,2)</f>
        <v>0</v>
      </c>
      <c r="K219" s="206" t="s">
        <v>19</v>
      </c>
      <c r="L219" s="211"/>
      <c r="M219" s="212" t="s">
        <v>19</v>
      </c>
      <c r="N219" s="213" t="s">
        <v>47</v>
      </c>
      <c r="O219" s="83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16" t="s">
        <v>144</v>
      </c>
      <c r="AT219" s="216" t="s">
        <v>140</v>
      </c>
      <c r="AU219" s="216" t="s">
        <v>83</v>
      </c>
      <c r="AY219" s="16" t="s">
        <v>139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6" t="s">
        <v>83</v>
      </c>
      <c r="BK219" s="217">
        <f>ROUND(I219*H219,2)</f>
        <v>0</v>
      </c>
      <c r="BL219" s="16" t="s">
        <v>145</v>
      </c>
      <c r="BM219" s="216" t="s">
        <v>265</v>
      </c>
    </row>
    <row r="220" s="2" customFormat="1">
      <c r="A220" s="37"/>
      <c r="B220" s="38"/>
      <c r="C220" s="39"/>
      <c r="D220" s="218" t="s">
        <v>147</v>
      </c>
      <c r="E220" s="39"/>
      <c r="F220" s="219" t="s">
        <v>453</v>
      </c>
      <c r="G220" s="39"/>
      <c r="H220" s="39"/>
      <c r="I220" s="220"/>
      <c r="J220" s="39"/>
      <c r="K220" s="39"/>
      <c r="L220" s="43"/>
      <c r="M220" s="221"/>
      <c r="N220" s="222"/>
      <c r="O220" s="83"/>
      <c r="P220" s="83"/>
      <c r="Q220" s="83"/>
      <c r="R220" s="83"/>
      <c r="S220" s="83"/>
      <c r="T220" s="84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147</v>
      </c>
      <c r="AU220" s="16" t="s">
        <v>83</v>
      </c>
    </row>
    <row r="221" s="11" customFormat="1" ht="25.92" customHeight="1">
      <c r="A221" s="11"/>
      <c r="B221" s="190"/>
      <c r="C221" s="191"/>
      <c r="D221" s="192" t="s">
        <v>75</v>
      </c>
      <c r="E221" s="193" t="s">
        <v>566</v>
      </c>
      <c r="F221" s="193" t="s">
        <v>567</v>
      </c>
      <c r="G221" s="191"/>
      <c r="H221" s="191"/>
      <c r="I221" s="194"/>
      <c r="J221" s="195">
        <f>BK221</f>
        <v>0</v>
      </c>
      <c r="K221" s="191"/>
      <c r="L221" s="196"/>
      <c r="M221" s="197"/>
      <c r="N221" s="198"/>
      <c r="O221" s="198"/>
      <c r="P221" s="199">
        <f>SUM(P222:P225)</f>
        <v>0</v>
      </c>
      <c r="Q221" s="198"/>
      <c r="R221" s="199">
        <f>SUM(R222:R225)</f>
        <v>0</v>
      </c>
      <c r="S221" s="198"/>
      <c r="T221" s="200">
        <f>SUM(T222:T225)</f>
        <v>0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R221" s="201" t="s">
        <v>83</v>
      </c>
      <c r="AT221" s="202" t="s">
        <v>75</v>
      </c>
      <c r="AU221" s="202" t="s">
        <v>76</v>
      </c>
      <c r="AY221" s="201" t="s">
        <v>139</v>
      </c>
      <c r="BK221" s="203">
        <f>SUM(BK222:BK225)</f>
        <v>0</v>
      </c>
    </row>
    <row r="222" s="2" customFormat="1" ht="16.5" customHeight="1">
      <c r="A222" s="37"/>
      <c r="B222" s="38"/>
      <c r="C222" s="227" t="s">
        <v>376</v>
      </c>
      <c r="D222" s="227" t="s">
        <v>568</v>
      </c>
      <c r="E222" s="228" t="s">
        <v>569</v>
      </c>
      <c r="F222" s="229" t="s">
        <v>570</v>
      </c>
      <c r="G222" s="230" t="s">
        <v>143</v>
      </c>
      <c r="H222" s="231">
        <v>1</v>
      </c>
      <c r="I222" s="232"/>
      <c r="J222" s="233">
        <f>ROUND(I222*H222,2)</f>
        <v>0</v>
      </c>
      <c r="K222" s="229" t="s">
        <v>19</v>
      </c>
      <c r="L222" s="43"/>
      <c r="M222" s="234" t="s">
        <v>19</v>
      </c>
      <c r="N222" s="235" t="s">
        <v>47</v>
      </c>
      <c r="O222" s="83"/>
      <c r="P222" s="214">
        <f>O222*H222</f>
        <v>0</v>
      </c>
      <c r="Q222" s="214">
        <v>0</v>
      </c>
      <c r="R222" s="214">
        <f>Q222*H222</f>
        <v>0</v>
      </c>
      <c r="S222" s="214">
        <v>0</v>
      </c>
      <c r="T222" s="215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16" t="s">
        <v>145</v>
      </c>
      <c r="AT222" s="216" t="s">
        <v>568</v>
      </c>
      <c r="AU222" s="216" t="s">
        <v>83</v>
      </c>
      <c r="AY222" s="16" t="s">
        <v>139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6" t="s">
        <v>83</v>
      </c>
      <c r="BK222" s="217">
        <f>ROUND(I222*H222,2)</f>
        <v>0</v>
      </c>
      <c r="BL222" s="16" t="s">
        <v>145</v>
      </c>
      <c r="BM222" s="216" t="s">
        <v>274</v>
      </c>
    </row>
    <row r="223" s="2" customFormat="1" ht="16.5" customHeight="1">
      <c r="A223" s="37"/>
      <c r="B223" s="38"/>
      <c r="C223" s="227" t="s">
        <v>382</v>
      </c>
      <c r="D223" s="227" t="s">
        <v>568</v>
      </c>
      <c r="E223" s="228" t="s">
        <v>571</v>
      </c>
      <c r="F223" s="229" t="s">
        <v>572</v>
      </c>
      <c r="G223" s="230" t="s">
        <v>143</v>
      </c>
      <c r="H223" s="231">
        <v>1</v>
      </c>
      <c r="I223" s="232"/>
      <c r="J223" s="233">
        <f>ROUND(I223*H223,2)</f>
        <v>0</v>
      </c>
      <c r="K223" s="229" t="s">
        <v>19</v>
      </c>
      <c r="L223" s="43"/>
      <c r="M223" s="234" t="s">
        <v>19</v>
      </c>
      <c r="N223" s="235" t="s">
        <v>47</v>
      </c>
      <c r="O223" s="83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16" t="s">
        <v>145</v>
      </c>
      <c r="AT223" s="216" t="s">
        <v>568</v>
      </c>
      <c r="AU223" s="216" t="s">
        <v>83</v>
      </c>
      <c r="AY223" s="16" t="s">
        <v>139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6" t="s">
        <v>83</v>
      </c>
      <c r="BK223" s="217">
        <f>ROUND(I223*H223,2)</f>
        <v>0</v>
      </c>
      <c r="BL223" s="16" t="s">
        <v>145</v>
      </c>
      <c r="BM223" s="216" t="s">
        <v>573</v>
      </c>
    </row>
    <row r="224" s="2" customFormat="1" ht="16.5" customHeight="1">
      <c r="A224" s="37"/>
      <c r="B224" s="38"/>
      <c r="C224" s="227" t="s">
        <v>385</v>
      </c>
      <c r="D224" s="227" t="s">
        <v>568</v>
      </c>
      <c r="E224" s="228" t="s">
        <v>574</v>
      </c>
      <c r="F224" s="229" t="s">
        <v>575</v>
      </c>
      <c r="G224" s="230" t="s">
        <v>143</v>
      </c>
      <c r="H224" s="231">
        <v>1</v>
      </c>
      <c r="I224" s="232"/>
      <c r="J224" s="233">
        <f>ROUND(I224*H224,2)</f>
        <v>0</v>
      </c>
      <c r="K224" s="229" t="s">
        <v>19</v>
      </c>
      <c r="L224" s="43"/>
      <c r="M224" s="234" t="s">
        <v>19</v>
      </c>
      <c r="N224" s="235" t="s">
        <v>47</v>
      </c>
      <c r="O224" s="83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16" t="s">
        <v>145</v>
      </c>
      <c r="AT224" s="216" t="s">
        <v>568</v>
      </c>
      <c r="AU224" s="216" t="s">
        <v>83</v>
      </c>
      <c r="AY224" s="16" t="s">
        <v>139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6" t="s">
        <v>83</v>
      </c>
      <c r="BK224" s="217">
        <f>ROUND(I224*H224,2)</f>
        <v>0</v>
      </c>
      <c r="BL224" s="16" t="s">
        <v>145</v>
      </c>
      <c r="BM224" s="216" t="s">
        <v>447</v>
      </c>
    </row>
    <row r="225" s="2" customFormat="1" ht="16.5" customHeight="1">
      <c r="A225" s="37"/>
      <c r="B225" s="38"/>
      <c r="C225" s="227" t="s">
        <v>388</v>
      </c>
      <c r="D225" s="227" t="s">
        <v>568</v>
      </c>
      <c r="E225" s="228" t="s">
        <v>576</v>
      </c>
      <c r="F225" s="229" t="s">
        <v>577</v>
      </c>
      <c r="G225" s="230" t="s">
        <v>143</v>
      </c>
      <c r="H225" s="231">
        <v>1</v>
      </c>
      <c r="I225" s="232"/>
      <c r="J225" s="233">
        <f>ROUND(I225*H225,2)</f>
        <v>0</v>
      </c>
      <c r="K225" s="229" t="s">
        <v>19</v>
      </c>
      <c r="L225" s="43"/>
      <c r="M225" s="236" t="s">
        <v>19</v>
      </c>
      <c r="N225" s="237" t="s">
        <v>47</v>
      </c>
      <c r="O225" s="225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16" t="s">
        <v>145</v>
      </c>
      <c r="AT225" s="216" t="s">
        <v>568</v>
      </c>
      <c r="AU225" s="216" t="s">
        <v>83</v>
      </c>
      <c r="AY225" s="16" t="s">
        <v>139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6" t="s">
        <v>83</v>
      </c>
      <c r="BK225" s="217">
        <f>ROUND(I225*H225,2)</f>
        <v>0</v>
      </c>
      <c r="BL225" s="16" t="s">
        <v>145</v>
      </c>
      <c r="BM225" s="216" t="s">
        <v>578</v>
      </c>
    </row>
    <row r="226" s="2" customFormat="1" ht="6.96" customHeight="1">
      <c r="A226" s="37"/>
      <c r="B226" s="58"/>
      <c r="C226" s="59"/>
      <c r="D226" s="59"/>
      <c r="E226" s="59"/>
      <c r="F226" s="59"/>
      <c r="G226" s="59"/>
      <c r="H226" s="59"/>
      <c r="I226" s="59"/>
      <c r="J226" s="59"/>
      <c r="K226" s="59"/>
      <c r="L226" s="43"/>
      <c r="M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</row>
  </sheetData>
  <sheetProtection sheet="1" autoFilter="0" formatColumns="0" formatRows="0" objects="1" scenarios="1" spinCount="100000" saltValue="wIiM9smhZ7I4YL879M0S1zV65kpRWdx4TKy686FuOZnK9tTtobdx6CWKhOvd4PbINsx73M65MelfHgwz3aQnSg==" hashValue="W0sk4LpBX6ScB21+XTqMlm1ly7o7ChMpEqRRu8TR0kC69+y1gheRzmVkPGqmQdvgyapBTVHoHmmGjNYpt2WAlg==" algorithmName="SHA-512" password="CC35"/>
  <autoFilter ref="C102:K2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9"/>
      <c r="AT3" s="16" t="s">
        <v>85</v>
      </c>
    </row>
    <row r="4" s="1" customFormat="1" ht="24.96" customHeight="1">
      <c r="B4" s="19"/>
      <c r="D4" s="139" t="s">
        <v>99</v>
      </c>
      <c r="L4" s="19"/>
      <c r="M4" s="14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1" t="s">
        <v>16</v>
      </c>
      <c r="L6" s="19"/>
    </row>
    <row r="7" s="1" customFormat="1" ht="16.5" customHeight="1">
      <c r="B7" s="19"/>
      <c r="E7" s="142" t="str">
        <f>'Rekapitulace stavby'!K6</f>
        <v xml:space="preserve">Rekonstrukce kuchyně –  Gastro technologie</v>
      </c>
      <c r="F7" s="141"/>
      <c r="G7" s="141"/>
      <c r="H7" s="141"/>
      <c r="L7" s="19"/>
    </row>
    <row r="8" s="1" customFormat="1" ht="12" customHeight="1">
      <c r="B8" s="19"/>
      <c r="D8" s="141" t="s">
        <v>100</v>
      </c>
      <c r="L8" s="19"/>
    </row>
    <row r="9" s="2" customFormat="1" ht="16.5" customHeight="1">
      <c r="A9" s="37"/>
      <c r="B9" s="43"/>
      <c r="C9" s="37"/>
      <c r="D9" s="37"/>
      <c r="E9" s="142" t="s">
        <v>401</v>
      </c>
      <c r="F9" s="37"/>
      <c r="G9" s="37"/>
      <c r="H9" s="37"/>
      <c r="I9" s="37"/>
      <c r="J9" s="37"/>
      <c r="K9" s="37"/>
      <c r="L9" s="14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1" t="s">
        <v>102</v>
      </c>
      <c r="E10" s="37"/>
      <c r="F10" s="37"/>
      <c r="G10" s="37"/>
      <c r="H10" s="37"/>
      <c r="I10" s="37"/>
      <c r="J10" s="37"/>
      <c r="K10" s="37"/>
      <c r="L10" s="14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4" t="s">
        <v>579</v>
      </c>
      <c r="F11" s="37"/>
      <c r="G11" s="37"/>
      <c r="H11" s="37"/>
      <c r="I11" s="37"/>
      <c r="J11" s="37"/>
      <c r="K11" s="37"/>
      <c r="L11" s="14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1" t="s">
        <v>18</v>
      </c>
      <c r="E13" s="37"/>
      <c r="F13" s="132" t="s">
        <v>19</v>
      </c>
      <c r="G13" s="37"/>
      <c r="H13" s="37"/>
      <c r="I13" s="141" t="s">
        <v>20</v>
      </c>
      <c r="J13" s="132" t="s">
        <v>19</v>
      </c>
      <c r="K13" s="37"/>
      <c r="L13" s="14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1" t="s">
        <v>21</v>
      </c>
      <c r="E14" s="37"/>
      <c r="F14" s="132" t="s">
        <v>22</v>
      </c>
      <c r="G14" s="37"/>
      <c r="H14" s="37"/>
      <c r="I14" s="141" t="s">
        <v>23</v>
      </c>
      <c r="J14" s="145" t="str">
        <f>'Rekapitulace stavby'!AN8</f>
        <v>7. 8. 2023</v>
      </c>
      <c r="K14" s="37"/>
      <c r="L14" s="14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1" t="s">
        <v>25</v>
      </c>
      <c r="E16" s="37"/>
      <c r="F16" s="37"/>
      <c r="G16" s="37"/>
      <c r="H16" s="37"/>
      <c r="I16" s="141" t="s">
        <v>26</v>
      </c>
      <c r="J16" s="132" t="s">
        <v>27</v>
      </c>
      <c r="K16" s="37"/>
      <c r="L16" s="14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">
        <v>28</v>
      </c>
      <c r="F17" s="37"/>
      <c r="G17" s="37"/>
      <c r="H17" s="37"/>
      <c r="I17" s="141" t="s">
        <v>29</v>
      </c>
      <c r="J17" s="132" t="s">
        <v>30</v>
      </c>
      <c r="K17" s="37"/>
      <c r="L17" s="14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1" t="s">
        <v>31</v>
      </c>
      <c r="E19" s="37"/>
      <c r="F19" s="37"/>
      <c r="G19" s="37"/>
      <c r="H19" s="37"/>
      <c r="I19" s="141" t="s">
        <v>26</v>
      </c>
      <c r="J19" s="32" t="str">
        <f>'Rekapitulace stavby'!AN13</f>
        <v>Vyplň údaj</v>
      </c>
      <c r="K19" s="37"/>
      <c r="L19" s="14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41" t="s">
        <v>29</v>
      </c>
      <c r="J20" s="32" t="str">
        <f>'Rekapitulace stavby'!AN14</f>
        <v>Vyplň údaj</v>
      </c>
      <c r="K20" s="37"/>
      <c r="L20" s="14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1" t="s">
        <v>33</v>
      </c>
      <c r="E22" s="37"/>
      <c r="F22" s="37"/>
      <c r="G22" s="37"/>
      <c r="H22" s="37"/>
      <c r="I22" s="141" t="s">
        <v>26</v>
      </c>
      <c r="J22" s="132" t="s">
        <v>34</v>
      </c>
      <c r="K22" s="37"/>
      <c r="L22" s="14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">
        <v>35</v>
      </c>
      <c r="F23" s="37"/>
      <c r="G23" s="37"/>
      <c r="H23" s="37"/>
      <c r="I23" s="141" t="s">
        <v>29</v>
      </c>
      <c r="J23" s="132" t="s">
        <v>19</v>
      </c>
      <c r="K23" s="37"/>
      <c r="L23" s="14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1" t="s">
        <v>37</v>
      </c>
      <c r="E25" s="37"/>
      <c r="F25" s="37"/>
      <c r="G25" s="37"/>
      <c r="H25" s="37"/>
      <c r="I25" s="141" t="s">
        <v>26</v>
      </c>
      <c r="J25" s="132" t="s">
        <v>38</v>
      </c>
      <c r="K25" s="37"/>
      <c r="L25" s="14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">
        <v>39</v>
      </c>
      <c r="F26" s="37"/>
      <c r="G26" s="37"/>
      <c r="H26" s="37"/>
      <c r="I26" s="141" t="s">
        <v>29</v>
      </c>
      <c r="J26" s="132" t="s">
        <v>19</v>
      </c>
      <c r="K26" s="37"/>
      <c r="L26" s="14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3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1" t="s">
        <v>40</v>
      </c>
      <c r="E28" s="37"/>
      <c r="F28" s="37"/>
      <c r="G28" s="37"/>
      <c r="H28" s="37"/>
      <c r="I28" s="37"/>
      <c r="J28" s="37"/>
      <c r="K28" s="37"/>
      <c r="L28" s="14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6"/>
      <c r="B29" s="147"/>
      <c r="C29" s="146"/>
      <c r="D29" s="146"/>
      <c r="E29" s="148" t="s">
        <v>19</v>
      </c>
      <c r="F29" s="148"/>
      <c r="G29" s="148"/>
      <c r="H29" s="148"/>
      <c r="I29" s="146"/>
      <c r="J29" s="146"/>
      <c r="K29" s="146"/>
      <c r="L29" s="149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0"/>
      <c r="E31" s="150"/>
      <c r="F31" s="150"/>
      <c r="G31" s="150"/>
      <c r="H31" s="150"/>
      <c r="I31" s="150"/>
      <c r="J31" s="150"/>
      <c r="K31" s="150"/>
      <c r="L31" s="14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42</v>
      </c>
      <c r="E32" s="37"/>
      <c r="F32" s="37"/>
      <c r="G32" s="37"/>
      <c r="H32" s="37"/>
      <c r="I32" s="37"/>
      <c r="J32" s="152">
        <f>ROUND(J90, 2)</f>
        <v>0</v>
      </c>
      <c r="K32" s="37"/>
      <c r="L32" s="14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0"/>
      <c r="E33" s="150"/>
      <c r="F33" s="150"/>
      <c r="G33" s="150"/>
      <c r="H33" s="150"/>
      <c r="I33" s="150"/>
      <c r="J33" s="150"/>
      <c r="K33" s="150"/>
      <c r="L33" s="14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44</v>
      </c>
      <c r="G34" s="37"/>
      <c r="H34" s="37"/>
      <c r="I34" s="153" t="s">
        <v>43</v>
      </c>
      <c r="J34" s="153" t="s">
        <v>45</v>
      </c>
      <c r="K34" s="37"/>
      <c r="L34" s="14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46</v>
      </c>
      <c r="E35" s="141" t="s">
        <v>47</v>
      </c>
      <c r="F35" s="155">
        <f>ROUND((SUM(BE90:BE112)),  2)</f>
        <v>0</v>
      </c>
      <c r="G35" s="37"/>
      <c r="H35" s="37"/>
      <c r="I35" s="156">
        <v>0.20999999999999999</v>
      </c>
      <c r="J35" s="155">
        <f>ROUND(((SUM(BE90:BE112))*I35),  2)</f>
        <v>0</v>
      </c>
      <c r="K35" s="37"/>
      <c r="L35" s="14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1" t="s">
        <v>48</v>
      </c>
      <c r="F36" s="155">
        <f>ROUND((SUM(BF90:BF112)),  2)</f>
        <v>0</v>
      </c>
      <c r="G36" s="37"/>
      <c r="H36" s="37"/>
      <c r="I36" s="156">
        <v>0.12</v>
      </c>
      <c r="J36" s="155">
        <f>ROUND(((SUM(BF90:BF112))*I36),  2)</f>
        <v>0</v>
      </c>
      <c r="K36" s="37"/>
      <c r="L36" s="14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1" t="s">
        <v>49</v>
      </c>
      <c r="F37" s="155">
        <f>ROUND((SUM(BG90:BG112)),  2)</f>
        <v>0</v>
      </c>
      <c r="G37" s="37"/>
      <c r="H37" s="37"/>
      <c r="I37" s="156">
        <v>0.20999999999999999</v>
      </c>
      <c r="J37" s="155">
        <f>0</f>
        <v>0</v>
      </c>
      <c r="K37" s="37"/>
      <c r="L37" s="14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1" t="s">
        <v>50</v>
      </c>
      <c r="F38" s="155">
        <f>ROUND((SUM(BH90:BH112)),  2)</f>
        <v>0</v>
      </c>
      <c r="G38" s="37"/>
      <c r="H38" s="37"/>
      <c r="I38" s="156">
        <v>0.12</v>
      </c>
      <c r="J38" s="155">
        <f>0</f>
        <v>0</v>
      </c>
      <c r="K38" s="37"/>
      <c r="L38" s="14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1" t="s">
        <v>51</v>
      </c>
      <c r="F39" s="155">
        <f>ROUND((SUM(BI90:BI112)),  2)</f>
        <v>0</v>
      </c>
      <c r="G39" s="37"/>
      <c r="H39" s="37"/>
      <c r="I39" s="156">
        <v>0</v>
      </c>
      <c r="J39" s="155">
        <f>0</f>
        <v>0</v>
      </c>
      <c r="K39" s="37"/>
      <c r="L39" s="14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7"/>
      <c r="D41" s="158" t="s">
        <v>52</v>
      </c>
      <c r="E41" s="159"/>
      <c r="F41" s="159"/>
      <c r="G41" s="160" t="s">
        <v>53</v>
      </c>
      <c r="H41" s="161" t="s">
        <v>54</v>
      </c>
      <c r="I41" s="159"/>
      <c r="J41" s="162">
        <f>SUM(J32:J39)</f>
        <v>0</v>
      </c>
      <c r="K41" s="163"/>
      <c r="L41" s="143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43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4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104</v>
      </c>
      <c r="D47" s="39"/>
      <c r="E47" s="39"/>
      <c r="F47" s="39"/>
      <c r="G47" s="39"/>
      <c r="H47" s="39"/>
      <c r="I47" s="39"/>
      <c r="J47" s="39"/>
      <c r="K47" s="39"/>
      <c r="L47" s="14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168" t="str">
        <f>E7</f>
        <v xml:space="preserve">Rekonstrukce kuchyně –  Gastro technologie</v>
      </c>
      <c r="F50" s="31"/>
      <c r="G50" s="31"/>
      <c r="H50" s="31"/>
      <c r="I50" s="39"/>
      <c r="J50" s="39"/>
      <c r="K50" s="39"/>
      <c r="L50" s="14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100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8" t="s">
        <v>401</v>
      </c>
      <c r="F52" s="39"/>
      <c r="G52" s="39"/>
      <c r="H52" s="39"/>
      <c r="I52" s="39"/>
      <c r="J52" s="39"/>
      <c r="K52" s="39"/>
      <c r="L52" s="14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102</v>
      </c>
      <c r="D53" s="39"/>
      <c r="E53" s="39"/>
      <c r="F53" s="39"/>
      <c r="G53" s="39"/>
      <c r="H53" s="39"/>
      <c r="I53" s="39"/>
      <c r="J53" s="39"/>
      <c r="K53" s="39"/>
      <c r="L53" s="14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VON - Vedlejší a ostatní náklady</v>
      </c>
      <c r="F54" s="39"/>
      <c r="G54" s="39"/>
      <c r="H54" s="39"/>
      <c r="I54" s="39"/>
      <c r="J54" s="39"/>
      <c r="K54" s="39"/>
      <c r="L54" s="14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21</v>
      </c>
      <c r="D56" s="39"/>
      <c r="E56" s="39"/>
      <c r="F56" s="26" t="str">
        <f>F14</f>
        <v>Vejrostova 1143, 63500 Brno</v>
      </c>
      <c r="G56" s="39"/>
      <c r="H56" s="39"/>
      <c r="I56" s="31" t="s">
        <v>23</v>
      </c>
      <c r="J56" s="71" t="str">
        <f>IF(J14="","",J14)</f>
        <v>7. 8. 2023</v>
      </c>
      <c r="K56" s="39"/>
      <c r="L56" s="14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5.15" customHeight="1">
      <c r="A58" s="37"/>
      <c r="B58" s="38"/>
      <c r="C58" s="31" t="s">
        <v>25</v>
      </c>
      <c r="D58" s="39"/>
      <c r="E58" s="39"/>
      <c r="F58" s="26" t="str">
        <f>E17</f>
        <v>Gymnázium Brno-Bystrc, příspěvková organizace</v>
      </c>
      <c r="G58" s="39"/>
      <c r="H58" s="39"/>
      <c r="I58" s="31" t="s">
        <v>33</v>
      </c>
      <c r="J58" s="35" t="str">
        <f>E23</f>
        <v xml:space="preserve">MERU atelier s.r.o. </v>
      </c>
      <c r="K58" s="39"/>
      <c r="L58" s="14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31</v>
      </c>
      <c r="D59" s="39"/>
      <c r="E59" s="39"/>
      <c r="F59" s="26" t="str">
        <f>IF(E20="","",E20)</f>
        <v>Vyplň údaj</v>
      </c>
      <c r="G59" s="39"/>
      <c r="H59" s="39"/>
      <c r="I59" s="31" t="s">
        <v>37</v>
      </c>
      <c r="J59" s="35" t="str">
        <f>E26</f>
        <v>Václav Křišťál</v>
      </c>
      <c r="K59" s="39"/>
      <c r="L59" s="14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9" t="s">
        <v>105</v>
      </c>
      <c r="D61" s="170"/>
      <c r="E61" s="170"/>
      <c r="F61" s="170"/>
      <c r="G61" s="170"/>
      <c r="H61" s="170"/>
      <c r="I61" s="170"/>
      <c r="J61" s="171" t="s">
        <v>106</v>
      </c>
      <c r="K61" s="170"/>
      <c r="L61" s="143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72" t="s">
        <v>74</v>
      </c>
      <c r="D63" s="39"/>
      <c r="E63" s="39"/>
      <c r="F63" s="39"/>
      <c r="G63" s="39"/>
      <c r="H63" s="39"/>
      <c r="I63" s="39"/>
      <c r="J63" s="101">
        <f>J90</f>
        <v>0</v>
      </c>
      <c r="K63" s="39"/>
      <c r="L63" s="14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107</v>
      </c>
    </row>
    <row r="64" s="9" customFormat="1" ht="24.96" customHeight="1">
      <c r="A64" s="9"/>
      <c r="B64" s="173"/>
      <c r="C64" s="174"/>
      <c r="D64" s="175" t="s">
        <v>580</v>
      </c>
      <c r="E64" s="176"/>
      <c r="F64" s="176"/>
      <c r="G64" s="176"/>
      <c r="H64" s="176"/>
      <c r="I64" s="176"/>
      <c r="J64" s="177">
        <f>J91</f>
        <v>0</v>
      </c>
      <c r="K64" s="174"/>
      <c r="L64" s="17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2" customFormat="1" ht="19.92" customHeight="1">
      <c r="A65" s="12"/>
      <c r="B65" s="240"/>
      <c r="C65" s="124"/>
      <c r="D65" s="241" t="s">
        <v>581</v>
      </c>
      <c r="E65" s="242"/>
      <c r="F65" s="242"/>
      <c r="G65" s="242"/>
      <c r="H65" s="242"/>
      <c r="I65" s="242"/>
      <c r="J65" s="243">
        <f>J92</f>
        <v>0</v>
      </c>
      <c r="K65" s="124"/>
      <c r="L65" s="244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40"/>
      <c r="C66" s="124"/>
      <c r="D66" s="241" t="s">
        <v>582</v>
      </c>
      <c r="E66" s="242"/>
      <c r="F66" s="242"/>
      <c r="G66" s="242"/>
      <c r="H66" s="242"/>
      <c r="I66" s="242"/>
      <c r="J66" s="243">
        <f>J97</f>
        <v>0</v>
      </c>
      <c r="K66" s="124"/>
      <c r="L66" s="244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40"/>
      <c r="C67" s="124"/>
      <c r="D67" s="241" t="s">
        <v>583</v>
      </c>
      <c r="E67" s="242"/>
      <c r="F67" s="242"/>
      <c r="G67" s="242"/>
      <c r="H67" s="242"/>
      <c r="I67" s="242"/>
      <c r="J67" s="243">
        <f>J101</f>
        <v>0</v>
      </c>
      <c r="K67" s="124"/>
      <c r="L67" s="244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40"/>
      <c r="C68" s="124"/>
      <c r="D68" s="241" t="s">
        <v>584</v>
      </c>
      <c r="E68" s="242"/>
      <c r="F68" s="242"/>
      <c r="G68" s="242"/>
      <c r="H68" s="242"/>
      <c r="I68" s="242"/>
      <c r="J68" s="243">
        <f>J108</f>
        <v>0</v>
      </c>
      <c r="K68" s="124"/>
      <c r="L68" s="244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2" customFormat="1" ht="21.84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4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14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="2" customFormat="1" ht="6.96" customHeight="1">
      <c r="A74" s="37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24.96" customHeight="1">
      <c r="A75" s="37"/>
      <c r="B75" s="38"/>
      <c r="C75" s="22" t="s">
        <v>124</v>
      </c>
      <c r="D75" s="39"/>
      <c r="E75" s="39"/>
      <c r="F75" s="39"/>
      <c r="G75" s="39"/>
      <c r="H75" s="39"/>
      <c r="I75" s="39"/>
      <c r="J75" s="39"/>
      <c r="K75" s="39"/>
      <c r="L75" s="14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4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16</v>
      </c>
      <c r="D77" s="39"/>
      <c r="E77" s="39"/>
      <c r="F77" s="39"/>
      <c r="G77" s="39"/>
      <c r="H77" s="39"/>
      <c r="I77" s="39"/>
      <c r="J77" s="39"/>
      <c r="K77" s="39"/>
      <c r="L77" s="14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168" t="str">
        <f>E7</f>
        <v xml:space="preserve">Rekonstrukce kuchyně –  Gastro technologie</v>
      </c>
      <c r="F78" s="31"/>
      <c r="G78" s="31"/>
      <c r="H78" s="31"/>
      <c r="I78" s="39"/>
      <c r="J78" s="39"/>
      <c r="K78" s="39"/>
      <c r="L78" s="14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1" customFormat="1" ht="12" customHeight="1">
      <c r="B79" s="20"/>
      <c r="C79" s="31" t="s">
        <v>100</v>
      </c>
      <c r="D79" s="21"/>
      <c r="E79" s="21"/>
      <c r="F79" s="21"/>
      <c r="G79" s="21"/>
      <c r="H79" s="21"/>
      <c r="I79" s="21"/>
      <c r="J79" s="21"/>
      <c r="K79" s="21"/>
      <c r="L79" s="19"/>
    </row>
    <row r="80" s="2" customFormat="1" ht="16.5" customHeight="1">
      <c r="A80" s="37"/>
      <c r="B80" s="38"/>
      <c r="C80" s="39"/>
      <c r="D80" s="39"/>
      <c r="E80" s="168" t="s">
        <v>401</v>
      </c>
      <c r="F80" s="39"/>
      <c r="G80" s="39"/>
      <c r="H80" s="39"/>
      <c r="I80" s="39"/>
      <c r="J80" s="39"/>
      <c r="K80" s="39"/>
      <c r="L80" s="14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102</v>
      </c>
      <c r="D81" s="39"/>
      <c r="E81" s="39"/>
      <c r="F81" s="39"/>
      <c r="G81" s="39"/>
      <c r="H81" s="39"/>
      <c r="I81" s="39"/>
      <c r="J81" s="39"/>
      <c r="K81" s="39"/>
      <c r="L81" s="14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6.5" customHeight="1">
      <c r="A82" s="37"/>
      <c r="B82" s="38"/>
      <c r="C82" s="39"/>
      <c r="D82" s="39"/>
      <c r="E82" s="68" t="str">
        <f>E11</f>
        <v>VON - Vedlejší a ostatní náklady</v>
      </c>
      <c r="F82" s="39"/>
      <c r="G82" s="39"/>
      <c r="H82" s="39"/>
      <c r="I82" s="39"/>
      <c r="J82" s="39"/>
      <c r="K82" s="39"/>
      <c r="L82" s="14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4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21</v>
      </c>
      <c r="D84" s="39"/>
      <c r="E84" s="39"/>
      <c r="F84" s="26" t="str">
        <f>F14</f>
        <v>Vejrostova 1143, 63500 Brno</v>
      </c>
      <c r="G84" s="39"/>
      <c r="H84" s="39"/>
      <c r="I84" s="31" t="s">
        <v>23</v>
      </c>
      <c r="J84" s="71" t="str">
        <f>IF(J14="","",J14)</f>
        <v>7. 8. 2023</v>
      </c>
      <c r="K84" s="39"/>
      <c r="L84" s="14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6.96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4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5.15" customHeight="1">
      <c r="A86" s="37"/>
      <c r="B86" s="38"/>
      <c r="C86" s="31" t="s">
        <v>25</v>
      </c>
      <c r="D86" s="39"/>
      <c r="E86" s="39"/>
      <c r="F86" s="26" t="str">
        <f>E17</f>
        <v>Gymnázium Brno-Bystrc, příspěvková organizace</v>
      </c>
      <c r="G86" s="39"/>
      <c r="H86" s="39"/>
      <c r="I86" s="31" t="s">
        <v>33</v>
      </c>
      <c r="J86" s="35" t="str">
        <f>E23</f>
        <v xml:space="preserve">MERU atelier s.r.o. </v>
      </c>
      <c r="K86" s="39"/>
      <c r="L86" s="14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31</v>
      </c>
      <c r="D87" s="39"/>
      <c r="E87" s="39"/>
      <c r="F87" s="26" t="str">
        <f>IF(E20="","",E20)</f>
        <v>Vyplň údaj</v>
      </c>
      <c r="G87" s="39"/>
      <c r="H87" s="39"/>
      <c r="I87" s="31" t="s">
        <v>37</v>
      </c>
      <c r="J87" s="35" t="str">
        <f>E26</f>
        <v>Václav Křišťál</v>
      </c>
      <c r="K87" s="39"/>
      <c r="L87" s="14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0.32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4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10" customFormat="1" ht="29.28" customHeight="1">
      <c r="A89" s="179"/>
      <c r="B89" s="180"/>
      <c r="C89" s="181" t="s">
        <v>125</v>
      </c>
      <c r="D89" s="182" t="s">
        <v>61</v>
      </c>
      <c r="E89" s="182" t="s">
        <v>57</v>
      </c>
      <c r="F89" s="182" t="s">
        <v>58</v>
      </c>
      <c r="G89" s="182" t="s">
        <v>126</v>
      </c>
      <c r="H89" s="182" t="s">
        <v>127</v>
      </c>
      <c r="I89" s="182" t="s">
        <v>128</v>
      </c>
      <c r="J89" s="182" t="s">
        <v>106</v>
      </c>
      <c r="K89" s="183" t="s">
        <v>129</v>
      </c>
      <c r="L89" s="184"/>
      <c r="M89" s="91" t="s">
        <v>19</v>
      </c>
      <c r="N89" s="92" t="s">
        <v>46</v>
      </c>
      <c r="O89" s="92" t="s">
        <v>130</v>
      </c>
      <c r="P89" s="92" t="s">
        <v>131</v>
      </c>
      <c r="Q89" s="92" t="s">
        <v>132</v>
      </c>
      <c r="R89" s="92" t="s">
        <v>133</v>
      </c>
      <c r="S89" s="92" t="s">
        <v>134</v>
      </c>
      <c r="T89" s="93" t="s">
        <v>135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37"/>
      <c r="B90" s="38"/>
      <c r="C90" s="98" t="s">
        <v>136</v>
      </c>
      <c r="D90" s="39"/>
      <c r="E90" s="39"/>
      <c r="F90" s="39"/>
      <c r="G90" s="39"/>
      <c r="H90" s="39"/>
      <c r="I90" s="39"/>
      <c r="J90" s="185">
        <f>BK90</f>
        <v>0</v>
      </c>
      <c r="K90" s="39"/>
      <c r="L90" s="43"/>
      <c r="M90" s="94"/>
      <c r="N90" s="186"/>
      <c r="O90" s="95"/>
      <c r="P90" s="187">
        <f>P91</f>
        <v>0</v>
      </c>
      <c r="Q90" s="95"/>
      <c r="R90" s="187">
        <f>R91</f>
        <v>0</v>
      </c>
      <c r="S90" s="95"/>
      <c r="T90" s="188">
        <f>T91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75</v>
      </c>
      <c r="AU90" s="16" t="s">
        <v>107</v>
      </c>
      <c r="BK90" s="189">
        <f>BK91</f>
        <v>0</v>
      </c>
    </row>
    <row r="91" s="11" customFormat="1" ht="25.92" customHeight="1">
      <c r="A91" s="11"/>
      <c r="B91" s="190"/>
      <c r="C91" s="191"/>
      <c r="D91" s="192" t="s">
        <v>75</v>
      </c>
      <c r="E91" s="193" t="s">
        <v>585</v>
      </c>
      <c r="F91" s="193" t="s">
        <v>586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P92+P97+P101+P108</f>
        <v>0</v>
      </c>
      <c r="Q91" s="198"/>
      <c r="R91" s="199">
        <f>R92+R97+R101+R108</f>
        <v>0</v>
      </c>
      <c r="S91" s="198"/>
      <c r="T91" s="200">
        <f>T92+T97+T101+T108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201" t="s">
        <v>166</v>
      </c>
      <c r="AT91" s="202" t="s">
        <v>75</v>
      </c>
      <c r="AU91" s="202" t="s">
        <v>76</v>
      </c>
      <c r="AY91" s="201" t="s">
        <v>139</v>
      </c>
      <c r="BK91" s="203">
        <f>BK92+BK97+BK101+BK108</f>
        <v>0</v>
      </c>
    </row>
    <row r="92" s="11" customFormat="1" ht="22.8" customHeight="1">
      <c r="A92" s="11"/>
      <c r="B92" s="190"/>
      <c r="C92" s="191"/>
      <c r="D92" s="192" t="s">
        <v>75</v>
      </c>
      <c r="E92" s="245" t="s">
        <v>587</v>
      </c>
      <c r="F92" s="245" t="s">
        <v>588</v>
      </c>
      <c r="G92" s="191"/>
      <c r="H92" s="191"/>
      <c r="I92" s="194"/>
      <c r="J92" s="246">
        <f>BK92</f>
        <v>0</v>
      </c>
      <c r="K92" s="191"/>
      <c r="L92" s="196"/>
      <c r="M92" s="197"/>
      <c r="N92" s="198"/>
      <c r="O92" s="198"/>
      <c r="P92" s="199">
        <f>SUM(P93:P96)</f>
        <v>0</v>
      </c>
      <c r="Q92" s="198"/>
      <c r="R92" s="199">
        <f>SUM(R93:R96)</f>
        <v>0</v>
      </c>
      <c r="S92" s="198"/>
      <c r="T92" s="200">
        <f>SUM(T93:T96)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201" t="s">
        <v>166</v>
      </c>
      <c r="AT92" s="202" t="s">
        <v>75</v>
      </c>
      <c r="AU92" s="202" t="s">
        <v>83</v>
      </c>
      <c r="AY92" s="201" t="s">
        <v>139</v>
      </c>
      <c r="BK92" s="203">
        <f>SUM(BK93:BK96)</f>
        <v>0</v>
      </c>
    </row>
    <row r="93" s="2" customFormat="1" ht="16.5" customHeight="1">
      <c r="A93" s="37"/>
      <c r="B93" s="38"/>
      <c r="C93" s="227" t="s">
        <v>83</v>
      </c>
      <c r="D93" s="227" t="s">
        <v>568</v>
      </c>
      <c r="E93" s="228" t="s">
        <v>589</v>
      </c>
      <c r="F93" s="229" t="s">
        <v>590</v>
      </c>
      <c r="G93" s="230" t="s">
        <v>591</v>
      </c>
      <c r="H93" s="231">
        <v>1</v>
      </c>
      <c r="I93" s="232"/>
      <c r="J93" s="233">
        <f>ROUND(I93*H93,2)</f>
        <v>0</v>
      </c>
      <c r="K93" s="229" t="s">
        <v>592</v>
      </c>
      <c r="L93" s="43"/>
      <c r="M93" s="234" t="s">
        <v>19</v>
      </c>
      <c r="N93" s="235" t="s">
        <v>47</v>
      </c>
      <c r="O93" s="83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6" t="s">
        <v>593</v>
      </c>
      <c r="AT93" s="216" t="s">
        <v>568</v>
      </c>
      <c r="AU93" s="216" t="s">
        <v>85</v>
      </c>
      <c r="AY93" s="16" t="s">
        <v>139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6" t="s">
        <v>83</v>
      </c>
      <c r="BK93" s="217">
        <f>ROUND(I93*H93,2)</f>
        <v>0</v>
      </c>
      <c r="BL93" s="16" t="s">
        <v>593</v>
      </c>
      <c r="BM93" s="216" t="s">
        <v>594</v>
      </c>
    </row>
    <row r="94" s="2" customFormat="1">
      <c r="A94" s="37"/>
      <c r="B94" s="38"/>
      <c r="C94" s="39"/>
      <c r="D94" s="247" t="s">
        <v>595</v>
      </c>
      <c r="E94" s="39"/>
      <c r="F94" s="248" t="s">
        <v>596</v>
      </c>
      <c r="G94" s="39"/>
      <c r="H94" s="39"/>
      <c r="I94" s="220"/>
      <c r="J94" s="39"/>
      <c r="K94" s="39"/>
      <c r="L94" s="43"/>
      <c r="M94" s="221"/>
      <c r="N94" s="222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595</v>
      </c>
      <c r="AU94" s="16" t="s">
        <v>85</v>
      </c>
    </row>
    <row r="95" s="2" customFormat="1">
      <c r="A95" s="37"/>
      <c r="B95" s="38"/>
      <c r="C95" s="39"/>
      <c r="D95" s="218" t="s">
        <v>147</v>
      </c>
      <c r="E95" s="39"/>
      <c r="F95" s="219" t="s">
        <v>597</v>
      </c>
      <c r="G95" s="39"/>
      <c r="H95" s="39"/>
      <c r="I95" s="220"/>
      <c r="J95" s="39"/>
      <c r="K95" s="39"/>
      <c r="L95" s="43"/>
      <c r="M95" s="221"/>
      <c r="N95" s="222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147</v>
      </c>
      <c r="AU95" s="16" t="s">
        <v>85</v>
      </c>
    </row>
    <row r="96" s="2" customFormat="1" ht="16.5" customHeight="1">
      <c r="A96" s="37"/>
      <c r="B96" s="38"/>
      <c r="C96" s="227" t="s">
        <v>155</v>
      </c>
      <c r="D96" s="227" t="s">
        <v>568</v>
      </c>
      <c r="E96" s="228" t="s">
        <v>598</v>
      </c>
      <c r="F96" s="229" t="s">
        <v>599</v>
      </c>
      <c r="G96" s="230" t="s">
        <v>591</v>
      </c>
      <c r="H96" s="231">
        <v>1</v>
      </c>
      <c r="I96" s="232"/>
      <c r="J96" s="233">
        <f>ROUND(I96*H96,2)</f>
        <v>0</v>
      </c>
      <c r="K96" s="229" t="s">
        <v>19</v>
      </c>
      <c r="L96" s="43"/>
      <c r="M96" s="234" t="s">
        <v>19</v>
      </c>
      <c r="N96" s="235" t="s">
        <v>47</v>
      </c>
      <c r="O96" s="83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6" t="s">
        <v>145</v>
      </c>
      <c r="AT96" s="216" t="s">
        <v>568</v>
      </c>
      <c r="AU96" s="216" t="s">
        <v>85</v>
      </c>
      <c r="AY96" s="16" t="s">
        <v>139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6" t="s">
        <v>83</v>
      </c>
      <c r="BK96" s="217">
        <f>ROUND(I96*H96,2)</f>
        <v>0</v>
      </c>
      <c r="BL96" s="16" t="s">
        <v>145</v>
      </c>
      <c r="BM96" s="216" t="s">
        <v>600</v>
      </c>
    </row>
    <row r="97" s="11" customFormat="1" ht="22.8" customHeight="1">
      <c r="A97" s="11"/>
      <c r="B97" s="190"/>
      <c r="C97" s="191"/>
      <c r="D97" s="192" t="s">
        <v>75</v>
      </c>
      <c r="E97" s="245" t="s">
        <v>601</v>
      </c>
      <c r="F97" s="245" t="s">
        <v>602</v>
      </c>
      <c r="G97" s="191"/>
      <c r="H97" s="191"/>
      <c r="I97" s="194"/>
      <c r="J97" s="246">
        <f>BK97</f>
        <v>0</v>
      </c>
      <c r="K97" s="191"/>
      <c r="L97" s="196"/>
      <c r="M97" s="197"/>
      <c r="N97" s="198"/>
      <c r="O97" s="198"/>
      <c r="P97" s="199">
        <f>SUM(P98:P100)</f>
        <v>0</v>
      </c>
      <c r="Q97" s="198"/>
      <c r="R97" s="199">
        <f>SUM(R98:R100)</f>
        <v>0</v>
      </c>
      <c r="S97" s="198"/>
      <c r="T97" s="200">
        <f>SUM(T98:T100)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1" t="s">
        <v>166</v>
      </c>
      <c r="AT97" s="202" t="s">
        <v>75</v>
      </c>
      <c r="AU97" s="202" t="s">
        <v>83</v>
      </c>
      <c r="AY97" s="201" t="s">
        <v>139</v>
      </c>
      <c r="BK97" s="203">
        <f>SUM(BK98:BK100)</f>
        <v>0</v>
      </c>
    </row>
    <row r="98" s="2" customFormat="1" ht="16.5" customHeight="1">
      <c r="A98" s="37"/>
      <c r="B98" s="38"/>
      <c r="C98" s="227" t="s">
        <v>145</v>
      </c>
      <c r="D98" s="227" t="s">
        <v>568</v>
      </c>
      <c r="E98" s="228" t="s">
        <v>603</v>
      </c>
      <c r="F98" s="229" t="s">
        <v>602</v>
      </c>
      <c r="G98" s="230" t="s">
        <v>591</v>
      </c>
      <c r="H98" s="231">
        <v>1</v>
      </c>
      <c r="I98" s="232"/>
      <c r="J98" s="233">
        <f>ROUND(I98*H98,2)</f>
        <v>0</v>
      </c>
      <c r="K98" s="229" t="s">
        <v>592</v>
      </c>
      <c r="L98" s="43"/>
      <c r="M98" s="234" t="s">
        <v>19</v>
      </c>
      <c r="N98" s="235" t="s">
        <v>47</v>
      </c>
      <c r="O98" s="83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6" t="s">
        <v>593</v>
      </c>
      <c r="AT98" s="216" t="s">
        <v>568</v>
      </c>
      <c r="AU98" s="216" t="s">
        <v>85</v>
      </c>
      <c r="AY98" s="16" t="s">
        <v>139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6" t="s">
        <v>83</v>
      </c>
      <c r="BK98" s="217">
        <f>ROUND(I98*H98,2)</f>
        <v>0</v>
      </c>
      <c r="BL98" s="16" t="s">
        <v>593</v>
      </c>
      <c r="BM98" s="216" t="s">
        <v>604</v>
      </c>
    </row>
    <row r="99" s="2" customFormat="1">
      <c r="A99" s="37"/>
      <c r="B99" s="38"/>
      <c r="C99" s="39"/>
      <c r="D99" s="247" t="s">
        <v>595</v>
      </c>
      <c r="E99" s="39"/>
      <c r="F99" s="248" t="s">
        <v>605</v>
      </c>
      <c r="G99" s="39"/>
      <c r="H99" s="39"/>
      <c r="I99" s="220"/>
      <c r="J99" s="39"/>
      <c r="K99" s="39"/>
      <c r="L99" s="43"/>
      <c r="M99" s="221"/>
      <c r="N99" s="222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595</v>
      </c>
      <c r="AU99" s="16" t="s">
        <v>85</v>
      </c>
    </row>
    <row r="100" s="2" customFormat="1">
      <c r="A100" s="37"/>
      <c r="B100" s="38"/>
      <c r="C100" s="39"/>
      <c r="D100" s="218" t="s">
        <v>147</v>
      </c>
      <c r="E100" s="39"/>
      <c r="F100" s="219" t="s">
        <v>606</v>
      </c>
      <c r="G100" s="39"/>
      <c r="H100" s="39"/>
      <c r="I100" s="220"/>
      <c r="J100" s="39"/>
      <c r="K100" s="39"/>
      <c r="L100" s="43"/>
      <c r="M100" s="221"/>
      <c r="N100" s="222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147</v>
      </c>
      <c r="AU100" s="16" t="s">
        <v>85</v>
      </c>
    </row>
    <row r="101" s="11" customFormat="1" ht="22.8" customHeight="1">
      <c r="A101" s="11"/>
      <c r="B101" s="190"/>
      <c r="C101" s="191"/>
      <c r="D101" s="192" t="s">
        <v>75</v>
      </c>
      <c r="E101" s="245" t="s">
        <v>607</v>
      </c>
      <c r="F101" s="245" t="s">
        <v>608</v>
      </c>
      <c r="G101" s="191"/>
      <c r="H101" s="191"/>
      <c r="I101" s="194"/>
      <c r="J101" s="246">
        <f>BK101</f>
        <v>0</v>
      </c>
      <c r="K101" s="191"/>
      <c r="L101" s="196"/>
      <c r="M101" s="197"/>
      <c r="N101" s="198"/>
      <c r="O101" s="198"/>
      <c r="P101" s="199">
        <f>SUM(P102:P107)</f>
        <v>0</v>
      </c>
      <c r="Q101" s="198"/>
      <c r="R101" s="199">
        <f>SUM(R102:R107)</f>
        <v>0</v>
      </c>
      <c r="S101" s="198"/>
      <c r="T101" s="200">
        <f>SUM(T102:T107)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1" t="s">
        <v>166</v>
      </c>
      <c r="AT101" s="202" t="s">
        <v>75</v>
      </c>
      <c r="AU101" s="202" t="s">
        <v>83</v>
      </c>
      <c r="AY101" s="201" t="s">
        <v>139</v>
      </c>
      <c r="BK101" s="203">
        <f>SUM(BK102:BK107)</f>
        <v>0</v>
      </c>
    </row>
    <row r="102" s="2" customFormat="1" ht="16.5" customHeight="1">
      <c r="A102" s="37"/>
      <c r="B102" s="38"/>
      <c r="C102" s="227" t="s">
        <v>166</v>
      </c>
      <c r="D102" s="227" t="s">
        <v>568</v>
      </c>
      <c r="E102" s="228" t="s">
        <v>609</v>
      </c>
      <c r="F102" s="229" t="s">
        <v>610</v>
      </c>
      <c r="G102" s="230" t="s">
        <v>591</v>
      </c>
      <c r="H102" s="231">
        <v>1</v>
      </c>
      <c r="I102" s="232"/>
      <c r="J102" s="233">
        <f>ROUND(I102*H102,2)</f>
        <v>0</v>
      </c>
      <c r="K102" s="229" t="s">
        <v>592</v>
      </c>
      <c r="L102" s="43"/>
      <c r="M102" s="234" t="s">
        <v>19</v>
      </c>
      <c r="N102" s="235" t="s">
        <v>47</v>
      </c>
      <c r="O102" s="83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6" t="s">
        <v>593</v>
      </c>
      <c r="AT102" s="216" t="s">
        <v>568</v>
      </c>
      <c r="AU102" s="216" t="s">
        <v>85</v>
      </c>
      <c r="AY102" s="16" t="s">
        <v>139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6" t="s">
        <v>83</v>
      </c>
      <c r="BK102" s="217">
        <f>ROUND(I102*H102,2)</f>
        <v>0</v>
      </c>
      <c r="BL102" s="16" t="s">
        <v>593</v>
      </c>
      <c r="BM102" s="216" t="s">
        <v>611</v>
      </c>
    </row>
    <row r="103" s="2" customFormat="1">
      <c r="A103" s="37"/>
      <c r="B103" s="38"/>
      <c r="C103" s="39"/>
      <c r="D103" s="247" t="s">
        <v>595</v>
      </c>
      <c r="E103" s="39"/>
      <c r="F103" s="248" t="s">
        <v>612</v>
      </c>
      <c r="G103" s="39"/>
      <c r="H103" s="39"/>
      <c r="I103" s="220"/>
      <c r="J103" s="39"/>
      <c r="K103" s="39"/>
      <c r="L103" s="43"/>
      <c r="M103" s="221"/>
      <c r="N103" s="222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595</v>
      </c>
      <c r="AU103" s="16" t="s">
        <v>85</v>
      </c>
    </row>
    <row r="104" s="2" customFormat="1">
      <c r="A104" s="37"/>
      <c r="B104" s="38"/>
      <c r="C104" s="39"/>
      <c r="D104" s="218" t="s">
        <v>147</v>
      </c>
      <c r="E104" s="39"/>
      <c r="F104" s="219" t="s">
        <v>613</v>
      </c>
      <c r="G104" s="39"/>
      <c r="H104" s="39"/>
      <c r="I104" s="220"/>
      <c r="J104" s="39"/>
      <c r="K104" s="39"/>
      <c r="L104" s="43"/>
      <c r="M104" s="221"/>
      <c r="N104" s="222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147</v>
      </c>
      <c r="AU104" s="16" t="s">
        <v>85</v>
      </c>
    </row>
    <row r="105" s="2" customFormat="1" ht="16.5" customHeight="1">
      <c r="A105" s="37"/>
      <c r="B105" s="38"/>
      <c r="C105" s="227" t="s">
        <v>171</v>
      </c>
      <c r="D105" s="227" t="s">
        <v>568</v>
      </c>
      <c r="E105" s="228" t="s">
        <v>609</v>
      </c>
      <c r="F105" s="229" t="s">
        <v>610</v>
      </c>
      <c r="G105" s="230" t="s">
        <v>591</v>
      </c>
      <c r="H105" s="231">
        <v>1</v>
      </c>
      <c r="I105" s="232"/>
      <c r="J105" s="233">
        <f>ROUND(I105*H105,2)</f>
        <v>0</v>
      </c>
      <c r="K105" s="229" t="s">
        <v>592</v>
      </c>
      <c r="L105" s="43"/>
      <c r="M105" s="234" t="s">
        <v>19</v>
      </c>
      <c r="N105" s="235" t="s">
        <v>47</v>
      </c>
      <c r="O105" s="83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6" t="s">
        <v>145</v>
      </c>
      <c r="AT105" s="216" t="s">
        <v>568</v>
      </c>
      <c r="AU105" s="216" t="s">
        <v>85</v>
      </c>
      <c r="AY105" s="16" t="s">
        <v>139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6" t="s">
        <v>83</v>
      </c>
      <c r="BK105" s="217">
        <f>ROUND(I105*H105,2)</f>
        <v>0</v>
      </c>
      <c r="BL105" s="16" t="s">
        <v>145</v>
      </c>
      <c r="BM105" s="216" t="s">
        <v>614</v>
      </c>
    </row>
    <row r="106" s="2" customFormat="1">
      <c r="A106" s="37"/>
      <c r="B106" s="38"/>
      <c r="C106" s="39"/>
      <c r="D106" s="247" t="s">
        <v>595</v>
      </c>
      <c r="E106" s="39"/>
      <c r="F106" s="248" t="s">
        <v>612</v>
      </c>
      <c r="G106" s="39"/>
      <c r="H106" s="39"/>
      <c r="I106" s="220"/>
      <c r="J106" s="39"/>
      <c r="K106" s="39"/>
      <c r="L106" s="43"/>
      <c r="M106" s="221"/>
      <c r="N106" s="222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595</v>
      </c>
      <c r="AU106" s="16" t="s">
        <v>85</v>
      </c>
    </row>
    <row r="107" s="2" customFormat="1">
      <c r="A107" s="37"/>
      <c r="B107" s="38"/>
      <c r="C107" s="39"/>
      <c r="D107" s="218" t="s">
        <v>147</v>
      </c>
      <c r="E107" s="39"/>
      <c r="F107" s="219" t="s">
        <v>615</v>
      </c>
      <c r="G107" s="39"/>
      <c r="H107" s="39"/>
      <c r="I107" s="220"/>
      <c r="J107" s="39"/>
      <c r="K107" s="39"/>
      <c r="L107" s="43"/>
      <c r="M107" s="221"/>
      <c r="N107" s="222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147</v>
      </c>
      <c r="AU107" s="16" t="s">
        <v>85</v>
      </c>
    </row>
    <row r="108" s="11" customFormat="1" ht="22.8" customHeight="1">
      <c r="A108" s="11"/>
      <c r="B108" s="190"/>
      <c r="C108" s="191"/>
      <c r="D108" s="192" t="s">
        <v>75</v>
      </c>
      <c r="E108" s="245" t="s">
        <v>616</v>
      </c>
      <c r="F108" s="245" t="s">
        <v>617</v>
      </c>
      <c r="G108" s="191"/>
      <c r="H108" s="191"/>
      <c r="I108" s="194"/>
      <c r="J108" s="246">
        <f>BK108</f>
        <v>0</v>
      </c>
      <c r="K108" s="191"/>
      <c r="L108" s="196"/>
      <c r="M108" s="197"/>
      <c r="N108" s="198"/>
      <c r="O108" s="198"/>
      <c r="P108" s="199">
        <f>SUM(P109:P112)</f>
        <v>0</v>
      </c>
      <c r="Q108" s="198"/>
      <c r="R108" s="199">
        <f>SUM(R109:R112)</f>
        <v>0</v>
      </c>
      <c r="S108" s="198"/>
      <c r="T108" s="200">
        <f>SUM(T109:T112)</f>
        <v>0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R108" s="201" t="s">
        <v>166</v>
      </c>
      <c r="AT108" s="202" t="s">
        <v>75</v>
      </c>
      <c r="AU108" s="202" t="s">
        <v>83</v>
      </c>
      <c r="AY108" s="201" t="s">
        <v>139</v>
      </c>
      <c r="BK108" s="203">
        <f>SUM(BK109:BK112)</f>
        <v>0</v>
      </c>
    </row>
    <row r="109" s="2" customFormat="1" ht="16.5" customHeight="1">
      <c r="A109" s="37"/>
      <c r="B109" s="38"/>
      <c r="C109" s="227" t="s">
        <v>218</v>
      </c>
      <c r="D109" s="227" t="s">
        <v>568</v>
      </c>
      <c r="E109" s="228" t="s">
        <v>618</v>
      </c>
      <c r="F109" s="229" t="s">
        <v>619</v>
      </c>
      <c r="G109" s="230" t="s">
        <v>591</v>
      </c>
      <c r="H109" s="231">
        <v>1</v>
      </c>
      <c r="I109" s="232"/>
      <c r="J109" s="233">
        <f>ROUND(I109*H109,2)</f>
        <v>0</v>
      </c>
      <c r="K109" s="229" t="s">
        <v>19</v>
      </c>
      <c r="L109" s="43"/>
      <c r="M109" s="234" t="s">
        <v>19</v>
      </c>
      <c r="N109" s="235" t="s">
        <v>47</v>
      </c>
      <c r="O109" s="83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6" t="s">
        <v>593</v>
      </c>
      <c r="AT109" s="216" t="s">
        <v>568</v>
      </c>
      <c r="AU109" s="216" t="s">
        <v>85</v>
      </c>
      <c r="AY109" s="16" t="s">
        <v>139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6" t="s">
        <v>83</v>
      </c>
      <c r="BK109" s="217">
        <f>ROUND(I109*H109,2)</f>
        <v>0</v>
      </c>
      <c r="BL109" s="16" t="s">
        <v>593</v>
      </c>
      <c r="BM109" s="216" t="s">
        <v>620</v>
      </c>
    </row>
    <row r="110" s="2" customFormat="1">
      <c r="A110" s="37"/>
      <c r="B110" s="38"/>
      <c r="C110" s="39"/>
      <c r="D110" s="218" t="s">
        <v>147</v>
      </c>
      <c r="E110" s="39"/>
      <c r="F110" s="219" t="s">
        <v>621</v>
      </c>
      <c r="G110" s="39"/>
      <c r="H110" s="39"/>
      <c r="I110" s="220"/>
      <c r="J110" s="39"/>
      <c r="K110" s="39"/>
      <c r="L110" s="43"/>
      <c r="M110" s="221"/>
      <c r="N110" s="222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147</v>
      </c>
      <c r="AU110" s="16" t="s">
        <v>85</v>
      </c>
    </row>
    <row r="111" s="2" customFormat="1" ht="16.5" customHeight="1">
      <c r="A111" s="37"/>
      <c r="B111" s="38"/>
      <c r="C111" s="227" t="s">
        <v>224</v>
      </c>
      <c r="D111" s="227" t="s">
        <v>568</v>
      </c>
      <c r="E111" s="228" t="s">
        <v>622</v>
      </c>
      <c r="F111" s="229" t="s">
        <v>619</v>
      </c>
      <c r="G111" s="230" t="s">
        <v>591</v>
      </c>
      <c r="H111" s="231">
        <v>1</v>
      </c>
      <c r="I111" s="232"/>
      <c r="J111" s="233">
        <f>ROUND(I111*H111,2)</f>
        <v>0</v>
      </c>
      <c r="K111" s="229" t="s">
        <v>19</v>
      </c>
      <c r="L111" s="43"/>
      <c r="M111" s="234" t="s">
        <v>19</v>
      </c>
      <c r="N111" s="235" t="s">
        <v>47</v>
      </c>
      <c r="O111" s="83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6" t="s">
        <v>593</v>
      </c>
      <c r="AT111" s="216" t="s">
        <v>568</v>
      </c>
      <c r="AU111" s="216" t="s">
        <v>85</v>
      </c>
      <c r="AY111" s="16" t="s">
        <v>139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6" t="s">
        <v>83</v>
      </c>
      <c r="BK111" s="217">
        <f>ROUND(I111*H111,2)</f>
        <v>0</v>
      </c>
      <c r="BL111" s="16" t="s">
        <v>593</v>
      </c>
      <c r="BM111" s="216" t="s">
        <v>623</v>
      </c>
    </row>
    <row r="112" s="2" customFormat="1">
      <c r="A112" s="37"/>
      <c r="B112" s="38"/>
      <c r="C112" s="39"/>
      <c r="D112" s="218" t="s">
        <v>147</v>
      </c>
      <c r="E112" s="39"/>
      <c r="F112" s="219" t="s">
        <v>624</v>
      </c>
      <c r="G112" s="39"/>
      <c r="H112" s="39"/>
      <c r="I112" s="220"/>
      <c r="J112" s="39"/>
      <c r="K112" s="39"/>
      <c r="L112" s="43"/>
      <c r="M112" s="223"/>
      <c r="N112" s="224"/>
      <c r="O112" s="225"/>
      <c r="P112" s="225"/>
      <c r="Q112" s="225"/>
      <c r="R112" s="225"/>
      <c r="S112" s="225"/>
      <c r="T112" s="226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147</v>
      </c>
      <c r="AU112" s="16" t="s">
        <v>85</v>
      </c>
    </row>
    <row r="113" s="2" customFormat="1" ht="6.96" customHeight="1">
      <c r="A113" s="37"/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43"/>
      <c r="M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</sheetData>
  <sheetProtection sheet="1" autoFilter="0" formatColumns="0" formatRows="0" objects="1" scenarios="1" spinCount="100000" saltValue="ntrDtRDvQDcSPQhj3QWyjocjwvyhdodAyZsl5xaxn643Vl6cNo8QTzgYg/VVM7zxXtbIsqSoYIT1ts5TC1E0wA==" hashValue="0g7y6hjkHI7l0T97ByQezdshqJskH6kkKVnD4O373QY7NRchMPLwR/N1llsf2mQjO+U8dz97E7Wz+Ts3BOMRWg==" algorithmName="SHA-512" password="CC35"/>
  <autoFilter ref="C89:K1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3_01/011002000"/>
    <hyperlink ref="F99" r:id="rId2" display="https://podminky.urs.cz/item/CS_URS_2023_01/030001000"/>
    <hyperlink ref="F103" r:id="rId3" display="https://podminky.urs.cz/item/CS_URS_2023_01/045002000"/>
    <hyperlink ref="F106" r:id="rId4" display="https://podminky.urs.cz/item/CS_URS_2023_01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49" customWidth="1"/>
    <col min="2" max="2" width="1.667969" style="249" customWidth="1"/>
    <col min="3" max="4" width="5" style="249" customWidth="1"/>
    <col min="5" max="5" width="11.66016" style="249" customWidth="1"/>
    <col min="6" max="6" width="9.160156" style="249" customWidth="1"/>
    <col min="7" max="7" width="5" style="249" customWidth="1"/>
    <col min="8" max="8" width="77.83203" style="249" customWidth="1"/>
    <col min="9" max="10" width="20" style="249" customWidth="1"/>
    <col min="11" max="11" width="1.667969" style="249" customWidth="1"/>
  </cols>
  <sheetData>
    <row r="1" s="1" customFormat="1" ht="37.5" customHeight="1"/>
    <row r="2" s="1" customFormat="1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="13" customFormat="1" ht="45" customHeight="1">
      <c r="B3" s="253"/>
      <c r="C3" s="254" t="s">
        <v>625</v>
      </c>
      <c r="D3" s="254"/>
      <c r="E3" s="254"/>
      <c r="F3" s="254"/>
      <c r="G3" s="254"/>
      <c r="H3" s="254"/>
      <c r="I3" s="254"/>
      <c r="J3" s="254"/>
      <c r="K3" s="255"/>
    </row>
    <row r="4" s="1" customFormat="1" ht="25.5" customHeight="1">
      <c r="B4" s="256"/>
      <c r="C4" s="257" t="s">
        <v>626</v>
      </c>
      <c r="D4" s="257"/>
      <c r="E4" s="257"/>
      <c r="F4" s="257"/>
      <c r="G4" s="257"/>
      <c r="H4" s="257"/>
      <c r="I4" s="257"/>
      <c r="J4" s="257"/>
      <c r="K4" s="258"/>
    </row>
    <row r="5" s="1" customFormat="1" ht="5.25" customHeight="1">
      <c r="B5" s="256"/>
      <c r="C5" s="259"/>
      <c r="D5" s="259"/>
      <c r="E5" s="259"/>
      <c r="F5" s="259"/>
      <c r="G5" s="259"/>
      <c r="H5" s="259"/>
      <c r="I5" s="259"/>
      <c r="J5" s="259"/>
      <c r="K5" s="258"/>
    </row>
    <row r="6" s="1" customFormat="1" ht="15" customHeight="1">
      <c r="B6" s="256"/>
      <c r="C6" s="260" t="s">
        <v>627</v>
      </c>
      <c r="D6" s="260"/>
      <c r="E6" s="260"/>
      <c r="F6" s="260"/>
      <c r="G6" s="260"/>
      <c r="H6" s="260"/>
      <c r="I6" s="260"/>
      <c r="J6" s="260"/>
      <c r="K6" s="258"/>
    </row>
    <row r="7" s="1" customFormat="1" ht="15" customHeight="1">
      <c r="B7" s="261"/>
      <c r="C7" s="260" t="s">
        <v>628</v>
      </c>
      <c r="D7" s="260"/>
      <c r="E7" s="260"/>
      <c r="F7" s="260"/>
      <c r="G7" s="260"/>
      <c r="H7" s="260"/>
      <c r="I7" s="260"/>
      <c r="J7" s="260"/>
      <c r="K7" s="258"/>
    </row>
    <row r="8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="1" customFormat="1" ht="15" customHeight="1">
      <c r="B9" s="261"/>
      <c r="C9" s="260" t="s">
        <v>629</v>
      </c>
      <c r="D9" s="260"/>
      <c r="E9" s="260"/>
      <c r="F9" s="260"/>
      <c r="G9" s="260"/>
      <c r="H9" s="260"/>
      <c r="I9" s="260"/>
      <c r="J9" s="260"/>
      <c r="K9" s="258"/>
    </row>
    <row r="10" s="1" customFormat="1" ht="15" customHeight="1">
      <c r="B10" s="261"/>
      <c r="C10" s="260"/>
      <c r="D10" s="260" t="s">
        <v>630</v>
      </c>
      <c r="E10" s="260"/>
      <c r="F10" s="260"/>
      <c r="G10" s="260"/>
      <c r="H10" s="260"/>
      <c r="I10" s="260"/>
      <c r="J10" s="260"/>
      <c r="K10" s="258"/>
    </row>
    <row r="11" s="1" customFormat="1" ht="15" customHeight="1">
      <c r="B11" s="261"/>
      <c r="C11" s="262"/>
      <c r="D11" s="260" t="s">
        <v>631</v>
      </c>
      <c r="E11" s="260"/>
      <c r="F11" s="260"/>
      <c r="G11" s="260"/>
      <c r="H11" s="260"/>
      <c r="I11" s="260"/>
      <c r="J11" s="260"/>
      <c r="K11" s="258"/>
    </row>
    <row r="12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="1" customFormat="1" ht="15" customHeight="1">
      <c r="B13" s="261"/>
      <c r="C13" s="262"/>
      <c r="D13" s="263" t="s">
        <v>632</v>
      </c>
      <c r="E13" s="260"/>
      <c r="F13" s="260"/>
      <c r="G13" s="260"/>
      <c r="H13" s="260"/>
      <c r="I13" s="260"/>
      <c r="J13" s="260"/>
      <c r="K13" s="258"/>
    </row>
    <row r="14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="1" customFormat="1" ht="15" customHeight="1">
      <c r="B15" s="261"/>
      <c r="C15" s="262"/>
      <c r="D15" s="260" t="s">
        <v>633</v>
      </c>
      <c r="E15" s="260"/>
      <c r="F15" s="260"/>
      <c r="G15" s="260"/>
      <c r="H15" s="260"/>
      <c r="I15" s="260"/>
      <c r="J15" s="260"/>
      <c r="K15" s="258"/>
    </row>
    <row r="16" s="1" customFormat="1" ht="15" customHeight="1">
      <c r="B16" s="261"/>
      <c r="C16" s="262"/>
      <c r="D16" s="260" t="s">
        <v>634</v>
      </c>
      <c r="E16" s="260"/>
      <c r="F16" s="260"/>
      <c r="G16" s="260"/>
      <c r="H16" s="260"/>
      <c r="I16" s="260"/>
      <c r="J16" s="260"/>
      <c r="K16" s="258"/>
    </row>
    <row r="17" s="1" customFormat="1" ht="15" customHeight="1">
      <c r="B17" s="261"/>
      <c r="C17" s="262"/>
      <c r="D17" s="260" t="s">
        <v>635</v>
      </c>
      <c r="E17" s="260"/>
      <c r="F17" s="260"/>
      <c r="G17" s="260"/>
      <c r="H17" s="260"/>
      <c r="I17" s="260"/>
      <c r="J17" s="260"/>
      <c r="K17" s="258"/>
    </row>
    <row r="18" s="1" customFormat="1" ht="15" customHeight="1">
      <c r="B18" s="261"/>
      <c r="C18" s="262"/>
      <c r="D18" s="262"/>
      <c r="E18" s="264" t="s">
        <v>82</v>
      </c>
      <c r="F18" s="260" t="s">
        <v>636</v>
      </c>
      <c r="G18" s="260"/>
      <c r="H18" s="260"/>
      <c r="I18" s="260"/>
      <c r="J18" s="260"/>
      <c r="K18" s="258"/>
    </row>
    <row r="19" s="1" customFormat="1" ht="15" customHeight="1">
      <c r="B19" s="261"/>
      <c r="C19" s="262"/>
      <c r="D19" s="262"/>
      <c r="E19" s="264" t="s">
        <v>637</v>
      </c>
      <c r="F19" s="260" t="s">
        <v>638</v>
      </c>
      <c r="G19" s="260"/>
      <c r="H19" s="260"/>
      <c r="I19" s="260"/>
      <c r="J19" s="260"/>
      <c r="K19" s="258"/>
    </row>
    <row r="20" s="1" customFormat="1" ht="15" customHeight="1">
      <c r="B20" s="261"/>
      <c r="C20" s="262"/>
      <c r="D20" s="262"/>
      <c r="E20" s="264" t="s">
        <v>639</v>
      </c>
      <c r="F20" s="260" t="s">
        <v>640</v>
      </c>
      <c r="G20" s="260"/>
      <c r="H20" s="260"/>
      <c r="I20" s="260"/>
      <c r="J20" s="260"/>
      <c r="K20" s="258"/>
    </row>
    <row r="21" s="1" customFormat="1" ht="15" customHeight="1">
      <c r="B21" s="261"/>
      <c r="C21" s="262"/>
      <c r="D21" s="262"/>
      <c r="E21" s="264" t="s">
        <v>96</v>
      </c>
      <c r="F21" s="260" t="s">
        <v>97</v>
      </c>
      <c r="G21" s="260"/>
      <c r="H21" s="260"/>
      <c r="I21" s="260"/>
      <c r="J21" s="260"/>
      <c r="K21" s="258"/>
    </row>
    <row r="22" s="1" customFormat="1" ht="15" customHeight="1">
      <c r="B22" s="261"/>
      <c r="C22" s="262"/>
      <c r="D22" s="262"/>
      <c r="E22" s="264" t="s">
        <v>641</v>
      </c>
      <c r="F22" s="260" t="s">
        <v>642</v>
      </c>
      <c r="G22" s="260"/>
      <c r="H22" s="260"/>
      <c r="I22" s="260"/>
      <c r="J22" s="260"/>
      <c r="K22" s="258"/>
    </row>
    <row r="23" s="1" customFormat="1" ht="15" customHeight="1">
      <c r="B23" s="261"/>
      <c r="C23" s="262"/>
      <c r="D23" s="262"/>
      <c r="E23" s="264" t="s">
        <v>89</v>
      </c>
      <c r="F23" s="260" t="s">
        <v>643</v>
      </c>
      <c r="G23" s="260"/>
      <c r="H23" s="260"/>
      <c r="I23" s="260"/>
      <c r="J23" s="260"/>
      <c r="K23" s="258"/>
    </row>
    <row r="24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="1" customFormat="1" ht="15" customHeight="1">
      <c r="B25" s="261"/>
      <c r="C25" s="260" t="s">
        <v>644</v>
      </c>
      <c r="D25" s="260"/>
      <c r="E25" s="260"/>
      <c r="F25" s="260"/>
      <c r="G25" s="260"/>
      <c r="H25" s="260"/>
      <c r="I25" s="260"/>
      <c r="J25" s="260"/>
      <c r="K25" s="258"/>
    </row>
    <row r="26" s="1" customFormat="1" ht="15" customHeight="1">
      <c r="B26" s="261"/>
      <c r="C26" s="260" t="s">
        <v>645</v>
      </c>
      <c r="D26" s="260"/>
      <c r="E26" s="260"/>
      <c r="F26" s="260"/>
      <c r="G26" s="260"/>
      <c r="H26" s="260"/>
      <c r="I26" s="260"/>
      <c r="J26" s="260"/>
      <c r="K26" s="258"/>
    </row>
    <row r="27" s="1" customFormat="1" ht="15" customHeight="1">
      <c r="B27" s="261"/>
      <c r="C27" s="260"/>
      <c r="D27" s="260" t="s">
        <v>646</v>
      </c>
      <c r="E27" s="260"/>
      <c r="F27" s="260"/>
      <c r="G27" s="260"/>
      <c r="H27" s="260"/>
      <c r="I27" s="260"/>
      <c r="J27" s="260"/>
      <c r="K27" s="258"/>
    </row>
    <row r="28" s="1" customFormat="1" ht="15" customHeight="1">
      <c r="B28" s="261"/>
      <c r="C28" s="262"/>
      <c r="D28" s="260" t="s">
        <v>647</v>
      </c>
      <c r="E28" s="260"/>
      <c r="F28" s="260"/>
      <c r="G28" s="260"/>
      <c r="H28" s="260"/>
      <c r="I28" s="260"/>
      <c r="J28" s="260"/>
      <c r="K28" s="258"/>
    </row>
    <row r="29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="1" customFormat="1" ht="15" customHeight="1">
      <c r="B30" s="261"/>
      <c r="C30" s="262"/>
      <c r="D30" s="260" t="s">
        <v>648</v>
      </c>
      <c r="E30" s="260"/>
      <c r="F30" s="260"/>
      <c r="G30" s="260"/>
      <c r="H30" s="260"/>
      <c r="I30" s="260"/>
      <c r="J30" s="260"/>
      <c r="K30" s="258"/>
    </row>
    <row r="31" s="1" customFormat="1" ht="15" customHeight="1">
      <c r="B31" s="261"/>
      <c r="C31" s="262"/>
      <c r="D31" s="260" t="s">
        <v>649</v>
      </c>
      <c r="E31" s="260"/>
      <c r="F31" s="260"/>
      <c r="G31" s="260"/>
      <c r="H31" s="260"/>
      <c r="I31" s="260"/>
      <c r="J31" s="260"/>
      <c r="K31" s="258"/>
    </row>
    <row r="32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="1" customFormat="1" ht="15" customHeight="1">
      <c r="B33" s="261"/>
      <c r="C33" s="262"/>
      <c r="D33" s="260" t="s">
        <v>650</v>
      </c>
      <c r="E33" s="260"/>
      <c r="F33" s="260"/>
      <c r="G33" s="260"/>
      <c r="H33" s="260"/>
      <c r="I33" s="260"/>
      <c r="J33" s="260"/>
      <c r="K33" s="258"/>
    </row>
    <row r="34" s="1" customFormat="1" ht="15" customHeight="1">
      <c r="B34" s="261"/>
      <c r="C34" s="262"/>
      <c r="D34" s="260" t="s">
        <v>651</v>
      </c>
      <c r="E34" s="260"/>
      <c r="F34" s="260"/>
      <c r="G34" s="260"/>
      <c r="H34" s="260"/>
      <c r="I34" s="260"/>
      <c r="J34" s="260"/>
      <c r="K34" s="258"/>
    </row>
    <row r="35" s="1" customFormat="1" ht="15" customHeight="1">
      <c r="B35" s="261"/>
      <c r="C35" s="262"/>
      <c r="D35" s="260" t="s">
        <v>652</v>
      </c>
      <c r="E35" s="260"/>
      <c r="F35" s="260"/>
      <c r="G35" s="260"/>
      <c r="H35" s="260"/>
      <c r="I35" s="260"/>
      <c r="J35" s="260"/>
      <c r="K35" s="258"/>
    </row>
    <row r="36" s="1" customFormat="1" ht="15" customHeight="1">
      <c r="B36" s="261"/>
      <c r="C36" s="262"/>
      <c r="D36" s="260"/>
      <c r="E36" s="263" t="s">
        <v>125</v>
      </c>
      <c r="F36" s="260"/>
      <c r="G36" s="260" t="s">
        <v>653</v>
      </c>
      <c r="H36" s="260"/>
      <c r="I36" s="260"/>
      <c r="J36" s="260"/>
      <c r="K36" s="258"/>
    </row>
    <row r="37" s="1" customFormat="1" ht="30.75" customHeight="1">
      <c r="B37" s="261"/>
      <c r="C37" s="262"/>
      <c r="D37" s="260"/>
      <c r="E37" s="263" t="s">
        <v>654</v>
      </c>
      <c r="F37" s="260"/>
      <c r="G37" s="260" t="s">
        <v>655</v>
      </c>
      <c r="H37" s="260"/>
      <c r="I37" s="260"/>
      <c r="J37" s="260"/>
      <c r="K37" s="258"/>
    </row>
    <row r="38" s="1" customFormat="1" ht="15" customHeight="1">
      <c r="B38" s="261"/>
      <c r="C38" s="262"/>
      <c r="D38" s="260"/>
      <c r="E38" s="263" t="s">
        <v>57</v>
      </c>
      <c r="F38" s="260"/>
      <c r="G38" s="260" t="s">
        <v>656</v>
      </c>
      <c r="H38" s="260"/>
      <c r="I38" s="260"/>
      <c r="J38" s="260"/>
      <c r="K38" s="258"/>
    </row>
    <row r="39" s="1" customFormat="1" ht="15" customHeight="1">
      <c r="B39" s="261"/>
      <c r="C39" s="262"/>
      <c r="D39" s="260"/>
      <c r="E39" s="263" t="s">
        <v>58</v>
      </c>
      <c r="F39" s="260"/>
      <c r="G39" s="260" t="s">
        <v>657</v>
      </c>
      <c r="H39" s="260"/>
      <c r="I39" s="260"/>
      <c r="J39" s="260"/>
      <c r="K39" s="258"/>
    </row>
    <row r="40" s="1" customFormat="1" ht="15" customHeight="1">
      <c r="B40" s="261"/>
      <c r="C40" s="262"/>
      <c r="D40" s="260"/>
      <c r="E40" s="263" t="s">
        <v>126</v>
      </c>
      <c r="F40" s="260"/>
      <c r="G40" s="260" t="s">
        <v>658</v>
      </c>
      <c r="H40" s="260"/>
      <c r="I40" s="260"/>
      <c r="J40" s="260"/>
      <c r="K40" s="258"/>
    </row>
    <row r="41" s="1" customFormat="1" ht="15" customHeight="1">
      <c r="B41" s="261"/>
      <c r="C41" s="262"/>
      <c r="D41" s="260"/>
      <c r="E41" s="263" t="s">
        <v>127</v>
      </c>
      <c r="F41" s="260"/>
      <c r="G41" s="260" t="s">
        <v>659</v>
      </c>
      <c r="H41" s="260"/>
      <c r="I41" s="260"/>
      <c r="J41" s="260"/>
      <c r="K41" s="258"/>
    </row>
    <row r="42" s="1" customFormat="1" ht="15" customHeight="1">
      <c r="B42" s="261"/>
      <c r="C42" s="262"/>
      <c r="D42" s="260"/>
      <c r="E42" s="263" t="s">
        <v>660</v>
      </c>
      <c r="F42" s="260"/>
      <c r="G42" s="260" t="s">
        <v>661</v>
      </c>
      <c r="H42" s="260"/>
      <c r="I42" s="260"/>
      <c r="J42" s="260"/>
      <c r="K42" s="258"/>
    </row>
    <row r="43" s="1" customFormat="1" ht="15" customHeight="1">
      <c r="B43" s="261"/>
      <c r="C43" s="262"/>
      <c r="D43" s="260"/>
      <c r="E43" s="263"/>
      <c r="F43" s="260"/>
      <c r="G43" s="260" t="s">
        <v>662</v>
      </c>
      <c r="H43" s="260"/>
      <c r="I43" s="260"/>
      <c r="J43" s="260"/>
      <c r="K43" s="258"/>
    </row>
    <row r="44" s="1" customFormat="1" ht="15" customHeight="1">
      <c r="B44" s="261"/>
      <c r="C44" s="262"/>
      <c r="D44" s="260"/>
      <c r="E44" s="263" t="s">
        <v>663</v>
      </c>
      <c r="F44" s="260"/>
      <c r="G44" s="260" t="s">
        <v>664</v>
      </c>
      <c r="H44" s="260"/>
      <c r="I44" s="260"/>
      <c r="J44" s="260"/>
      <c r="K44" s="258"/>
    </row>
    <row r="45" s="1" customFormat="1" ht="15" customHeight="1">
      <c r="B45" s="261"/>
      <c r="C45" s="262"/>
      <c r="D45" s="260"/>
      <c r="E45" s="263" t="s">
        <v>129</v>
      </c>
      <c r="F45" s="260"/>
      <c r="G45" s="260" t="s">
        <v>665</v>
      </c>
      <c r="H45" s="260"/>
      <c r="I45" s="260"/>
      <c r="J45" s="260"/>
      <c r="K45" s="258"/>
    </row>
    <row r="46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="1" customFormat="1" ht="15" customHeight="1">
      <c r="B47" s="261"/>
      <c r="C47" s="262"/>
      <c r="D47" s="260" t="s">
        <v>666</v>
      </c>
      <c r="E47" s="260"/>
      <c r="F47" s="260"/>
      <c r="G47" s="260"/>
      <c r="H47" s="260"/>
      <c r="I47" s="260"/>
      <c r="J47" s="260"/>
      <c r="K47" s="258"/>
    </row>
    <row r="48" s="1" customFormat="1" ht="15" customHeight="1">
      <c r="B48" s="261"/>
      <c r="C48" s="262"/>
      <c r="D48" s="262"/>
      <c r="E48" s="260" t="s">
        <v>667</v>
      </c>
      <c r="F48" s="260"/>
      <c r="G48" s="260"/>
      <c r="H48" s="260"/>
      <c r="I48" s="260"/>
      <c r="J48" s="260"/>
      <c r="K48" s="258"/>
    </row>
    <row r="49" s="1" customFormat="1" ht="15" customHeight="1">
      <c r="B49" s="261"/>
      <c r="C49" s="262"/>
      <c r="D49" s="262"/>
      <c r="E49" s="260" t="s">
        <v>668</v>
      </c>
      <c r="F49" s="260"/>
      <c r="G49" s="260"/>
      <c r="H49" s="260"/>
      <c r="I49" s="260"/>
      <c r="J49" s="260"/>
      <c r="K49" s="258"/>
    </row>
    <row r="50" s="1" customFormat="1" ht="15" customHeight="1">
      <c r="B50" s="261"/>
      <c r="C50" s="262"/>
      <c r="D50" s="262"/>
      <c r="E50" s="260" t="s">
        <v>669</v>
      </c>
      <c r="F50" s="260"/>
      <c r="G50" s="260"/>
      <c r="H50" s="260"/>
      <c r="I50" s="260"/>
      <c r="J50" s="260"/>
      <c r="K50" s="258"/>
    </row>
    <row r="51" s="1" customFormat="1" ht="15" customHeight="1">
      <c r="B51" s="261"/>
      <c r="C51" s="262"/>
      <c r="D51" s="260" t="s">
        <v>670</v>
      </c>
      <c r="E51" s="260"/>
      <c r="F51" s="260"/>
      <c r="G51" s="260"/>
      <c r="H51" s="260"/>
      <c r="I51" s="260"/>
      <c r="J51" s="260"/>
      <c r="K51" s="258"/>
    </row>
    <row r="52" s="1" customFormat="1" ht="25.5" customHeight="1">
      <c r="B52" s="256"/>
      <c r="C52" s="257" t="s">
        <v>671</v>
      </c>
      <c r="D52" s="257"/>
      <c r="E52" s="257"/>
      <c r="F52" s="257"/>
      <c r="G52" s="257"/>
      <c r="H52" s="257"/>
      <c r="I52" s="257"/>
      <c r="J52" s="257"/>
      <c r="K52" s="258"/>
    </row>
    <row r="53" s="1" customFormat="1" ht="5.25" customHeight="1">
      <c r="B53" s="256"/>
      <c r="C53" s="259"/>
      <c r="D53" s="259"/>
      <c r="E53" s="259"/>
      <c r="F53" s="259"/>
      <c r="G53" s="259"/>
      <c r="H53" s="259"/>
      <c r="I53" s="259"/>
      <c r="J53" s="259"/>
      <c r="K53" s="258"/>
    </row>
    <row r="54" s="1" customFormat="1" ht="15" customHeight="1">
      <c r="B54" s="256"/>
      <c r="C54" s="260" t="s">
        <v>672</v>
      </c>
      <c r="D54" s="260"/>
      <c r="E54" s="260"/>
      <c r="F54" s="260"/>
      <c r="G54" s="260"/>
      <c r="H54" s="260"/>
      <c r="I54" s="260"/>
      <c r="J54" s="260"/>
      <c r="K54" s="258"/>
    </row>
    <row r="55" s="1" customFormat="1" ht="15" customHeight="1">
      <c r="B55" s="256"/>
      <c r="C55" s="260" t="s">
        <v>673</v>
      </c>
      <c r="D55" s="260"/>
      <c r="E55" s="260"/>
      <c r="F55" s="260"/>
      <c r="G55" s="260"/>
      <c r="H55" s="260"/>
      <c r="I55" s="260"/>
      <c r="J55" s="260"/>
      <c r="K55" s="258"/>
    </row>
    <row r="56" s="1" customFormat="1" ht="12.75" customHeight="1">
      <c r="B56" s="256"/>
      <c r="C56" s="260"/>
      <c r="D56" s="260"/>
      <c r="E56" s="260"/>
      <c r="F56" s="260"/>
      <c r="G56" s="260"/>
      <c r="H56" s="260"/>
      <c r="I56" s="260"/>
      <c r="J56" s="260"/>
      <c r="K56" s="258"/>
    </row>
    <row r="57" s="1" customFormat="1" ht="15" customHeight="1">
      <c r="B57" s="256"/>
      <c r="C57" s="260" t="s">
        <v>674</v>
      </c>
      <c r="D57" s="260"/>
      <c r="E57" s="260"/>
      <c r="F57" s="260"/>
      <c r="G57" s="260"/>
      <c r="H57" s="260"/>
      <c r="I57" s="260"/>
      <c r="J57" s="260"/>
      <c r="K57" s="258"/>
    </row>
    <row r="58" s="1" customFormat="1" ht="15" customHeight="1">
      <c r="B58" s="256"/>
      <c r="C58" s="262"/>
      <c r="D58" s="260" t="s">
        <v>675</v>
      </c>
      <c r="E58" s="260"/>
      <c r="F58" s="260"/>
      <c r="G58" s="260"/>
      <c r="H58" s="260"/>
      <c r="I58" s="260"/>
      <c r="J58" s="260"/>
      <c r="K58" s="258"/>
    </row>
    <row r="59" s="1" customFormat="1" ht="15" customHeight="1">
      <c r="B59" s="256"/>
      <c r="C59" s="262"/>
      <c r="D59" s="260" t="s">
        <v>676</v>
      </c>
      <c r="E59" s="260"/>
      <c r="F59" s="260"/>
      <c r="G59" s="260"/>
      <c r="H59" s="260"/>
      <c r="I59" s="260"/>
      <c r="J59" s="260"/>
      <c r="K59" s="258"/>
    </row>
    <row r="60" s="1" customFormat="1" ht="15" customHeight="1">
      <c r="B60" s="256"/>
      <c r="C60" s="262"/>
      <c r="D60" s="260" t="s">
        <v>677</v>
      </c>
      <c r="E60" s="260"/>
      <c r="F60" s="260"/>
      <c r="G60" s="260"/>
      <c r="H60" s="260"/>
      <c r="I60" s="260"/>
      <c r="J60" s="260"/>
      <c r="K60" s="258"/>
    </row>
    <row r="61" s="1" customFormat="1" ht="15" customHeight="1">
      <c r="B61" s="256"/>
      <c r="C61" s="262"/>
      <c r="D61" s="260" t="s">
        <v>678</v>
      </c>
      <c r="E61" s="260"/>
      <c r="F61" s="260"/>
      <c r="G61" s="260"/>
      <c r="H61" s="260"/>
      <c r="I61" s="260"/>
      <c r="J61" s="260"/>
      <c r="K61" s="258"/>
    </row>
    <row r="62" s="1" customFormat="1" ht="15" customHeight="1">
      <c r="B62" s="256"/>
      <c r="C62" s="262"/>
      <c r="D62" s="265" t="s">
        <v>679</v>
      </c>
      <c r="E62" s="265"/>
      <c r="F62" s="265"/>
      <c r="G62" s="265"/>
      <c r="H62" s="265"/>
      <c r="I62" s="265"/>
      <c r="J62" s="265"/>
      <c r="K62" s="258"/>
    </row>
    <row r="63" s="1" customFormat="1" ht="15" customHeight="1">
      <c r="B63" s="256"/>
      <c r="C63" s="262"/>
      <c r="D63" s="260" t="s">
        <v>680</v>
      </c>
      <c r="E63" s="260"/>
      <c r="F63" s="260"/>
      <c r="G63" s="260"/>
      <c r="H63" s="260"/>
      <c r="I63" s="260"/>
      <c r="J63" s="260"/>
      <c r="K63" s="258"/>
    </row>
    <row r="64" s="1" customFormat="1" ht="12.75" customHeight="1">
      <c r="B64" s="256"/>
      <c r="C64" s="262"/>
      <c r="D64" s="262"/>
      <c r="E64" s="266"/>
      <c r="F64" s="262"/>
      <c r="G64" s="262"/>
      <c r="H64" s="262"/>
      <c r="I64" s="262"/>
      <c r="J64" s="262"/>
      <c r="K64" s="258"/>
    </row>
    <row r="65" s="1" customFormat="1" ht="15" customHeight="1">
      <c r="B65" s="256"/>
      <c r="C65" s="262"/>
      <c r="D65" s="260" t="s">
        <v>681</v>
      </c>
      <c r="E65" s="260"/>
      <c r="F65" s="260"/>
      <c r="G65" s="260"/>
      <c r="H65" s="260"/>
      <c r="I65" s="260"/>
      <c r="J65" s="260"/>
      <c r="K65" s="258"/>
    </row>
    <row r="66" s="1" customFormat="1" ht="15" customHeight="1">
      <c r="B66" s="256"/>
      <c r="C66" s="262"/>
      <c r="D66" s="265" t="s">
        <v>682</v>
      </c>
      <c r="E66" s="265"/>
      <c r="F66" s="265"/>
      <c r="G66" s="265"/>
      <c r="H66" s="265"/>
      <c r="I66" s="265"/>
      <c r="J66" s="265"/>
      <c r="K66" s="258"/>
    </row>
    <row r="67" s="1" customFormat="1" ht="15" customHeight="1">
      <c r="B67" s="256"/>
      <c r="C67" s="262"/>
      <c r="D67" s="260" t="s">
        <v>683</v>
      </c>
      <c r="E67" s="260"/>
      <c r="F67" s="260"/>
      <c r="G67" s="260"/>
      <c r="H67" s="260"/>
      <c r="I67" s="260"/>
      <c r="J67" s="260"/>
      <c r="K67" s="258"/>
    </row>
    <row r="68" s="1" customFormat="1" ht="15" customHeight="1">
      <c r="B68" s="256"/>
      <c r="C68" s="262"/>
      <c r="D68" s="260" t="s">
        <v>684</v>
      </c>
      <c r="E68" s="260"/>
      <c r="F68" s="260"/>
      <c r="G68" s="260"/>
      <c r="H68" s="260"/>
      <c r="I68" s="260"/>
      <c r="J68" s="260"/>
      <c r="K68" s="258"/>
    </row>
    <row r="69" s="1" customFormat="1" ht="15" customHeight="1">
      <c r="B69" s="256"/>
      <c r="C69" s="262"/>
      <c r="D69" s="260" t="s">
        <v>685</v>
      </c>
      <c r="E69" s="260"/>
      <c r="F69" s="260"/>
      <c r="G69" s="260"/>
      <c r="H69" s="260"/>
      <c r="I69" s="260"/>
      <c r="J69" s="260"/>
      <c r="K69" s="258"/>
    </row>
    <row r="70" s="1" customFormat="1" ht="15" customHeight="1">
      <c r="B70" s="256"/>
      <c r="C70" s="262"/>
      <c r="D70" s="260" t="s">
        <v>686</v>
      </c>
      <c r="E70" s="260"/>
      <c r="F70" s="260"/>
      <c r="G70" s="260"/>
      <c r="H70" s="260"/>
      <c r="I70" s="260"/>
      <c r="J70" s="260"/>
      <c r="K70" s="258"/>
    </row>
    <row r="7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="1" customFormat="1" ht="45" customHeight="1">
      <c r="B75" s="275"/>
      <c r="C75" s="276" t="s">
        <v>687</v>
      </c>
      <c r="D75" s="276"/>
      <c r="E75" s="276"/>
      <c r="F75" s="276"/>
      <c r="G75" s="276"/>
      <c r="H75" s="276"/>
      <c r="I75" s="276"/>
      <c r="J75" s="276"/>
      <c r="K75" s="277"/>
    </row>
    <row r="76" s="1" customFormat="1" ht="17.25" customHeight="1">
      <c r="B76" s="275"/>
      <c r="C76" s="278" t="s">
        <v>688</v>
      </c>
      <c r="D76" s="278"/>
      <c r="E76" s="278"/>
      <c r="F76" s="278" t="s">
        <v>689</v>
      </c>
      <c r="G76" s="279"/>
      <c r="H76" s="278" t="s">
        <v>58</v>
      </c>
      <c r="I76" s="278" t="s">
        <v>61</v>
      </c>
      <c r="J76" s="278" t="s">
        <v>690</v>
      </c>
      <c r="K76" s="277"/>
    </row>
    <row r="77" s="1" customFormat="1" ht="17.25" customHeight="1">
      <c r="B77" s="275"/>
      <c r="C77" s="280" t="s">
        <v>691</v>
      </c>
      <c r="D77" s="280"/>
      <c r="E77" s="280"/>
      <c r="F77" s="281" t="s">
        <v>692</v>
      </c>
      <c r="G77" s="282"/>
      <c r="H77" s="280"/>
      <c r="I77" s="280"/>
      <c r="J77" s="280" t="s">
        <v>693</v>
      </c>
      <c r="K77" s="277"/>
    </row>
    <row r="78" s="1" customFormat="1" ht="5.25" customHeight="1">
      <c r="B78" s="275"/>
      <c r="C78" s="283"/>
      <c r="D78" s="283"/>
      <c r="E78" s="283"/>
      <c r="F78" s="283"/>
      <c r="G78" s="284"/>
      <c r="H78" s="283"/>
      <c r="I78" s="283"/>
      <c r="J78" s="283"/>
      <c r="K78" s="277"/>
    </row>
    <row r="79" s="1" customFormat="1" ht="15" customHeight="1">
      <c r="B79" s="275"/>
      <c r="C79" s="263" t="s">
        <v>57</v>
      </c>
      <c r="D79" s="285"/>
      <c r="E79" s="285"/>
      <c r="F79" s="286" t="s">
        <v>694</v>
      </c>
      <c r="G79" s="287"/>
      <c r="H79" s="263" t="s">
        <v>695</v>
      </c>
      <c r="I79" s="263" t="s">
        <v>696</v>
      </c>
      <c r="J79" s="263">
        <v>20</v>
      </c>
      <c r="K79" s="277"/>
    </row>
    <row r="80" s="1" customFormat="1" ht="15" customHeight="1">
      <c r="B80" s="275"/>
      <c r="C80" s="263" t="s">
        <v>697</v>
      </c>
      <c r="D80" s="263"/>
      <c r="E80" s="263"/>
      <c r="F80" s="286" t="s">
        <v>694</v>
      </c>
      <c r="G80" s="287"/>
      <c r="H80" s="263" t="s">
        <v>698</v>
      </c>
      <c r="I80" s="263" t="s">
        <v>696</v>
      </c>
      <c r="J80" s="263">
        <v>120</v>
      </c>
      <c r="K80" s="277"/>
    </row>
    <row r="81" s="1" customFormat="1" ht="15" customHeight="1">
      <c r="B81" s="288"/>
      <c r="C81" s="263" t="s">
        <v>699</v>
      </c>
      <c r="D81" s="263"/>
      <c r="E81" s="263"/>
      <c r="F81" s="286" t="s">
        <v>700</v>
      </c>
      <c r="G81" s="287"/>
      <c r="H81" s="263" t="s">
        <v>701</v>
      </c>
      <c r="I81" s="263" t="s">
        <v>696</v>
      </c>
      <c r="J81" s="263">
        <v>50</v>
      </c>
      <c r="K81" s="277"/>
    </row>
    <row r="82" s="1" customFormat="1" ht="15" customHeight="1">
      <c r="B82" s="288"/>
      <c r="C82" s="263" t="s">
        <v>702</v>
      </c>
      <c r="D82" s="263"/>
      <c r="E82" s="263"/>
      <c r="F82" s="286" t="s">
        <v>694</v>
      </c>
      <c r="G82" s="287"/>
      <c r="H82" s="263" t="s">
        <v>703</v>
      </c>
      <c r="I82" s="263" t="s">
        <v>704</v>
      </c>
      <c r="J82" s="263"/>
      <c r="K82" s="277"/>
    </row>
    <row r="83" s="1" customFormat="1" ht="15" customHeight="1">
      <c r="B83" s="288"/>
      <c r="C83" s="289" t="s">
        <v>705</v>
      </c>
      <c r="D83" s="289"/>
      <c r="E83" s="289"/>
      <c r="F83" s="290" t="s">
        <v>700</v>
      </c>
      <c r="G83" s="289"/>
      <c r="H83" s="289" t="s">
        <v>706</v>
      </c>
      <c r="I83" s="289" t="s">
        <v>696</v>
      </c>
      <c r="J83" s="289">
        <v>15</v>
      </c>
      <c r="K83" s="277"/>
    </row>
    <row r="84" s="1" customFormat="1" ht="15" customHeight="1">
      <c r="B84" s="288"/>
      <c r="C84" s="289" t="s">
        <v>707</v>
      </c>
      <c r="D84" s="289"/>
      <c r="E84" s="289"/>
      <c r="F84" s="290" t="s">
        <v>700</v>
      </c>
      <c r="G84" s="289"/>
      <c r="H84" s="289" t="s">
        <v>708</v>
      </c>
      <c r="I84" s="289" t="s">
        <v>696</v>
      </c>
      <c r="J84" s="289">
        <v>15</v>
      </c>
      <c r="K84" s="277"/>
    </row>
    <row r="85" s="1" customFormat="1" ht="15" customHeight="1">
      <c r="B85" s="288"/>
      <c r="C85" s="289" t="s">
        <v>709</v>
      </c>
      <c r="D85" s="289"/>
      <c r="E85" s="289"/>
      <c r="F85" s="290" t="s">
        <v>700</v>
      </c>
      <c r="G85" s="289"/>
      <c r="H85" s="289" t="s">
        <v>710</v>
      </c>
      <c r="I85" s="289" t="s">
        <v>696</v>
      </c>
      <c r="J85" s="289">
        <v>20</v>
      </c>
      <c r="K85" s="277"/>
    </row>
    <row r="86" s="1" customFormat="1" ht="15" customHeight="1">
      <c r="B86" s="288"/>
      <c r="C86" s="289" t="s">
        <v>711</v>
      </c>
      <c r="D86" s="289"/>
      <c r="E86" s="289"/>
      <c r="F86" s="290" t="s">
        <v>700</v>
      </c>
      <c r="G86" s="289"/>
      <c r="H86" s="289" t="s">
        <v>712</v>
      </c>
      <c r="I86" s="289" t="s">
        <v>696</v>
      </c>
      <c r="J86" s="289">
        <v>20</v>
      </c>
      <c r="K86" s="277"/>
    </row>
    <row r="87" s="1" customFormat="1" ht="15" customHeight="1">
      <c r="B87" s="288"/>
      <c r="C87" s="263" t="s">
        <v>713</v>
      </c>
      <c r="D87" s="263"/>
      <c r="E87" s="263"/>
      <c r="F87" s="286" t="s">
        <v>700</v>
      </c>
      <c r="G87" s="287"/>
      <c r="H87" s="263" t="s">
        <v>714</v>
      </c>
      <c r="I87" s="263" t="s">
        <v>696</v>
      </c>
      <c r="J87" s="263">
        <v>50</v>
      </c>
      <c r="K87" s="277"/>
    </row>
    <row r="88" s="1" customFormat="1" ht="15" customHeight="1">
      <c r="B88" s="288"/>
      <c r="C88" s="263" t="s">
        <v>715</v>
      </c>
      <c r="D88" s="263"/>
      <c r="E88" s="263"/>
      <c r="F88" s="286" t="s">
        <v>700</v>
      </c>
      <c r="G88" s="287"/>
      <c r="H88" s="263" t="s">
        <v>716</v>
      </c>
      <c r="I88" s="263" t="s">
        <v>696</v>
      </c>
      <c r="J88" s="263">
        <v>20</v>
      </c>
      <c r="K88" s="277"/>
    </row>
    <row r="89" s="1" customFormat="1" ht="15" customHeight="1">
      <c r="B89" s="288"/>
      <c r="C89" s="263" t="s">
        <v>717</v>
      </c>
      <c r="D89" s="263"/>
      <c r="E89" s="263"/>
      <c r="F89" s="286" t="s">
        <v>700</v>
      </c>
      <c r="G89" s="287"/>
      <c r="H89" s="263" t="s">
        <v>718</v>
      </c>
      <c r="I89" s="263" t="s">
        <v>696</v>
      </c>
      <c r="J89" s="263">
        <v>20</v>
      </c>
      <c r="K89" s="277"/>
    </row>
    <row r="90" s="1" customFormat="1" ht="15" customHeight="1">
      <c r="B90" s="288"/>
      <c r="C90" s="263" t="s">
        <v>719</v>
      </c>
      <c r="D90" s="263"/>
      <c r="E90" s="263"/>
      <c r="F90" s="286" t="s">
        <v>700</v>
      </c>
      <c r="G90" s="287"/>
      <c r="H90" s="263" t="s">
        <v>720</v>
      </c>
      <c r="I90" s="263" t="s">
        <v>696</v>
      </c>
      <c r="J90" s="263">
        <v>50</v>
      </c>
      <c r="K90" s="277"/>
    </row>
    <row r="91" s="1" customFormat="1" ht="15" customHeight="1">
      <c r="B91" s="288"/>
      <c r="C91" s="263" t="s">
        <v>721</v>
      </c>
      <c r="D91" s="263"/>
      <c r="E91" s="263"/>
      <c r="F91" s="286" t="s">
        <v>700</v>
      </c>
      <c r="G91" s="287"/>
      <c r="H91" s="263" t="s">
        <v>721</v>
      </c>
      <c r="I91" s="263" t="s">
        <v>696</v>
      </c>
      <c r="J91" s="263">
        <v>50</v>
      </c>
      <c r="K91" s="277"/>
    </row>
    <row r="92" s="1" customFormat="1" ht="15" customHeight="1">
      <c r="B92" s="288"/>
      <c r="C92" s="263" t="s">
        <v>722</v>
      </c>
      <c r="D92" s="263"/>
      <c r="E92" s="263"/>
      <c r="F92" s="286" t="s">
        <v>700</v>
      </c>
      <c r="G92" s="287"/>
      <c r="H92" s="263" t="s">
        <v>723</v>
      </c>
      <c r="I92" s="263" t="s">
        <v>696</v>
      </c>
      <c r="J92" s="263">
        <v>255</v>
      </c>
      <c r="K92" s="277"/>
    </row>
    <row r="93" s="1" customFormat="1" ht="15" customHeight="1">
      <c r="B93" s="288"/>
      <c r="C93" s="263" t="s">
        <v>724</v>
      </c>
      <c r="D93" s="263"/>
      <c r="E93" s="263"/>
      <c r="F93" s="286" t="s">
        <v>694</v>
      </c>
      <c r="G93" s="287"/>
      <c r="H93" s="263" t="s">
        <v>725</v>
      </c>
      <c r="I93" s="263" t="s">
        <v>726</v>
      </c>
      <c r="J93" s="263"/>
      <c r="K93" s="277"/>
    </row>
    <row r="94" s="1" customFormat="1" ht="15" customHeight="1">
      <c r="B94" s="288"/>
      <c r="C94" s="263" t="s">
        <v>727</v>
      </c>
      <c r="D94" s="263"/>
      <c r="E94" s="263"/>
      <c r="F94" s="286" t="s">
        <v>694</v>
      </c>
      <c r="G94" s="287"/>
      <c r="H94" s="263" t="s">
        <v>728</v>
      </c>
      <c r="I94" s="263" t="s">
        <v>729</v>
      </c>
      <c r="J94" s="263"/>
      <c r="K94" s="277"/>
    </row>
    <row r="95" s="1" customFormat="1" ht="15" customHeight="1">
      <c r="B95" s="288"/>
      <c r="C95" s="263" t="s">
        <v>730</v>
      </c>
      <c r="D95" s="263"/>
      <c r="E95" s="263"/>
      <c r="F95" s="286" t="s">
        <v>694</v>
      </c>
      <c r="G95" s="287"/>
      <c r="H95" s="263" t="s">
        <v>730</v>
      </c>
      <c r="I95" s="263" t="s">
        <v>729</v>
      </c>
      <c r="J95" s="263"/>
      <c r="K95" s="277"/>
    </row>
    <row r="96" s="1" customFormat="1" ht="15" customHeight="1">
      <c r="B96" s="288"/>
      <c r="C96" s="263" t="s">
        <v>42</v>
      </c>
      <c r="D96" s="263"/>
      <c r="E96" s="263"/>
      <c r="F96" s="286" t="s">
        <v>694</v>
      </c>
      <c r="G96" s="287"/>
      <c r="H96" s="263" t="s">
        <v>731</v>
      </c>
      <c r="I96" s="263" t="s">
        <v>729</v>
      </c>
      <c r="J96" s="263"/>
      <c r="K96" s="277"/>
    </row>
    <row r="97" s="1" customFormat="1" ht="15" customHeight="1">
      <c r="B97" s="288"/>
      <c r="C97" s="263" t="s">
        <v>52</v>
      </c>
      <c r="D97" s="263"/>
      <c r="E97" s="263"/>
      <c r="F97" s="286" t="s">
        <v>694</v>
      </c>
      <c r="G97" s="287"/>
      <c r="H97" s="263" t="s">
        <v>732</v>
      </c>
      <c r="I97" s="263" t="s">
        <v>729</v>
      </c>
      <c r="J97" s="263"/>
      <c r="K97" s="277"/>
    </row>
    <row r="98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="1" customFormat="1" ht="45" customHeight="1">
      <c r="B102" s="275"/>
      <c r="C102" s="276" t="s">
        <v>733</v>
      </c>
      <c r="D102" s="276"/>
      <c r="E102" s="276"/>
      <c r="F102" s="276"/>
      <c r="G102" s="276"/>
      <c r="H102" s="276"/>
      <c r="I102" s="276"/>
      <c r="J102" s="276"/>
      <c r="K102" s="277"/>
    </row>
    <row r="103" s="1" customFormat="1" ht="17.25" customHeight="1">
      <c r="B103" s="275"/>
      <c r="C103" s="278" t="s">
        <v>688</v>
      </c>
      <c r="D103" s="278"/>
      <c r="E103" s="278"/>
      <c r="F103" s="278" t="s">
        <v>689</v>
      </c>
      <c r="G103" s="279"/>
      <c r="H103" s="278" t="s">
        <v>58</v>
      </c>
      <c r="I103" s="278" t="s">
        <v>61</v>
      </c>
      <c r="J103" s="278" t="s">
        <v>690</v>
      </c>
      <c r="K103" s="277"/>
    </row>
    <row r="104" s="1" customFormat="1" ht="17.25" customHeight="1">
      <c r="B104" s="275"/>
      <c r="C104" s="280" t="s">
        <v>691</v>
      </c>
      <c r="D104" s="280"/>
      <c r="E104" s="280"/>
      <c r="F104" s="281" t="s">
        <v>692</v>
      </c>
      <c r="G104" s="282"/>
      <c r="H104" s="280"/>
      <c r="I104" s="280"/>
      <c r="J104" s="280" t="s">
        <v>693</v>
      </c>
      <c r="K104" s="277"/>
    </row>
    <row r="105" s="1" customFormat="1" ht="5.25" customHeight="1">
      <c r="B105" s="275"/>
      <c r="C105" s="278"/>
      <c r="D105" s="278"/>
      <c r="E105" s="278"/>
      <c r="F105" s="278"/>
      <c r="G105" s="296"/>
      <c r="H105" s="278"/>
      <c r="I105" s="278"/>
      <c r="J105" s="278"/>
      <c r="K105" s="277"/>
    </row>
    <row r="106" s="1" customFormat="1" ht="15" customHeight="1">
      <c r="B106" s="275"/>
      <c r="C106" s="263" t="s">
        <v>57</v>
      </c>
      <c r="D106" s="285"/>
      <c r="E106" s="285"/>
      <c r="F106" s="286" t="s">
        <v>694</v>
      </c>
      <c r="G106" s="263"/>
      <c r="H106" s="263" t="s">
        <v>734</v>
      </c>
      <c r="I106" s="263" t="s">
        <v>696</v>
      </c>
      <c r="J106" s="263">
        <v>20</v>
      </c>
      <c r="K106" s="277"/>
    </row>
    <row r="107" s="1" customFormat="1" ht="15" customHeight="1">
      <c r="B107" s="275"/>
      <c r="C107" s="263" t="s">
        <v>697</v>
      </c>
      <c r="D107" s="263"/>
      <c r="E107" s="263"/>
      <c r="F107" s="286" t="s">
        <v>694</v>
      </c>
      <c r="G107" s="263"/>
      <c r="H107" s="263" t="s">
        <v>734</v>
      </c>
      <c r="I107" s="263" t="s">
        <v>696</v>
      </c>
      <c r="J107" s="263">
        <v>120</v>
      </c>
      <c r="K107" s="277"/>
    </row>
    <row r="108" s="1" customFormat="1" ht="15" customHeight="1">
      <c r="B108" s="288"/>
      <c r="C108" s="263" t="s">
        <v>699</v>
      </c>
      <c r="D108" s="263"/>
      <c r="E108" s="263"/>
      <c r="F108" s="286" t="s">
        <v>700</v>
      </c>
      <c r="G108" s="263"/>
      <c r="H108" s="263" t="s">
        <v>734</v>
      </c>
      <c r="I108" s="263" t="s">
        <v>696</v>
      </c>
      <c r="J108" s="263">
        <v>50</v>
      </c>
      <c r="K108" s="277"/>
    </row>
    <row r="109" s="1" customFormat="1" ht="15" customHeight="1">
      <c r="B109" s="288"/>
      <c r="C109" s="263" t="s">
        <v>702</v>
      </c>
      <c r="D109" s="263"/>
      <c r="E109" s="263"/>
      <c r="F109" s="286" t="s">
        <v>694</v>
      </c>
      <c r="G109" s="263"/>
      <c r="H109" s="263" t="s">
        <v>734</v>
      </c>
      <c r="I109" s="263" t="s">
        <v>704</v>
      </c>
      <c r="J109" s="263"/>
      <c r="K109" s="277"/>
    </row>
    <row r="110" s="1" customFormat="1" ht="15" customHeight="1">
      <c r="B110" s="288"/>
      <c r="C110" s="263" t="s">
        <v>713</v>
      </c>
      <c r="D110" s="263"/>
      <c r="E110" s="263"/>
      <c r="F110" s="286" t="s">
        <v>700</v>
      </c>
      <c r="G110" s="263"/>
      <c r="H110" s="263" t="s">
        <v>734</v>
      </c>
      <c r="I110" s="263" t="s">
        <v>696</v>
      </c>
      <c r="J110" s="263">
        <v>50</v>
      </c>
      <c r="K110" s="277"/>
    </row>
    <row r="111" s="1" customFormat="1" ht="15" customHeight="1">
      <c r="B111" s="288"/>
      <c r="C111" s="263" t="s">
        <v>721</v>
      </c>
      <c r="D111" s="263"/>
      <c r="E111" s="263"/>
      <c r="F111" s="286" t="s">
        <v>700</v>
      </c>
      <c r="G111" s="263"/>
      <c r="H111" s="263" t="s">
        <v>734</v>
      </c>
      <c r="I111" s="263" t="s">
        <v>696</v>
      </c>
      <c r="J111" s="263">
        <v>50</v>
      </c>
      <c r="K111" s="277"/>
    </row>
    <row r="112" s="1" customFormat="1" ht="15" customHeight="1">
      <c r="B112" s="288"/>
      <c r="C112" s="263" t="s">
        <v>719</v>
      </c>
      <c r="D112" s="263"/>
      <c r="E112" s="263"/>
      <c r="F112" s="286" t="s">
        <v>700</v>
      </c>
      <c r="G112" s="263"/>
      <c r="H112" s="263" t="s">
        <v>734</v>
      </c>
      <c r="I112" s="263" t="s">
        <v>696</v>
      </c>
      <c r="J112" s="263">
        <v>50</v>
      </c>
      <c r="K112" s="277"/>
    </row>
    <row r="113" s="1" customFormat="1" ht="15" customHeight="1">
      <c r="B113" s="288"/>
      <c r="C113" s="263" t="s">
        <v>57</v>
      </c>
      <c r="D113" s="263"/>
      <c r="E113" s="263"/>
      <c r="F113" s="286" t="s">
        <v>694</v>
      </c>
      <c r="G113" s="263"/>
      <c r="H113" s="263" t="s">
        <v>735</v>
      </c>
      <c r="I113" s="263" t="s">
        <v>696</v>
      </c>
      <c r="J113" s="263">
        <v>20</v>
      </c>
      <c r="K113" s="277"/>
    </row>
    <row r="114" s="1" customFormat="1" ht="15" customHeight="1">
      <c r="B114" s="288"/>
      <c r="C114" s="263" t="s">
        <v>736</v>
      </c>
      <c r="D114" s="263"/>
      <c r="E114" s="263"/>
      <c r="F114" s="286" t="s">
        <v>694</v>
      </c>
      <c r="G114" s="263"/>
      <c r="H114" s="263" t="s">
        <v>737</v>
      </c>
      <c r="I114" s="263" t="s">
        <v>696</v>
      </c>
      <c r="J114" s="263">
        <v>120</v>
      </c>
      <c r="K114" s="277"/>
    </row>
    <row r="115" s="1" customFormat="1" ht="15" customHeight="1">
      <c r="B115" s="288"/>
      <c r="C115" s="263" t="s">
        <v>42</v>
      </c>
      <c r="D115" s="263"/>
      <c r="E115" s="263"/>
      <c r="F115" s="286" t="s">
        <v>694</v>
      </c>
      <c r="G115" s="263"/>
      <c r="H115" s="263" t="s">
        <v>738</v>
      </c>
      <c r="I115" s="263" t="s">
        <v>729</v>
      </c>
      <c r="J115" s="263"/>
      <c r="K115" s="277"/>
    </row>
    <row r="116" s="1" customFormat="1" ht="15" customHeight="1">
      <c r="B116" s="288"/>
      <c r="C116" s="263" t="s">
        <v>52</v>
      </c>
      <c r="D116" s="263"/>
      <c r="E116" s="263"/>
      <c r="F116" s="286" t="s">
        <v>694</v>
      </c>
      <c r="G116" s="263"/>
      <c r="H116" s="263" t="s">
        <v>739</v>
      </c>
      <c r="I116" s="263" t="s">
        <v>729</v>
      </c>
      <c r="J116" s="263"/>
      <c r="K116" s="277"/>
    </row>
    <row r="117" s="1" customFormat="1" ht="15" customHeight="1">
      <c r="B117" s="288"/>
      <c r="C117" s="263" t="s">
        <v>61</v>
      </c>
      <c r="D117" s="263"/>
      <c r="E117" s="263"/>
      <c r="F117" s="286" t="s">
        <v>694</v>
      </c>
      <c r="G117" s="263"/>
      <c r="H117" s="263" t="s">
        <v>740</v>
      </c>
      <c r="I117" s="263" t="s">
        <v>741</v>
      </c>
      <c r="J117" s="263"/>
      <c r="K117" s="277"/>
    </row>
    <row r="118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="1" customFormat="1" ht="18.75" customHeight="1">
      <c r="B119" s="298"/>
      <c r="C119" s="299"/>
      <c r="D119" s="299"/>
      <c r="E119" s="299"/>
      <c r="F119" s="300"/>
      <c r="G119" s="299"/>
      <c r="H119" s="299"/>
      <c r="I119" s="299"/>
      <c r="J119" s="299"/>
      <c r="K119" s="298"/>
    </row>
    <row r="120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="1" customFormat="1" ht="7.5" customHeight="1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="1" customFormat="1" ht="45" customHeight="1">
      <c r="B122" s="304"/>
      <c r="C122" s="254" t="s">
        <v>742</v>
      </c>
      <c r="D122" s="254"/>
      <c r="E122" s="254"/>
      <c r="F122" s="254"/>
      <c r="G122" s="254"/>
      <c r="H122" s="254"/>
      <c r="I122" s="254"/>
      <c r="J122" s="254"/>
      <c r="K122" s="305"/>
    </row>
    <row r="123" s="1" customFormat="1" ht="17.25" customHeight="1">
      <c r="B123" s="306"/>
      <c r="C123" s="278" t="s">
        <v>688</v>
      </c>
      <c r="D123" s="278"/>
      <c r="E123" s="278"/>
      <c r="F123" s="278" t="s">
        <v>689</v>
      </c>
      <c r="G123" s="279"/>
      <c r="H123" s="278" t="s">
        <v>58</v>
      </c>
      <c r="I123" s="278" t="s">
        <v>61</v>
      </c>
      <c r="J123" s="278" t="s">
        <v>690</v>
      </c>
      <c r="K123" s="307"/>
    </row>
    <row r="124" s="1" customFormat="1" ht="17.25" customHeight="1">
      <c r="B124" s="306"/>
      <c r="C124" s="280" t="s">
        <v>691</v>
      </c>
      <c r="D124" s="280"/>
      <c r="E124" s="280"/>
      <c r="F124" s="281" t="s">
        <v>692</v>
      </c>
      <c r="G124" s="282"/>
      <c r="H124" s="280"/>
      <c r="I124" s="280"/>
      <c r="J124" s="280" t="s">
        <v>693</v>
      </c>
      <c r="K124" s="307"/>
    </row>
    <row r="125" s="1" customFormat="1" ht="5.25" customHeight="1">
      <c r="B125" s="308"/>
      <c r="C125" s="283"/>
      <c r="D125" s="283"/>
      <c r="E125" s="283"/>
      <c r="F125" s="283"/>
      <c r="G125" s="309"/>
      <c r="H125" s="283"/>
      <c r="I125" s="283"/>
      <c r="J125" s="283"/>
      <c r="K125" s="310"/>
    </row>
    <row r="126" s="1" customFormat="1" ht="15" customHeight="1">
      <c r="B126" s="308"/>
      <c r="C126" s="263" t="s">
        <v>697</v>
      </c>
      <c r="D126" s="285"/>
      <c r="E126" s="285"/>
      <c r="F126" s="286" t="s">
        <v>694</v>
      </c>
      <c r="G126" s="263"/>
      <c r="H126" s="263" t="s">
        <v>734</v>
      </c>
      <c r="I126" s="263" t="s">
        <v>696</v>
      </c>
      <c r="J126" s="263">
        <v>120</v>
      </c>
      <c r="K126" s="311"/>
    </row>
    <row r="127" s="1" customFormat="1" ht="15" customHeight="1">
      <c r="B127" s="308"/>
      <c r="C127" s="263" t="s">
        <v>743</v>
      </c>
      <c r="D127" s="263"/>
      <c r="E127" s="263"/>
      <c r="F127" s="286" t="s">
        <v>694</v>
      </c>
      <c r="G127" s="263"/>
      <c r="H127" s="263" t="s">
        <v>744</v>
      </c>
      <c r="I127" s="263" t="s">
        <v>696</v>
      </c>
      <c r="J127" s="263" t="s">
        <v>745</v>
      </c>
      <c r="K127" s="311"/>
    </row>
    <row r="128" s="1" customFormat="1" ht="15" customHeight="1">
      <c r="B128" s="308"/>
      <c r="C128" s="263" t="s">
        <v>89</v>
      </c>
      <c r="D128" s="263"/>
      <c r="E128" s="263"/>
      <c r="F128" s="286" t="s">
        <v>694</v>
      </c>
      <c r="G128" s="263"/>
      <c r="H128" s="263" t="s">
        <v>746</v>
      </c>
      <c r="I128" s="263" t="s">
        <v>696</v>
      </c>
      <c r="J128" s="263" t="s">
        <v>745</v>
      </c>
      <c r="K128" s="311"/>
    </row>
    <row r="129" s="1" customFormat="1" ht="15" customHeight="1">
      <c r="B129" s="308"/>
      <c r="C129" s="263" t="s">
        <v>705</v>
      </c>
      <c r="D129" s="263"/>
      <c r="E129" s="263"/>
      <c r="F129" s="286" t="s">
        <v>700</v>
      </c>
      <c r="G129" s="263"/>
      <c r="H129" s="263" t="s">
        <v>706</v>
      </c>
      <c r="I129" s="263" t="s">
        <v>696</v>
      </c>
      <c r="J129" s="263">
        <v>15</v>
      </c>
      <c r="K129" s="311"/>
    </row>
    <row r="130" s="1" customFormat="1" ht="15" customHeight="1">
      <c r="B130" s="308"/>
      <c r="C130" s="289" t="s">
        <v>707</v>
      </c>
      <c r="D130" s="289"/>
      <c r="E130" s="289"/>
      <c r="F130" s="290" t="s">
        <v>700</v>
      </c>
      <c r="G130" s="289"/>
      <c r="H130" s="289" t="s">
        <v>708</v>
      </c>
      <c r="I130" s="289" t="s">
        <v>696</v>
      </c>
      <c r="J130" s="289">
        <v>15</v>
      </c>
      <c r="K130" s="311"/>
    </row>
    <row r="131" s="1" customFormat="1" ht="15" customHeight="1">
      <c r="B131" s="308"/>
      <c r="C131" s="289" t="s">
        <v>709</v>
      </c>
      <c r="D131" s="289"/>
      <c r="E131" s="289"/>
      <c r="F131" s="290" t="s">
        <v>700</v>
      </c>
      <c r="G131" s="289"/>
      <c r="H131" s="289" t="s">
        <v>710</v>
      </c>
      <c r="I131" s="289" t="s">
        <v>696</v>
      </c>
      <c r="J131" s="289">
        <v>20</v>
      </c>
      <c r="K131" s="311"/>
    </row>
    <row r="132" s="1" customFormat="1" ht="15" customHeight="1">
      <c r="B132" s="308"/>
      <c r="C132" s="289" t="s">
        <v>711</v>
      </c>
      <c r="D132" s="289"/>
      <c r="E132" s="289"/>
      <c r="F132" s="290" t="s">
        <v>700</v>
      </c>
      <c r="G132" s="289"/>
      <c r="H132" s="289" t="s">
        <v>712</v>
      </c>
      <c r="I132" s="289" t="s">
        <v>696</v>
      </c>
      <c r="J132" s="289">
        <v>20</v>
      </c>
      <c r="K132" s="311"/>
    </row>
    <row r="133" s="1" customFormat="1" ht="15" customHeight="1">
      <c r="B133" s="308"/>
      <c r="C133" s="263" t="s">
        <v>699</v>
      </c>
      <c r="D133" s="263"/>
      <c r="E133" s="263"/>
      <c r="F133" s="286" t="s">
        <v>700</v>
      </c>
      <c r="G133" s="263"/>
      <c r="H133" s="263" t="s">
        <v>734</v>
      </c>
      <c r="I133" s="263" t="s">
        <v>696</v>
      </c>
      <c r="J133" s="263">
        <v>50</v>
      </c>
      <c r="K133" s="311"/>
    </row>
    <row r="134" s="1" customFormat="1" ht="15" customHeight="1">
      <c r="B134" s="308"/>
      <c r="C134" s="263" t="s">
        <v>713</v>
      </c>
      <c r="D134" s="263"/>
      <c r="E134" s="263"/>
      <c r="F134" s="286" t="s">
        <v>700</v>
      </c>
      <c r="G134" s="263"/>
      <c r="H134" s="263" t="s">
        <v>734</v>
      </c>
      <c r="I134" s="263" t="s">
        <v>696</v>
      </c>
      <c r="J134" s="263">
        <v>50</v>
      </c>
      <c r="K134" s="311"/>
    </row>
    <row r="135" s="1" customFormat="1" ht="15" customHeight="1">
      <c r="B135" s="308"/>
      <c r="C135" s="263" t="s">
        <v>719</v>
      </c>
      <c r="D135" s="263"/>
      <c r="E135" s="263"/>
      <c r="F135" s="286" t="s">
        <v>700</v>
      </c>
      <c r="G135" s="263"/>
      <c r="H135" s="263" t="s">
        <v>734</v>
      </c>
      <c r="I135" s="263" t="s">
        <v>696</v>
      </c>
      <c r="J135" s="263">
        <v>50</v>
      </c>
      <c r="K135" s="311"/>
    </row>
    <row r="136" s="1" customFormat="1" ht="15" customHeight="1">
      <c r="B136" s="308"/>
      <c r="C136" s="263" t="s">
        <v>721</v>
      </c>
      <c r="D136" s="263"/>
      <c r="E136" s="263"/>
      <c r="F136" s="286" t="s">
        <v>700</v>
      </c>
      <c r="G136" s="263"/>
      <c r="H136" s="263" t="s">
        <v>734</v>
      </c>
      <c r="I136" s="263" t="s">
        <v>696</v>
      </c>
      <c r="J136" s="263">
        <v>50</v>
      </c>
      <c r="K136" s="311"/>
    </row>
    <row r="137" s="1" customFormat="1" ht="15" customHeight="1">
      <c r="B137" s="308"/>
      <c r="C137" s="263" t="s">
        <v>722</v>
      </c>
      <c r="D137" s="263"/>
      <c r="E137" s="263"/>
      <c r="F137" s="286" t="s">
        <v>700</v>
      </c>
      <c r="G137" s="263"/>
      <c r="H137" s="263" t="s">
        <v>747</v>
      </c>
      <c r="I137" s="263" t="s">
        <v>696</v>
      </c>
      <c r="J137" s="263">
        <v>255</v>
      </c>
      <c r="K137" s="311"/>
    </row>
    <row r="138" s="1" customFormat="1" ht="15" customHeight="1">
      <c r="B138" s="308"/>
      <c r="C138" s="263" t="s">
        <v>724</v>
      </c>
      <c r="D138" s="263"/>
      <c r="E138" s="263"/>
      <c r="F138" s="286" t="s">
        <v>694</v>
      </c>
      <c r="G138" s="263"/>
      <c r="H138" s="263" t="s">
        <v>748</v>
      </c>
      <c r="I138" s="263" t="s">
        <v>726</v>
      </c>
      <c r="J138" s="263"/>
      <c r="K138" s="311"/>
    </row>
    <row r="139" s="1" customFormat="1" ht="15" customHeight="1">
      <c r="B139" s="308"/>
      <c r="C139" s="263" t="s">
        <v>727</v>
      </c>
      <c r="D139" s="263"/>
      <c r="E139" s="263"/>
      <c r="F139" s="286" t="s">
        <v>694</v>
      </c>
      <c r="G139" s="263"/>
      <c r="H139" s="263" t="s">
        <v>749</v>
      </c>
      <c r="I139" s="263" t="s">
        <v>729</v>
      </c>
      <c r="J139" s="263"/>
      <c r="K139" s="311"/>
    </row>
    <row r="140" s="1" customFormat="1" ht="15" customHeight="1">
      <c r="B140" s="308"/>
      <c r="C140" s="263" t="s">
        <v>730</v>
      </c>
      <c r="D140" s="263"/>
      <c r="E140" s="263"/>
      <c r="F140" s="286" t="s">
        <v>694</v>
      </c>
      <c r="G140" s="263"/>
      <c r="H140" s="263" t="s">
        <v>730</v>
      </c>
      <c r="I140" s="263" t="s">
        <v>729</v>
      </c>
      <c r="J140" s="263"/>
      <c r="K140" s="311"/>
    </row>
    <row r="141" s="1" customFormat="1" ht="15" customHeight="1">
      <c r="B141" s="308"/>
      <c r="C141" s="263" t="s">
        <v>42</v>
      </c>
      <c r="D141" s="263"/>
      <c r="E141" s="263"/>
      <c r="F141" s="286" t="s">
        <v>694</v>
      </c>
      <c r="G141" s="263"/>
      <c r="H141" s="263" t="s">
        <v>750</v>
      </c>
      <c r="I141" s="263" t="s">
        <v>729</v>
      </c>
      <c r="J141" s="263"/>
      <c r="K141" s="311"/>
    </row>
    <row r="142" s="1" customFormat="1" ht="15" customHeight="1">
      <c r="B142" s="308"/>
      <c r="C142" s="263" t="s">
        <v>751</v>
      </c>
      <c r="D142" s="263"/>
      <c r="E142" s="263"/>
      <c r="F142" s="286" t="s">
        <v>694</v>
      </c>
      <c r="G142" s="263"/>
      <c r="H142" s="263" t="s">
        <v>752</v>
      </c>
      <c r="I142" s="263" t="s">
        <v>729</v>
      </c>
      <c r="J142" s="263"/>
      <c r="K142" s="311"/>
    </row>
    <row r="143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="1" customFormat="1" ht="18.75" customHeight="1">
      <c r="B144" s="299"/>
      <c r="C144" s="299"/>
      <c r="D144" s="299"/>
      <c r="E144" s="299"/>
      <c r="F144" s="300"/>
      <c r="G144" s="299"/>
      <c r="H144" s="299"/>
      <c r="I144" s="299"/>
      <c r="J144" s="299"/>
      <c r="K144" s="299"/>
    </row>
    <row r="145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="1" customFormat="1" ht="45" customHeight="1">
      <c r="B147" s="275"/>
      <c r="C147" s="276" t="s">
        <v>753</v>
      </c>
      <c r="D147" s="276"/>
      <c r="E147" s="276"/>
      <c r="F147" s="276"/>
      <c r="G147" s="276"/>
      <c r="H147" s="276"/>
      <c r="I147" s="276"/>
      <c r="J147" s="276"/>
      <c r="K147" s="277"/>
    </row>
    <row r="148" s="1" customFormat="1" ht="17.25" customHeight="1">
      <c r="B148" s="275"/>
      <c r="C148" s="278" t="s">
        <v>688</v>
      </c>
      <c r="D148" s="278"/>
      <c r="E148" s="278"/>
      <c r="F148" s="278" t="s">
        <v>689</v>
      </c>
      <c r="G148" s="279"/>
      <c r="H148" s="278" t="s">
        <v>58</v>
      </c>
      <c r="I148" s="278" t="s">
        <v>61</v>
      </c>
      <c r="J148" s="278" t="s">
        <v>690</v>
      </c>
      <c r="K148" s="277"/>
    </row>
    <row r="149" s="1" customFormat="1" ht="17.25" customHeight="1">
      <c r="B149" s="275"/>
      <c r="C149" s="280" t="s">
        <v>691</v>
      </c>
      <c r="D149" s="280"/>
      <c r="E149" s="280"/>
      <c r="F149" s="281" t="s">
        <v>692</v>
      </c>
      <c r="G149" s="282"/>
      <c r="H149" s="280"/>
      <c r="I149" s="280"/>
      <c r="J149" s="280" t="s">
        <v>693</v>
      </c>
      <c r="K149" s="277"/>
    </row>
    <row r="150" s="1" customFormat="1" ht="5.25" customHeight="1">
      <c r="B150" s="288"/>
      <c r="C150" s="283"/>
      <c r="D150" s="283"/>
      <c r="E150" s="283"/>
      <c r="F150" s="283"/>
      <c r="G150" s="284"/>
      <c r="H150" s="283"/>
      <c r="I150" s="283"/>
      <c r="J150" s="283"/>
      <c r="K150" s="311"/>
    </row>
    <row r="151" s="1" customFormat="1" ht="15" customHeight="1">
      <c r="B151" s="288"/>
      <c r="C151" s="315" t="s">
        <v>697</v>
      </c>
      <c r="D151" s="263"/>
      <c r="E151" s="263"/>
      <c r="F151" s="316" t="s">
        <v>694</v>
      </c>
      <c r="G151" s="263"/>
      <c r="H151" s="315" t="s">
        <v>734</v>
      </c>
      <c r="I151" s="315" t="s">
        <v>696</v>
      </c>
      <c r="J151" s="315">
        <v>120</v>
      </c>
      <c r="K151" s="311"/>
    </row>
    <row r="152" s="1" customFormat="1" ht="15" customHeight="1">
      <c r="B152" s="288"/>
      <c r="C152" s="315" t="s">
        <v>743</v>
      </c>
      <c r="D152" s="263"/>
      <c r="E152" s="263"/>
      <c r="F152" s="316" t="s">
        <v>694</v>
      </c>
      <c r="G152" s="263"/>
      <c r="H152" s="315" t="s">
        <v>754</v>
      </c>
      <c r="I152" s="315" t="s">
        <v>696</v>
      </c>
      <c r="J152" s="315" t="s">
        <v>745</v>
      </c>
      <c r="K152" s="311"/>
    </row>
    <row r="153" s="1" customFormat="1" ht="15" customHeight="1">
      <c r="B153" s="288"/>
      <c r="C153" s="315" t="s">
        <v>89</v>
      </c>
      <c r="D153" s="263"/>
      <c r="E153" s="263"/>
      <c r="F153" s="316" t="s">
        <v>694</v>
      </c>
      <c r="G153" s="263"/>
      <c r="H153" s="315" t="s">
        <v>755</v>
      </c>
      <c r="I153" s="315" t="s">
        <v>696</v>
      </c>
      <c r="J153" s="315" t="s">
        <v>745</v>
      </c>
      <c r="K153" s="311"/>
    </row>
    <row r="154" s="1" customFormat="1" ht="15" customHeight="1">
      <c r="B154" s="288"/>
      <c r="C154" s="315" t="s">
        <v>699</v>
      </c>
      <c r="D154" s="263"/>
      <c r="E154" s="263"/>
      <c r="F154" s="316" t="s">
        <v>700</v>
      </c>
      <c r="G154" s="263"/>
      <c r="H154" s="315" t="s">
        <v>734</v>
      </c>
      <c r="I154" s="315" t="s">
        <v>696</v>
      </c>
      <c r="J154" s="315">
        <v>50</v>
      </c>
      <c r="K154" s="311"/>
    </row>
    <row r="155" s="1" customFormat="1" ht="15" customHeight="1">
      <c r="B155" s="288"/>
      <c r="C155" s="315" t="s">
        <v>702</v>
      </c>
      <c r="D155" s="263"/>
      <c r="E155" s="263"/>
      <c r="F155" s="316" t="s">
        <v>694</v>
      </c>
      <c r="G155" s="263"/>
      <c r="H155" s="315" t="s">
        <v>734</v>
      </c>
      <c r="I155" s="315" t="s">
        <v>704</v>
      </c>
      <c r="J155" s="315"/>
      <c r="K155" s="311"/>
    </row>
    <row r="156" s="1" customFormat="1" ht="15" customHeight="1">
      <c r="B156" s="288"/>
      <c r="C156" s="315" t="s">
        <v>713</v>
      </c>
      <c r="D156" s="263"/>
      <c r="E156" s="263"/>
      <c r="F156" s="316" t="s">
        <v>700</v>
      </c>
      <c r="G156" s="263"/>
      <c r="H156" s="315" t="s">
        <v>734</v>
      </c>
      <c r="I156" s="315" t="s">
        <v>696</v>
      </c>
      <c r="J156" s="315">
        <v>50</v>
      </c>
      <c r="K156" s="311"/>
    </row>
    <row r="157" s="1" customFormat="1" ht="15" customHeight="1">
      <c r="B157" s="288"/>
      <c r="C157" s="315" t="s">
        <v>721</v>
      </c>
      <c r="D157" s="263"/>
      <c r="E157" s="263"/>
      <c r="F157" s="316" t="s">
        <v>700</v>
      </c>
      <c r="G157" s="263"/>
      <c r="H157" s="315" t="s">
        <v>734</v>
      </c>
      <c r="I157" s="315" t="s">
        <v>696</v>
      </c>
      <c r="J157" s="315">
        <v>50</v>
      </c>
      <c r="K157" s="311"/>
    </row>
    <row r="158" s="1" customFormat="1" ht="15" customHeight="1">
      <c r="B158" s="288"/>
      <c r="C158" s="315" t="s">
        <v>719</v>
      </c>
      <c r="D158" s="263"/>
      <c r="E158" s="263"/>
      <c r="F158" s="316" t="s">
        <v>700</v>
      </c>
      <c r="G158" s="263"/>
      <c r="H158" s="315" t="s">
        <v>734</v>
      </c>
      <c r="I158" s="315" t="s">
        <v>696</v>
      </c>
      <c r="J158" s="315">
        <v>50</v>
      </c>
      <c r="K158" s="311"/>
    </row>
    <row r="159" s="1" customFormat="1" ht="15" customHeight="1">
      <c r="B159" s="288"/>
      <c r="C159" s="315" t="s">
        <v>105</v>
      </c>
      <c r="D159" s="263"/>
      <c r="E159" s="263"/>
      <c r="F159" s="316" t="s">
        <v>694</v>
      </c>
      <c r="G159" s="263"/>
      <c r="H159" s="315" t="s">
        <v>756</v>
      </c>
      <c r="I159" s="315" t="s">
        <v>696</v>
      </c>
      <c r="J159" s="315" t="s">
        <v>757</v>
      </c>
      <c r="K159" s="311"/>
    </row>
    <row r="160" s="1" customFormat="1" ht="15" customHeight="1">
      <c r="B160" s="288"/>
      <c r="C160" s="315" t="s">
        <v>758</v>
      </c>
      <c r="D160" s="263"/>
      <c r="E160" s="263"/>
      <c r="F160" s="316" t="s">
        <v>694</v>
      </c>
      <c r="G160" s="263"/>
      <c r="H160" s="315" t="s">
        <v>759</v>
      </c>
      <c r="I160" s="315" t="s">
        <v>729</v>
      </c>
      <c r="J160" s="315"/>
      <c r="K160" s="311"/>
    </row>
    <row r="161" s="1" customFormat="1" ht="15" customHeight="1">
      <c r="B161" s="317"/>
      <c r="C161" s="297"/>
      <c r="D161" s="297"/>
      <c r="E161" s="297"/>
      <c r="F161" s="297"/>
      <c r="G161" s="297"/>
      <c r="H161" s="297"/>
      <c r="I161" s="297"/>
      <c r="J161" s="297"/>
      <c r="K161" s="318"/>
    </row>
    <row r="162" s="1" customFormat="1" ht="18.75" customHeight="1">
      <c r="B162" s="299"/>
      <c r="C162" s="309"/>
      <c r="D162" s="309"/>
      <c r="E162" s="309"/>
      <c r="F162" s="319"/>
      <c r="G162" s="309"/>
      <c r="H162" s="309"/>
      <c r="I162" s="309"/>
      <c r="J162" s="309"/>
      <c r="K162" s="299"/>
    </row>
    <row r="163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="1" customFormat="1" ht="7.5" customHeight="1">
      <c r="B164" s="250"/>
      <c r="C164" s="251"/>
      <c r="D164" s="251"/>
      <c r="E164" s="251"/>
      <c r="F164" s="251"/>
      <c r="G164" s="251"/>
      <c r="H164" s="251"/>
      <c r="I164" s="251"/>
      <c r="J164" s="251"/>
      <c r="K164" s="252"/>
    </row>
    <row r="165" s="1" customFormat="1" ht="45" customHeight="1">
      <c r="B165" s="253"/>
      <c r="C165" s="254" t="s">
        <v>760</v>
      </c>
      <c r="D165" s="254"/>
      <c r="E165" s="254"/>
      <c r="F165" s="254"/>
      <c r="G165" s="254"/>
      <c r="H165" s="254"/>
      <c r="I165" s="254"/>
      <c r="J165" s="254"/>
      <c r="K165" s="255"/>
    </row>
    <row r="166" s="1" customFormat="1" ht="17.25" customHeight="1">
      <c r="B166" s="253"/>
      <c r="C166" s="278" t="s">
        <v>688</v>
      </c>
      <c r="D166" s="278"/>
      <c r="E166" s="278"/>
      <c r="F166" s="278" t="s">
        <v>689</v>
      </c>
      <c r="G166" s="320"/>
      <c r="H166" s="321" t="s">
        <v>58</v>
      </c>
      <c r="I166" s="321" t="s">
        <v>61</v>
      </c>
      <c r="J166" s="278" t="s">
        <v>690</v>
      </c>
      <c r="K166" s="255"/>
    </row>
    <row r="167" s="1" customFormat="1" ht="17.25" customHeight="1">
      <c r="B167" s="256"/>
      <c r="C167" s="280" t="s">
        <v>691</v>
      </c>
      <c r="D167" s="280"/>
      <c r="E167" s="280"/>
      <c r="F167" s="281" t="s">
        <v>692</v>
      </c>
      <c r="G167" s="322"/>
      <c r="H167" s="323"/>
      <c r="I167" s="323"/>
      <c r="J167" s="280" t="s">
        <v>693</v>
      </c>
      <c r="K167" s="258"/>
    </row>
    <row r="168" s="1" customFormat="1" ht="5.25" customHeight="1">
      <c r="B168" s="288"/>
      <c r="C168" s="283"/>
      <c r="D168" s="283"/>
      <c r="E168" s="283"/>
      <c r="F168" s="283"/>
      <c r="G168" s="284"/>
      <c r="H168" s="283"/>
      <c r="I168" s="283"/>
      <c r="J168" s="283"/>
      <c r="K168" s="311"/>
    </row>
    <row r="169" s="1" customFormat="1" ht="15" customHeight="1">
      <c r="B169" s="288"/>
      <c r="C169" s="263" t="s">
        <v>697</v>
      </c>
      <c r="D169" s="263"/>
      <c r="E169" s="263"/>
      <c r="F169" s="286" t="s">
        <v>694</v>
      </c>
      <c r="G169" s="263"/>
      <c r="H169" s="263" t="s">
        <v>734</v>
      </c>
      <c r="I169" s="263" t="s">
        <v>696</v>
      </c>
      <c r="J169" s="263">
        <v>120</v>
      </c>
      <c r="K169" s="311"/>
    </row>
    <row r="170" s="1" customFormat="1" ht="15" customHeight="1">
      <c r="B170" s="288"/>
      <c r="C170" s="263" t="s">
        <v>743</v>
      </c>
      <c r="D170" s="263"/>
      <c r="E170" s="263"/>
      <c r="F170" s="286" t="s">
        <v>694</v>
      </c>
      <c r="G170" s="263"/>
      <c r="H170" s="263" t="s">
        <v>744</v>
      </c>
      <c r="I170" s="263" t="s">
        <v>696</v>
      </c>
      <c r="J170" s="263" t="s">
        <v>745</v>
      </c>
      <c r="K170" s="311"/>
    </row>
    <row r="171" s="1" customFormat="1" ht="15" customHeight="1">
      <c r="B171" s="288"/>
      <c r="C171" s="263" t="s">
        <v>89</v>
      </c>
      <c r="D171" s="263"/>
      <c r="E171" s="263"/>
      <c r="F171" s="286" t="s">
        <v>694</v>
      </c>
      <c r="G171" s="263"/>
      <c r="H171" s="263" t="s">
        <v>761</v>
      </c>
      <c r="I171" s="263" t="s">
        <v>696</v>
      </c>
      <c r="J171" s="263" t="s">
        <v>745</v>
      </c>
      <c r="K171" s="311"/>
    </row>
    <row r="172" s="1" customFormat="1" ht="15" customHeight="1">
      <c r="B172" s="288"/>
      <c r="C172" s="263" t="s">
        <v>699</v>
      </c>
      <c r="D172" s="263"/>
      <c r="E172" s="263"/>
      <c r="F172" s="286" t="s">
        <v>700</v>
      </c>
      <c r="G172" s="263"/>
      <c r="H172" s="263" t="s">
        <v>761</v>
      </c>
      <c r="I172" s="263" t="s">
        <v>696</v>
      </c>
      <c r="J172" s="263">
        <v>50</v>
      </c>
      <c r="K172" s="311"/>
    </row>
    <row r="173" s="1" customFormat="1" ht="15" customHeight="1">
      <c r="B173" s="288"/>
      <c r="C173" s="263" t="s">
        <v>702</v>
      </c>
      <c r="D173" s="263"/>
      <c r="E173" s="263"/>
      <c r="F173" s="286" t="s">
        <v>694</v>
      </c>
      <c r="G173" s="263"/>
      <c r="H173" s="263" t="s">
        <v>761</v>
      </c>
      <c r="I173" s="263" t="s">
        <v>704</v>
      </c>
      <c r="J173" s="263"/>
      <c r="K173" s="311"/>
    </row>
    <row r="174" s="1" customFormat="1" ht="15" customHeight="1">
      <c r="B174" s="288"/>
      <c r="C174" s="263" t="s">
        <v>713</v>
      </c>
      <c r="D174" s="263"/>
      <c r="E174" s="263"/>
      <c r="F174" s="286" t="s">
        <v>700</v>
      </c>
      <c r="G174" s="263"/>
      <c r="H174" s="263" t="s">
        <v>761</v>
      </c>
      <c r="I174" s="263" t="s">
        <v>696</v>
      </c>
      <c r="J174" s="263">
        <v>50</v>
      </c>
      <c r="K174" s="311"/>
    </row>
    <row r="175" s="1" customFormat="1" ht="15" customHeight="1">
      <c r="B175" s="288"/>
      <c r="C175" s="263" t="s">
        <v>721</v>
      </c>
      <c r="D175" s="263"/>
      <c r="E175" s="263"/>
      <c r="F175" s="286" t="s">
        <v>700</v>
      </c>
      <c r="G175" s="263"/>
      <c r="H175" s="263" t="s">
        <v>761</v>
      </c>
      <c r="I175" s="263" t="s">
        <v>696</v>
      </c>
      <c r="J175" s="263">
        <v>50</v>
      </c>
      <c r="K175" s="311"/>
    </row>
    <row r="176" s="1" customFormat="1" ht="15" customHeight="1">
      <c r="B176" s="288"/>
      <c r="C176" s="263" t="s">
        <v>719</v>
      </c>
      <c r="D176" s="263"/>
      <c r="E176" s="263"/>
      <c r="F176" s="286" t="s">
        <v>700</v>
      </c>
      <c r="G176" s="263"/>
      <c r="H176" s="263" t="s">
        <v>761</v>
      </c>
      <c r="I176" s="263" t="s">
        <v>696</v>
      </c>
      <c r="J176" s="263">
        <v>50</v>
      </c>
      <c r="K176" s="311"/>
    </row>
    <row r="177" s="1" customFormat="1" ht="15" customHeight="1">
      <c r="B177" s="288"/>
      <c r="C177" s="263" t="s">
        <v>125</v>
      </c>
      <c r="D177" s="263"/>
      <c r="E177" s="263"/>
      <c r="F177" s="286" t="s">
        <v>694</v>
      </c>
      <c r="G177" s="263"/>
      <c r="H177" s="263" t="s">
        <v>762</v>
      </c>
      <c r="I177" s="263" t="s">
        <v>763</v>
      </c>
      <c r="J177" s="263"/>
      <c r="K177" s="311"/>
    </row>
    <row r="178" s="1" customFormat="1" ht="15" customHeight="1">
      <c r="B178" s="288"/>
      <c r="C178" s="263" t="s">
        <v>61</v>
      </c>
      <c r="D178" s="263"/>
      <c r="E178" s="263"/>
      <c r="F178" s="286" t="s">
        <v>694</v>
      </c>
      <c r="G178" s="263"/>
      <c r="H178" s="263" t="s">
        <v>764</v>
      </c>
      <c r="I178" s="263" t="s">
        <v>765</v>
      </c>
      <c r="J178" s="263">
        <v>1</v>
      </c>
      <c r="K178" s="311"/>
    </row>
    <row r="179" s="1" customFormat="1" ht="15" customHeight="1">
      <c r="B179" s="288"/>
      <c r="C179" s="263" t="s">
        <v>57</v>
      </c>
      <c r="D179" s="263"/>
      <c r="E179" s="263"/>
      <c r="F179" s="286" t="s">
        <v>694</v>
      </c>
      <c r="G179" s="263"/>
      <c r="H179" s="263" t="s">
        <v>766</v>
      </c>
      <c r="I179" s="263" t="s">
        <v>696</v>
      </c>
      <c r="J179" s="263">
        <v>20</v>
      </c>
      <c r="K179" s="311"/>
    </row>
    <row r="180" s="1" customFormat="1" ht="15" customHeight="1">
      <c r="B180" s="288"/>
      <c r="C180" s="263" t="s">
        <v>58</v>
      </c>
      <c r="D180" s="263"/>
      <c r="E180" s="263"/>
      <c r="F180" s="286" t="s">
        <v>694</v>
      </c>
      <c r="G180" s="263"/>
      <c r="H180" s="263" t="s">
        <v>767</v>
      </c>
      <c r="I180" s="263" t="s">
        <v>696</v>
      </c>
      <c r="J180" s="263">
        <v>255</v>
      </c>
      <c r="K180" s="311"/>
    </row>
    <row r="181" s="1" customFormat="1" ht="15" customHeight="1">
      <c r="B181" s="288"/>
      <c r="C181" s="263" t="s">
        <v>126</v>
      </c>
      <c r="D181" s="263"/>
      <c r="E181" s="263"/>
      <c r="F181" s="286" t="s">
        <v>694</v>
      </c>
      <c r="G181" s="263"/>
      <c r="H181" s="263" t="s">
        <v>658</v>
      </c>
      <c r="I181" s="263" t="s">
        <v>696</v>
      </c>
      <c r="J181" s="263">
        <v>10</v>
      </c>
      <c r="K181" s="311"/>
    </row>
    <row r="182" s="1" customFormat="1" ht="15" customHeight="1">
      <c r="B182" s="288"/>
      <c r="C182" s="263" t="s">
        <v>127</v>
      </c>
      <c r="D182" s="263"/>
      <c r="E182" s="263"/>
      <c r="F182" s="286" t="s">
        <v>694</v>
      </c>
      <c r="G182" s="263"/>
      <c r="H182" s="263" t="s">
        <v>768</v>
      </c>
      <c r="I182" s="263" t="s">
        <v>729</v>
      </c>
      <c r="J182" s="263"/>
      <c r="K182" s="311"/>
    </row>
    <row r="183" s="1" customFormat="1" ht="15" customHeight="1">
      <c r="B183" s="288"/>
      <c r="C183" s="263" t="s">
        <v>769</v>
      </c>
      <c r="D183" s="263"/>
      <c r="E183" s="263"/>
      <c r="F183" s="286" t="s">
        <v>694</v>
      </c>
      <c r="G183" s="263"/>
      <c r="H183" s="263" t="s">
        <v>770</v>
      </c>
      <c r="I183" s="263" t="s">
        <v>729</v>
      </c>
      <c r="J183" s="263"/>
      <c r="K183" s="311"/>
    </row>
    <row r="184" s="1" customFormat="1" ht="15" customHeight="1">
      <c r="B184" s="288"/>
      <c r="C184" s="263" t="s">
        <v>758</v>
      </c>
      <c r="D184" s="263"/>
      <c r="E184" s="263"/>
      <c r="F184" s="286" t="s">
        <v>694</v>
      </c>
      <c r="G184" s="263"/>
      <c r="H184" s="263" t="s">
        <v>771</v>
      </c>
      <c r="I184" s="263" t="s">
        <v>729</v>
      </c>
      <c r="J184" s="263"/>
      <c r="K184" s="311"/>
    </row>
    <row r="185" s="1" customFormat="1" ht="15" customHeight="1">
      <c r="B185" s="288"/>
      <c r="C185" s="263" t="s">
        <v>129</v>
      </c>
      <c r="D185" s="263"/>
      <c r="E185" s="263"/>
      <c r="F185" s="286" t="s">
        <v>700</v>
      </c>
      <c r="G185" s="263"/>
      <c r="H185" s="263" t="s">
        <v>772</v>
      </c>
      <c r="I185" s="263" t="s">
        <v>696</v>
      </c>
      <c r="J185" s="263">
        <v>50</v>
      </c>
      <c r="K185" s="311"/>
    </row>
    <row r="186" s="1" customFormat="1" ht="15" customHeight="1">
      <c r="B186" s="288"/>
      <c r="C186" s="263" t="s">
        <v>773</v>
      </c>
      <c r="D186" s="263"/>
      <c r="E186" s="263"/>
      <c r="F186" s="286" t="s">
        <v>700</v>
      </c>
      <c r="G186" s="263"/>
      <c r="H186" s="263" t="s">
        <v>774</v>
      </c>
      <c r="I186" s="263" t="s">
        <v>775</v>
      </c>
      <c r="J186" s="263"/>
      <c r="K186" s="311"/>
    </row>
    <row r="187" s="1" customFormat="1" ht="15" customHeight="1">
      <c r="B187" s="288"/>
      <c r="C187" s="263" t="s">
        <v>776</v>
      </c>
      <c r="D187" s="263"/>
      <c r="E187" s="263"/>
      <c r="F187" s="286" t="s">
        <v>700</v>
      </c>
      <c r="G187" s="263"/>
      <c r="H187" s="263" t="s">
        <v>777</v>
      </c>
      <c r="I187" s="263" t="s">
        <v>775</v>
      </c>
      <c r="J187" s="263"/>
      <c r="K187" s="311"/>
    </row>
    <row r="188" s="1" customFormat="1" ht="15" customHeight="1">
      <c r="B188" s="288"/>
      <c r="C188" s="263" t="s">
        <v>778</v>
      </c>
      <c r="D188" s="263"/>
      <c r="E188" s="263"/>
      <c r="F188" s="286" t="s">
        <v>700</v>
      </c>
      <c r="G188" s="263"/>
      <c r="H188" s="263" t="s">
        <v>779</v>
      </c>
      <c r="I188" s="263" t="s">
        <v>775</v>
      </c>
      <c r="J188" s="263"/>
      <c r="K188" s="311"/>
    </row>
    <row r="189" s="1" customFormat="1" ht="15" customHeight="1">
      <c r="B189" s="288"/>
      <c r="C189" s="324" t="s">
        <v>780</v>
      </c>
      <c r="D189" s="263"/>
      <c r="E189" s="263"/>
      <c r="F189" s="286" t="s">
        <v>700</v>
      </c>
      <c r="G189" s="263"/>
      <c r="H189" s="263" t="s">
        <v>781</v>
      </c>
      <c r="I189" s="263" t="s">
        <v>782</v>
      </c>
      <c r="J189" s="325" t="s">
        <v>783</v>
      </c>
      <c r="K189" s="311"/>
    </row>
    <row r="190" s="14" customFormat="1" ht="15" customHeight="1">
      <c r="B190" s="326"/>
      <c r="C190" s="327" t="s">
        <v>784</v>
      </c>
      <c r="D190" s="328"/>
      <c r="E190" s="328"/>
      <c r="F190" s="329" t="s">
        <v>700</v>
      </c>
      <c r="G190" s="328"/>
      <c r="H190" s="328" t="s">
        <v>785</v>
      </c>
      <c r="I190" s="328" t="s">
        <v>782</v>
      </c>
      <c r="J190" s="330" t="s">
        <v>783</v>
      </c>
      <c r="K190" s="331"/>
    </row>
    <row r="191" s="1" customFormat="1" ht="15" customHeight="1">
      <c r="B191" s="288"/>
      <c r="C191" s="324" t="s">
        <v>46</v>
      </c>
      <c r="D191" s="263"/>
      <c r="E191" s="263"/>
      <c r="F191" s="286" t="s">
        <v>694</v>
      </c>
      <c r="G191" s="263"/>
      <c r="H191" s="260" t="s">
        <v>786</v>
      </c>
      <c r="I191" s="263" t="s">
        <v>787</v>
      </c>
      <c r="J191" s="263"/>
      <c r="K191" s="311"/>
    </row>
    <row r="192" s="1" customFormat="1" ht="15" customHeight="1">
      <c r="B192" s="288"/>
      <c r="C192" s="324" t="s">
        <v>788</v>
      </c>
      <c r="D192" s="263"/>
      <c r="E192" s="263"/>
      <c r="F192" s="286" t="s">
        <v>694</v>
      </c>
      <c r="G192" s="263"/>
      <c r="H192" s="263" t="s">
        <v>789</v>
      </c>
      <c r="I192" s="263" t="s">
        <v>729</v>
      </c>
      <c r="J192" s="263"/>
      <c r="K192" s="311"/>
    </row>
    <row r="193" s="1" customFormat="1" ht="15" customHeight="1">
      <c r="B193" s="288"/>
      <c r="C193" s="324" t="s">
        <v>790</v>
      </c>
      <c r="D193" s="263"/>
      <c r="E193" s="263"/>
      <c r="F193" s="286" t="s">
        <v>694</v>
      </c>
      <c r="G193" s="263"/>
      <c r="H193" s="263" t="s">
        <v>791</v>
      </c>
      <c r="I193" s="263" t="s">
        <v>729</v>
      </c>
      <c r="J193" s="263"/>
      <c r="K193" s="311"/>
    </row>
    <row r="194" s="1" customFormat="1" ht="15" customHeight="1">
      <c r="B194" s="288"/>
      <c r="C194" s="324" t="s">
        <v>792</v>
      </c>
      <c r="D194" s="263"/>
      <c r="E194" s="263"/>
      <c r="F194" s="286" t="s">
        <v>700</v>
      </c>
      <c r="G194" s="263"/>
      <c r="H194" s="263" t="s">
        <v>793</v>
      </c>
      <c r="I194" s="263" t="s">
        <v>729</v>
      </c>
      <c r="J194" s="263"/>
      <c r="K194" s="311"/>
    </row>
    <row r="195" s="1" customFormat="1" ht="15" customHeight="1">
      <c r="B195" s="317"/>
      <c r="C195" s="332"/>
      <c r="D195" s="297"/>
      <c r="E195" s="297"/>
      <c r="F195" s="297"/>
      <c r="G195" s="297"/>
      <c r="H195" s="297"/>
      <c r="I195" s="297"/>
      <c r="J195" s="297"/>
      <c r="K195" s="318"/>
    </row>
    <row r="196" s="1" customFormat="1" ht="18.75" customHeight="1">
      <c r="B196" s="299"/>
      <c r="C196" s="309"/>
      <c r="D196" s="309"/>
      <c r="E196" s="309"/>
      <c r="F196" s="319"/>
      <c r="G196" s="309"/>
      <c r="H196" s="309"/>
      <c r="I196" s="309"/>
      <c r="J196" s="309"/>
      <c r="K196" s="299"/>
    </row>
    <row r="197" s="1" customFormat="1" ht="18.75" customHeight="1">
      <c r="B197" s="299"/>
      <c r="C197" s="309"/>
      <c r="D197" s="309"/>
      <c r="E197" s="309"/>
      <c r="F197" s="319"/>
      <c r="G197" s="309"/>
      <c r="H197" s="309"/>
      <c r="I197" s="309"/>
      <c r="J197" s="309"/>
      <c r="K197" s="299"/>
    </row>
    <row r="198" s="1" customFormat="1" ht="18.75" customHeight="1">
      <c r="B198" s="271"/>
      <c r="C198" s="271"/>
      <c r="D198" s="271"/>
      <c r="E198" s="271"/>
      <c r="F198" s="271"/>
      <c r="G198" s="271"/>
      <c r="H198" s="271"/>
      <c r="I198" s="271"/>
      <c r="J198" s="271"/>
      <c r="K198" s="271"/>
    </row>
    <row r="199" s="1" customFormat="1" ht="13.5">
      <c r="B199" s="250"/>
      <c r="C199" s="251"/>
      <c r="D199" s="251"/>
      <c r="E199" s="251"/>
      <c r="F199" s="251"/>
      <c r="G199" s="251"/>
      <c r="H199" s="251"/>
      <c r="I199" s="251"/>
      <c r="J199" s="251"/>
      <c r="K199" s="252"/>
    </row>
    <row r="200" s="1" customFormat="1" ht="21">
      <c r="B200" s="253"/>
      <c r="C200" s="254" t="s">
        <v>794</v>
      </c>
      <c r="D200" s="254"/>
      <c r="E200" s="254"/>
      <c r="F200" s="254"/>
      <c r="G200" s="254"/>
      <c r="H200" s="254"/>
      <c r="I200" s="254"/>
      <c r="J200" s="254"/>
      <c r="K200" s="255"/>
    </row>
    <row r="201" s="1" customFormat="1" ht="25.5" customHeight="1">
      <c r="B201" s="253"/>
      <c r="C201" s="333" t="s">
        <v>795</v>
      </c>
      <c r="D201" s="333"/>
      <c r="E201" s="333"/>
      <c r="F201" s="333" t="s">
        <v>796</v>
      </c>
      <c r="G201" s="334"/>
      <c r="H201" s="333" t="s">
        <v>797</v>
      </c>
      <c r="I201" s="333"/>
      <c r="J201" s="333"/>
      <c r="K201" s="255"/>
    </row>
    <row r="202" s="1" customFormat="1" ht="5.25" customHeight="1">
      <c r="B202" s="288"/>
      <c r="C202" s="283"/>
      <c r="D202" s="283"/>
      <c r="E202" s="283"/>
      <c r="F202" s="283"/>
      <c r="G202" s="309"/>
      <c r="H202" s="283"/>
      <c r="I202" s="283"/>
      <c r="J202" s="283"/>
      <c r="K202" s="311"/>
    </row>
    <row r="203" s="1" customFormat="1" ht="15" customHeight="1">
      <c r="B203" s="288"/>
      <c r="C203" s="263" t="s">
        <v>787</v>
      </c>
      <c r="D203" s="263"/>
      <c r="E203" s="263"/>
      <c r="F203" s="286" t="s">
        <v>47</v>
      </c>
      <c r="G203" s="263"/>
      <c r="H203" s="263" t="s">
        <v>798</v>
      </c>
      <c r="I203" s="263"/>
      <c r="J203" s="263"/>
      <c r="K203" s="311"/>
    </row>
    <row r="204" s="1" customFormat="1" ht="15" customHeight="1">
      <c r="B204" s="288"/>
      <c r="C204" s="263"/>
      <c r="D204" s="263"/>
      <c r="E204" s="263"/>
      <c r="F204" s="286" t="s">
        <v>48</v>
      </c>
      <c r="G204" s="263"/>
      <c r="H204" s="263" t="s">
        <v>799</v>
      </c>
      <c r="I204" s="263"/>
      <c r="J204" s="263"/>
      <c r="K204" s="311"/>
    </row>
    <row r="205" s="1" customFormat="1" ht="15" customHeight="1">
      <c r="B205" s="288"/>
      <c r="C205" s="263"/>
      <c r="D205" s="263"/>
      <c r="E205" s="263"/>
      <c r="F205" s="286" t="s">
        <v>51</v>
      </c>
      <c r="G205" s="263"/>
      <c r="H205" s="263" t="s">
        <v>800</v>
      </c>
      <c r="I205" s="263"/>
      <c r="J205" s="263"/>
      <c r="K205" s="311"/>
    </row>
    <row r="206" s="1" customFormat="1" ht="15" customHeight="1">
      <c r="B206" s="288"/>
      <c r="C206" s="263"/>
      <c r="D206" s="263"/>
      <c r="E206" s="263"/>
      <c r="F206" s="286" t="s">
        <v>49</v>
      </c>
      <c r="G206" s="263"/>
      <c r="H206" s="263" t="s">
        <v>801</v>
      </c>
      <c r="I206" s="263"/>
      <c r="J206" s="263"/>
      <c r="K206" s="311"/>
    </row>
    <row r="207" s="1" customFormat="1" ht="15" customHeight="1">
      <c r="B207" s="288"/>
      <c r="C207" s="263"/>
      <c r="D207" s="263"/>
      <c r="E207" s="263"/>
      <c r="F207" s="286" t="s">
        <v>50</v>
      </c>
      <c r="G207" s="263"/>
      <c r="H207" s="263" t="s">
        <v>802</v>
      </c>
      <c r="I207" s="263"/>
      <c r="J207" s="263"/>
      <c r="K207" s="311"/>
    </row>
    <row r="208" s="1" customFormat="1" ht="15" customHeight="1">
      <c r="B208" s="288"/>
      <c r="C208" s="263"/>
      <c r="D208" s="263"/>
      <c r="E208" s="263"/>
      <c r="F208" s="286"/>
      <c r="G208" s="263"/>
      <c r="H208" s="263"/>
      <c r="I208" s="263"/>
      <c r="J208" s="263"/>
      <c r="K208" s="311"/>
    </row>
    <row r="209" s="1" customFormat="1" ht="15" customHeight="1">
      <c r="B209" s="288"/>
      <c r="C209" s="263" t="s">
        <v>741</v>
      </c>
      <c r="D209" s="263"/>
      <c r="E209" s="263"/>
      <c r="F209" s="286" t="s">
        <v>82</v>
      </c>
      <c r="G209" s="263"/>
      <c r="H209" s="263" t="s">
        <v>803</v>
      </c>
      <c r="I209" s="263"/>
      <c r="J209" s="263"/>
      <c r="K209" s="311"/>
    </row>
    <row r="210" s="1" customFormat="1" ht="15" customHeight="1">
      <c r="B210" s="288"/>
      <c r="C210" s="263"/>
      <c r="D210" s="263"/>
      <c r="E210" s="263"/>
      <c r="F210" s="286" t="s">
        <v>639</v>
      </c>
      <c r="G210" s="263"/>
      <c r="H210" s="263" t="s">
        <v>640</v>
      </c>
      <c r="I210" s="263"/>
      <c r="J210" s="263"/>
      <c r="K210" s="311"/>
    </row>
    <row r="211" s="1" customFormat="1" ht="15" customHeight="1">
      <c r="B211" s="288"/>
      <c r="C211" s="263"/>
      <c r="D211" s="263"/>
      <c r="E211" s="263"/>
      <c r="F211" s="286" t="s">
        <v>637</v>
      </c>
      <c r="G211" s="263"/>
      <c r="H211" s="263" t="s">
        <v>804</v>
      </c>
      <c r="I211" s="263"/>
      <c r="J211" s="263"/>
      <c r="K211" s="311"/>
    </row>
    <row r="212" s="1" customFormat="1" ht="15" customHeight="1">
      <c r="B212" s="335"/>
      <c r="C212" s="263"/>
      <c r="D212" s="263"/>
      <c r="E212" s="263"/>
      <c r="F212" s="286" t="s">
        <v>96</v>
      </c>
      <c r="G212" s="324"/>
      <c r="H212" s="315" t="s">
        <v>97</v>
      </c>
      <c r="I212" s="315"/>
      <c r="J212" s="315"/>
      <c r="K212" s="336"/>
    </row>
    <row r="213" s="1" customFormat="1" ht="15" customHeight="1">
      <c r="B213" s="335"/>
      <c r="C213" s="263"/>
      <c r="D213" s="263"/>
      <c r="E213" s="263"/>
      <c r="F213" s="286" t="s">
        <v>641</v>
      </c>
      <c r="G213" s="324"/>
      <c r="H213" s="315" t="s">
        <v>617</v>
      </c>
      <c r="I213" s="315"/>
      <c r="J213" s="315"/>
      <c r="K213" s="336"/>
    </row>
    <row r="214" s="1" customFormat="1" ht="15" customHeight="1">
      <c r="B214" s="335"/>
      <c r="C214" s="263"/>
      <c r="D214" s="263"/>
      <c r="E214" s="263"/>
      <c r="F214" s="286"/>
      <c r="G214" s="324"/>
      <c r="H214" s="315"/>
      <c r="I214" s="315"/>
      <c r="J214" s="315"/>
      <c r="K214" s="336"/>
    </row>
    <row r="215" s="1" customFormat="1" ht="15" customHeight="1">
      <c r="B215" s="335"/>
      <c r="C215" s="263" t="s">
        <v>765</v>
      </c>
      <c r="D215" s="263"/>
      <c r="E215" s="263"/>
      <c r="F215" s="286">
        <v>1</v>
      </c>
      <c r="G215" s="324"/>
      <c r="H215" s="315" t="s">
        <v>805</v>
      </c>
      <c r="I215" s="315"/>
      <c r="J215" s="315"/>
      <c r="K215" s="336"/>
    </row>
    <row r="216" s="1" customFormat="1" ht="15" customHeight="1">
      <c r="B216" s="335"/>
      <c r="C216" s="263"/>
      <c r="D216" s="263"/>
      <c r="E216" s="263"/>
      <c r="F216" s="286">
        <v>2</v>
      </c>
      <c r="G216" s="324"/>
      <c r="H216" s="315" t="s">
        <v>806</v>
      </c>
      <c r="I216" s="315"/>
      <c r="J216" s="315"/>
      <c r="K216" s="336"/>
    </row>
    <row r="217" s="1" customFormat="1" ht="15" customHeight="1">
      <c r="B217" s="335"/>
      <c r="C217" s="263"/>
      <c r="D217" s="263"/>
      <c r="E217" s="263"/>
      <c r="F217" s="286">
        <v>3</v>
      </c>
      <c r="G217" s="324"/>
      <c r="H217" s="315" t="s">
        <v>807</v>
      </c>
      <c r="I217" s="315"/>
      <c r="J217" s="315"/>
      <c r="K217" s="336"/>
    </row>
    <row r="218" s="1" customFormat="1" ht="15" customHeight="1">
      <c r="B218" s="335"/>
      <c r="C218" s="263"/>
      <c r="D218" s="263"/>
      <c r="E218" s="263"/>
      <c r="F218" s="286">
        <v>4</v>
      </c>
      <c r="G218" s="324"/>
      <c r="H218" s="315" t="s">
        <v>808</v>
      </c>
      <c r="I218" s="315"/>
      <c r="J218" s="315"/>
      <c r="K218" s="336"/>
    </row>
    <row r="219" s="1" customFormat="1" ht="12.75" customHeight="1">
      <c r="B219" s="337"/>
      <c r="C219" s="338"/>
      <c r="D219" s="338"/>
      <c r="E219" s="338"/>
      <c r="F219" s="338"/>
      <c r="G219" s="338"/>
      <c r="H219" s="338"/>
      <c r="I219" s="338"/>
      <c r="J219" s="338"/>
      <c r="K219" s="33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Václav Křišťál</dc:creator>
  <cp:lastModifiedBy>Václav Křišťál</cp:lastModifiedBy>
  <dcterms:created xsi:type="dcterms:W3CDTF">2024-03-25T12:35:23Z</dcterms:created>
  <dcterms:modified xsi:type="dcterms:W3CDTF">2024-03-25T12:35:26Z</dcterms:modified>
</cp:coreProperties>
</file>