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28380" windowHeight="1246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Rekapitulace!$G$24</definedName>
    <definedName name="Dodavka0">Položky!#REF!</definedName>
    <definedName name="HSV">Rekapitulace!$E$24</definedName>
    <definedName name="HSV0">Položky!#REF!</definedName>
    <definedName name="HZS">Rekapitulace!$I$24</definedName>
    <definedName name="HZS0">Položky!#REF!</definedName>
    <definedName name="JKSO">'Krycí list'!$F$4</definedName>
    <definedName name="MJ">'Krycí list'!$G$4</definedName>
    <definedName name="Mont">Rekapitulace!$H$24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Položky!$A$1:$K$341</definedName>
    <definedName name="_xlnm.Print_Area" localSheetId="1">Rekapitulace!$A$1:$I$30</definedName>
    <definedName name="PocetMJ">'Krycí list'!$G$7</definedName>
    <definedName name="Poznamka">'Krycí list'!$B$37</definedName>
    <definedName name="Projektant">'Krycí list'!$C$7</definedName>
    <definedName name="PSV">Rekapitulace!$F$24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Rekapitulace!$H$30</definedName>
    <definedName name="VRNKc">Rekapitulace!$E$29</definedName>
    <definedName name="VRNnazev">Rekapitulace!$A$29</definedName>
    <definedName name="VRNproc">Rekapitulace!$F$29</definedName>
    <definedName name="VRNzakl">Rekapitulace!$G$29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G334" i="3" l="1"/>
  <c r="BF334" i="3"/>
  <c r="BF341" i="3" s="1"/>
  <c r="H23" i="2" s="1"/>
  <c r="BE334" i="3"/>
  <c r="BC334" i="3"/>
  <c r="K334" i="3"/>
  <c r="I334" i="3"/>
  <c r="G334" i="3"/>
  <c r="BD334" i="3" s="1"/>
  <c r="BG322" i="3"/>
  <c r="BG341" i="3" s="1"/>
  <c r="I23" i="2" s="1"/>
  <c r="BF322" i="3"/>
  <c r="BE322" i="3"/>
  <c r="BE341" i="3" s="1"/>
  <c r="G23" i="2" s="1"/>
  <c r="BC322" i="3"/>
  <c r="K322" i="3"/>
  <c r="K341" i="3" s="1"/>
  <c r="I322" i="3"/>
  <c r="G322" i="3"/>
  <c r="BD322" i="3" s="1"/>
  <c r="BD341" i="3" s="1"/>
  <c r="F23" i="2" s="1"/>
  <c r="B23" i="2"/>
  <c r="A23" i="2"/>
  <c r="G341" i="3"/>
  <c r="C341" i="3"/>
  <c r="BG318" i="3"/>
  <c r="BG320" i="3" s="1"/>
  <c r="I22" i="2" s="1"/>
  <c r="BF318" i="3"/>
  <c r="BE318" i="3"/>
  <c r="BE320" i="3" s="1"/>
  <c r="G22" i="2" s="1"/>
  <c r="BC318" i="3"/>
  <c r="BC320" i="3" s="1"/>
  <c r="E22" i="2" s="1"/>
  <c r="K318" i="3"/>
  <c r="I318" i="3"/>
  <c r="I320" i="3" s="1"/>
  <c r="G318" i="3"/>
  <c r="BD318" i="3" s="1"/>
  <c r="BD320" i="3" s="1"/>
  <c r="F22" i="2" s="1"/>
  <c r="B22" i="2"/>
  <c r="A22" i="2"/>
  <c r="BF320" i="3"/>
  <c r="H22" i="2" s="1"/>
  <c r="K320" i="3"/>
  <c r="G320" i="3"/>
  <c r="C320" i="3"/>
  <c r="BG315" i="3"/>
  <c r="BF315" i="3"/>
  <c r="BE315" i="3"/>
  <c r="BC315" i="3"/>
  <c r="K315" i="3"/>
  <c r="I315" i="3"/>
  <c r="G315" i="3"/>
  <c r="BD315" i="3" s="1"/>
  <c r="BG313" i="3"/>
  <c r="BF313" i="3"/>
  <c r="BE313" i="3"/>
  <c r="BC313" i="3"/>
  <c r="K313" i="3"/>
  <c r="I313" i="3"/>
  <c r="G313" i="3"/>
  <c r="BD313" i="3" s="1"/>
  <c r="BG311" i="3"/>
  <c r="BF311" i="3"/>
  <c r="BE311" i="3"/>
  <c r="BC311" i="3"/>
  <c r="K311" i="3"/>
  <c r="I311" i="3"/>
  <c r="G311" i="3"/>
  <c r="BD311" i="3" s="1"/>
  <c r="BG307" i="3"/>
  <c r="BF307" i="3"/>
  <c r="BF316" i="3" s="1"/>
  <c r="H21" i="2" s="1"/>
  <c r="BE307" i="3"/>
  <c r="BC307" i="3"/>
  <c r="K307" i="3"/>
  <c r="I307" i="3"/>
  <c r="G307" i="3"/>
  <c r="BD307" i="3" s="1"/>
  <c r="BG305" i="3"/>
  <c r="BF305" i="3"/>
  <c r="BE305" i="3"/>
  <c r="BC305" i="3"/>
  <c r="K305" i="3"/>
  <c r="I305" i="3"/>
  <c r="G305" i="3"/>
  <c r="BD305" i="3" s="1"/>
  <c r="BG303" i="3"/>
  <c r="BF303" i="3"/>
  <c r="BE303" i="3"/>
  <c r="BC303" i="3"/>
  <c r="BC316" i="3" s="1"/>
  <c r="E21" i="2" s="1"/>
  <c r="K303" i="3"/>
  <c r="I303" i="3"/>
  <c r="G303" i="3"/>
  <c r="BD303" i="3" s="1"/>
  <c r="BG294" i="3"/>
  <c r="BG316" i="3" s="1"/>
  <c r="I21" i="2" s="1"/>
  <c r="BF294" i="3"/>
  <c r="BE294" i="3"/>
  <c r="BC294" i="3"/>
  <c r="K294" i="3"/>
  <c r="I294" i="3"/>
  <c r="G294" i="3"/>
  <c r="BD294" i="3" s="1"/>
  <c r="B21" i="2"/>
  <c r="A21" i="2"/>
  <c r="K316" i="3"/>
  <c r="C316" i="3"/>
  <c r="BG290" i="3"/>
  <c r="BF290" i="3"/>
  <c r="BE290" i="3"/>
  <c r="BC290" i="3"/>
  <c r="BC292" i="3" s="1"/>
  <c r="E20" i="2" s="1"/>
  <c r="K290" i="3"/>
  <c r="I290" i="3"/>
  <c r="G290" i="3"/>
  <c r="BD290" i="3" s="1"/>
  <c r="BG288" i="3"/>
  <c r="BG292" i="3" s="1"/>
  <c r="I20" i="2" s="1"/>
  <c r="BF288" i="3"/>
  <c r="BE288" i="3"/>
  <c r="BE292" i="3" s="1"/>
  <c r="G20" i="2" s="1"/>
  <c r="BC288" i="3"/>
  <c r="K288" i="3"/>
  <c r="I288" i="3"/>
  <c r="G288" i="3"/>
  <c r="BD288" i="3" s="1"/>
  <c r="B20" i="2"/>
  <c r="A20" i="2"/>
  <c r="BF292" i="3"/>
  <c r="H20" i="2" s="1"/>
  <c r="K292" i="3"/>
  <c r="C292" i="3"/>
  <c r="BG285" i="3"/>
  <c r="BF285" i="3"/>
  <c r="BE285" i="3"/>
  <c r="BC285" i="3"/>
  <c r="K285" i="3"/>
  <c r="I285" i="3"/>
  <c r="G285" i="3"/>
  <c r="BD285" i="3" s="1"/>
  <c r="BG282" i="3"/>
  <c r="BF282" i="3"/>
  <c r="BE282" i="3"/>
  <c r="BC282" i="3"/>
  <c r="K282" i="3"/>
  <c r="I282" i="3"/>
  <c r="G282" i="3"/>
  <c r="BD282" i="3" s="1"/>
  <c r="BG280" i="3"/>
  <c r="BF280" i="3"/>
  <c r="BE280" i="3"/>
  <c r="BC280" i="3"/>
  <c r="K280" i="3"/>
  <c r="I280" i="3"/>
  <c r="G280" i="3"/>
  <c r="BD280" i="3" s="1"/>
  <c r="BG276" i="3"/>
  <c r="BF276" i="3"/>
  <c r="BE276" i="3"/>
  <c r="BC276" i="3"/>
  <c r="K276" i="3"/>
  <c r="I276" i="3"/>
  <c r="G276" i="3"/>
  <c r="BD276" i="3" s="1"/>
  <c r="BG274" i="3"/>
  <c r="BF274" i="3"/>
  <c r="BE274" i="3"/>
  <c r="BC274" i="3"/>
  <c r="K274" i="3"/>
  <c r="I274" i="3"/>
  <c r="G274" i="3"/>
  <c r="BD274" i="3" s="1"/>
  <c r="BG270" i="3"/>
  <c r="BG286" i="3" s="1"/>
  <c r="I19" i="2" s="1"/>
  <c r="BF270" i="3"/>
  <c r="BE270" i="3"/>
  <c r="BC270" i="3"/>
  <c r="K270" i="3"/>
  <c r="I270" i="3"/>
  <c r="G270" i="3"/>
  <c r="BD270" i="3" s="1"/>
  <c r="BG266" i="3"/>
  <c r="BF266" i="3"/>
  <c r="BE266" i="3"/>
  <c r="BC266" i="3"/>
  <c r="K266" i="3"/>
  <c r="I266" i="3"/>
  <c r="G266" i="3"/>
  <c r="BD266" i="3" s="1"/>
  <c r="BG264" i="3"/>
  <c r="BF264" i="3"/>
  <c r="BE264" i="3"/>
  <c r="BC264" i="3"/>
  <c r="K264" i="3"/>
  <c r="K286" i="3" s="1"/>
  <c r="I264" i="3"/>
  <c r="G264" i="3"/>
  <c r="BD264" i="3" s="1"/>
  <c r="BG255" i="3"/>
  <c r="BF255" i="3"/>
  <c r="BF286" i="3" s="1"/>
  <c r="H19" i="2" s="1"/>
  <c r="BE255" i="3"/>
  <c r="BC255" i="3"/>
  <c r="K255" i="3"/>
  <c r="I255" i="3"/>
  <c r="G255" i="3"/>
  <c r="BD255" i="3" s="1"/>
  <c r="B19" i="2"/>
  <c r="A19" i="2"/>
  <c r="BC286" i="3"/>
  <c r="E19" i="2" s="1"/>
  <c r="C286" i="3"/>
  <c r="BG252" i="3"/>
  <c r="BF252" i="3"/>
  <c r="BE252" i="3"/>
  <c r="BC252" i="3"/>
  <c r="K252" i="3"/>
  <c r="I252" i="3"/>
  <c r="G252" i="3"/>
  <c r="BD252" i="3" s="1"/>
  <c r="BG246" i="3"/>
  <c r="BF246" i="3"/>
  <c r="BE246" i="3"/>
  <c r="BC246" i="3"/>
  <c r="K246" i="3"/>
  <c r="I246" i="3"/>
  <c r="G246" i="3"/>
  <c r="BD246" i="3" s="1"/>
  <c r="BG239" i="3"/>
  <c r="BF239" i="3"/>
  <c r="BE239" i="3"/>
  <c r="BC239" i="3"/>
  <c r="K239" i="3"/>
  <c r="I239" i="3"/>
  <c r="G239" i="3"/>
  <c r="BD239" i="3" s="1"/>
  <c r="BG237" i="3"/>
  <c r="BF237" i="3"/>
  <c r="BE237" i="3"/>
  <c r="BC237" i="3"/>
  <c r="K237" i="3"/>
  <c r="I237" i="3"/>
  <c r="G237" i="3"/>
  <c r="BD237" i="3" s="1"/>
  <c r="BG235" i="3"/>
  <c r="BG253" i="3" s="1"/>
  <c r="I18" i="2" s="1"/>
  <c r="BF235" i="3"/>
  <c r="BE235" i="3"/>
  <c r="BC235" i="3"/>
  <c r="K235" i="3"/>
  <c r="I235" i="3"/>
  <c r="G235" i="3"/>
  <c r="BD235" i="3" s="1"/>
  <c r="BG232" i="3"/>
  <c r="BF232" i="3"/>
  <c r="BE232" i="3"/>
  <c r="BC232" i="3"/>
  <c r="K232" i="3"/>
  <c r="I232" i="3"/>
  <c r="G232" i="3"/>
  <c r="BD232" i="3" s="1"/>
  <c r="BG231" i="3"/>
  <c r="BF231" i="3"/>
  <c r="BE231" i="3"/>
  <c r="BC231" i="3"/>
  <c r="K231" i="3"/>
  <c r="K253" i="3" s="1"/>
  <c r="I231" i="3"/>
  <c r="G231" i="3"/>
  <c r="BD231" i="3" s="1"/>
  <c r="BG224" i="3"/>
  <c r="BF224" i="3"/>
  <c r="BF253" i="3" s="1"/>
  <c r="H18" i="2" s="1"/>
  <c r="BE224" i="3"/>
  <c r="BC224" i="3"/>
  <c r="K224" i="3"/>
  <c r="I224" i="3"/>
  <c r="G224" i="3"/>
  <c r="BD224" i="3" s="1"/>
  <c r="B18" i="2"/>
  <c r="A18" i="2"/>
  <c r="BC253" i="3"/>
  <c r="E18" i="2" s="1"/>
  <c r="C253" i="3"/>
  <c r="BG221" i="3"/>
  <c r="BF221" i="3"/>
  <c r="BE221" i="3"/>
  <c r="BC221" i="3"/>
  <c r="K221" i="3"/>
  <c r="K222" i="3" s="1"/>
  <c r="I221" i="3"/>
  <c r="G221" i="3"/>
  <c r="BD221" i="3" s="1"/>
  <c r="BG216" i="3"/>
  <c r="BF216" i="3"/>
  <c r="BF222" i="3" s="1"/>
  <c r="H17" i="2" s="1"/>
  <c r="BE216" i="3"/>
  <c r="BC216" i="3"/>
  <c r="K216" i="3"/>
  <c r="I216" i="3"/>
  <c r="I222" i="3" s="1"/>
  <c r="G216" i="3"/>
  <c r="BD216" i="3" s="1"/>
  <c r="B17" i="2"/>
  <c r="A17" i="2"/>
  <c r="BG222" i="3"/>
  <c r="I17" i="2" s="1"/>
  <c r="BC222" i="3"/>
  <c r="E17" i="2" s="1"/>
  <c r="G222" i="3"/>
  <c r="C222" i="3"/>
  <c r="BG213" i="3"/>
  <c r="BF213" i="3"/>
  <c r="BE213" i="3"/>
  <c r="BC213" i="3"/>
  <c r="K213" i="3"/>
  <c r="K214" i="3" s="1"/>
  <c r="I213" i="3"/>
  <c r="G213" i="3"/>
  <c r="BD213" i="3" s="1"/>
  <c r="BG211" i="3"/>
  <c r="BF211" i="3"/>
  <c r="BE211" i="3"/>
  <c r="BC211" i="3"/>
  <c r="K211" i="3"/>
  <c r="I211" i="3"/>
  <c r="I214" i="3" s="1"/>
  <c r="G211" i="3"/>
  <c r="BD211" i="3" s="1"/>
  <c r="B16" i="2"/>
  <c r="A16" i="2"/>
  <c r="BG214" i="3"/>
  <c r="I16" i="2" s="1"/>
  <c r="BF214" i="3"/>
  <c r="H16" i="2" s="1"/>
  <c r="BC214" i="3"/>
  <c r="E16" i="2" s="1"/>
  <c r="C214" i="3"/>
  <c r="BG207" i="3"/>
  <c r="BG209" i="3" s="1"/>
  <c r="I15" i="2" s="1"/>
  <c r="BF207" i="3"/>
  <c r="BE207" i="3"/>
  <c r="BC207" i="3"/>
  <c r="K207" i="3"/>
  <c r="I207" i="3"/>
  <c r="G207" i="3"/>
  <c r="BD207" i="3" s="1"/>
  <c r="BG201" i="3"/>
  <c r="BF201" i="3"/>
  <c r="BF209" i="3" s="1"/>
  <c r="H15" i="2" s="1"/>
  <c r="BE201" i="3"/>
  <c r="BC201" i="3"/>
  <c r="K201" i="3"/>
  <c r="I201" i="3"/>
  <c r="G201" i="3"/>
  <c r="BD201" i="3" s="1"/>
  <c r="BG197" i="3"/>
  <c r="BF197" i="3"/>
  <c r="BE197" i="3"/>
  <c r="BC197" i="3"/>
  <c r="K197" i="3"/>
  <c r="K209" i="3" s="1"/>
  <c r="I197" i="3"/>
  <c r="G197" i="3"/>
  <c r="BD197" i="3" s="1"/>
  <c r="BG191" i="3"/>
  <c r="BF191" i="3"/>
  <c r="BE191" i="3"/>
  <c r="BC191" i="3"/>
  <c r="K191" i="3"/>
  <c r="I191" i="3"/>
  <c r="G191" i="3"/>
  <c r="BD191" i="3" s="1"/>
  <c r="B15" i="2"/>
  <c r="A15" i="2"/>
  <c r="BC209" i="3"/>
  <c r="E15" i="2" s="1"/>
  <c r="C209" i="3"/>
  <c r="BG188" i="3"/>
  <c r="BF188" i="3"/>
  <c r="BE188" i="3"/>
  <c r="BC188" i="3"/>
  <c r="K188" i="3"/>
  <c r="K189" i="3" s="1"/>
  <c r="I188" i="3"/>
  <c r="G188" i="3"/>
  <c r="BD188" i="3" s="1"/>
  <c r="BG186" i="3"/>
  <c r="BF186" i="3"/>
  <c r="BE186" i="3"/>
  <c r="BC186" i="3"/>
  <c r="BC189" i="3" s="1"/>
  <c r="E14" i="2" s="1"/>
  <c r="K186" i="3"/>
  <c r="I186" i="3"/>
  <c r="G186" i="3"/>
  <c r="BD186" i="3" s="1"/>
  <c r="BG177" i="3"/>
  <c r="BF177" i="3"/>
  <c r="BE177" i="3"/>
  <c r="BE189" i="3" s="1"/>
  <c r="G14" i="2" s="1"/>
  <c r="BC177" i="3"/>
  <c r="K177" i="3"/>
  <c r="I177" i="3"/>
  <c r="G177" i="3"/>
  <c r="BD177" i="3" s="1"/>
  <c r="B14" i="2"/>
  <c r="A14" i="2"/>
  <c r="BG189" i="3"/>
  <c r="I14" i="2" s="1"/>
  <c r="BF189" i="3"/>
  <c r="H14" i="2" s="1"/>
  <c r="C189" i="3"/>
  <c r="BG174" i="3"/>
  <c r="BF174" i="3"/>
  <c r="BE174" i="3"/>
  <c r="BE175" i="3" s="1"/>
  <c r="G13" i="2" s="1"/>
  <c r="BD174" i="3"/>
  <c r="K174" i="3"/>
  <c r="I174" i="3"/>
  <c r="I175" i="3" s="1"/>
  <c r="G174" i="3"/>
  <c r="BC174" i="3" s="1"/>
  <c r="BC175" i="3" s="1"/>
  <c r="E13" i="2" s="1"/>
  <c r="B13" i="2"/>
  <c r="A13" i="2"/>
  <c r="BG175" i="3"/>
  <c r="I13" i="2" s="1"/>
  <c r="BF175" i="3"/>
  <c r="H13" i="2" s="1"/>
  <c r="BD175" i="3"/>
  <c r="F13" i="2" s="1"/>
  <c r="K175" i="3"/>
  <c r="C175" i="3"/>
  <c r="BG171" i="3"/>
  <c r="BF171" i="3"/>
  <c r="BE171" i="3"/>
  <c r="BD171" i="3"/>
  <c r="K171" i="3"/>
  <c r="I171" i="3"/>
  <c r="G171" i="3"/>
  <c r="BC171" i="3" s="1"/>
  <c r="BG170" i="3"/>
  <c r="BF170" i="3"/>
  <c r="BE170" i="3"/>
  <c r="BD170" i="3"/>
  <c r="K170" i="3"/>
  <c r="I170" i="3"/>
  <c r="G170" i="3"/>
  <c r="BC170" i="3" s="1"/>
  <c r="BG168" i="3"/>
  <c r="BF168" i="3"/>
  <c r="BE168" i="3"/>
  <c r="BD168" i="3"/>
  <c r="K168" i="3"/>
  <c r="I168" i="3"/>
  <c r="G168" i="3"/>
  <c r="BC168" i="3" s="1"/>
  <c r="BG167" i="3"/>
  <c r="BF167" i="3"/>
  <c r="BE167" i="3"/>
  <c r="BD167" i="3"/>
  <c r="K167" i="3"/>
  <c r="I167" i="3"/>
  <c r="G167" i="3"/>
  <c r="BC167" i="3" s="1"/>
  <c r="BG164" i="3"/>
  <c r="BG172" i="3" s="1"/>
  <c r="I12" i="2" s="1"/>
  <c r="BF164" i="3"/>
  <c r="BE164" i="3"/>
  <c r="BD164" i="3"/>
  <c r="K164" i="3"/>
  <c r="I164" i="3"/>
  <c r="G164" i="3"/>
  <c r="BC164" i="3" s="1"/>
  <c r="BG163" i="3"/>
  <c r="BF163" i="3"/>
  <c r="BE163" i="3"/>
  <c r="BD163" i="3"/>
  <c r="K163" i="3"/>
  <c r="I163" i="3"/>
  <c r="G163" i="3"/>
  <c r="BC163" i="3" s="1"/>
  <c r="BG156" i="3"/>
  <c r="BF156" i="3"/>
  <c r="BE156" i="3"/>
  <c r="BD156" i="3"/>
  <c r="K156" i="3"/>
  <c r="K172" i="3" s="1"/>
  <c r="I156" i="3"/>
  <c r="G156" i="3"/>
  <c r="BC156" i="3" s="1"/>
  <c r="BG150" i="3"/>
  <c r="BF150" i="3"/>
  <c r="BE150" i="3"/>
  <c r="BD150" i="3"/>
  <c r="K150" i="3"/>
  <c r="I150" i="3"/>
  <c r="G150" i="3"/>
  <c r="BC150" i="3" s="1"/>
  <c r="B12" i="2"/>
  <c r="A12" i="2"/>
  <c r="BF172" i="3"/>
  <c r="H12" i="2" s="1"/>
  <c r="BD172" i="3"/>
  <c r="F12" i="2" s="1"/>
  <c r="C172" i="3"/>
  <c r="BG145" i="3"/>
  <c r="BF145" i="3"/>
  <c r="BE145" i="3"/>
  <c r="BD145" i="3"/>
  <c r="K145" i="3"/>
  <c r="I145" i="3"/>
  <c r="G145" i="3"/>
  <c r="BC145" i="3" s="1"/>
  <c r="BG140" i="3"/>
  <c r="BF140" i="3"/>
  <c r="BE140" i="3"/>
  <c r="BD140" i="3"/>
  <c r="K140" i="3"/>
  <c r="I140" i="3"/>
  <c r="G140" i="3"/>
  <c r="BC140" i="3" s="1"/>
  <c r="BG138" i="3"/>
  <c r="BF138" i="3"/>
  <c r="BE138" i="3"/>
  <c r="BD138" i="3"/>
  <c r="K138" i="3"/>
  <c r="I138" i="3"/>
  <c r="G138" i="3"/>
  <c r="BC138" i="3" s="1"/>
  <c r="BG129" i="3"/>
  <c r="BF129" i="3"/>
  <c r="BE129" i="3"/>
  <c r="BE148" i="3" s="1"/>
  <c r="G11" i="2" s="1"/>
  <c r="BD129" i="3"/>
  <c r="K129" i="3"/>
  <c r="I129" i="3"/>
  <c r="G129" i="3"/>
  <c r="BC129" i="3" s="1"/>
  <c r="BG122" i="3"/>
  <c r="BF122" i="3"/>
  <c r="BE122" i="3"/>
  <c r="BD122" i="3"/>
  <c r="K122" i="3"/>
  <c r="I122" i="3"/>
  <c r="G122" i="3"/>
  <c r="BC122" i="3" s="1"/>
  <c r="BG115" i="3"/>
  <c r="BG148" i="3" s="1"/>
  <c r="I11" i="2" s="1"/>
  <c r="BF115" i="3"/>
  <c r="BF148" i="3" s="1"/>
  <c r="H11" i="2" s="1"/>
  <c r="BE115" i="3"/>
  <c r="BD115" i="3"/>
  <c r="K115" i="3"/>
  <c r="K148" i="3" s="1"/>
  <c r="I115" i="3"/>
  <c r="I148" i="3" s="1"/>
  <c r="G115" i="3"/>
  <c r="BC115" i="3" s="1"/>
  <c r="B11" i="2"/>
  <c r="A11" i="2"/>
  <c r="BD148" i="3"/>
  <c r="F11" i="2" s="1"/>
  <c r="C148" i="3"/>
  <c r="BG111" i="3"/>
  <c r="BG113" i="3" s="1"/>
  <c r="I10" i="2" s="1"/>
  <c r="BF111" i="3"/>
  <c r="BE111" i="3"/>
  <c r="BD111" i="3"/>
  <c r="BD113" i="3" s="1"/>
  <c r="F10" i="2" s="1"/>
  <c r="K111" i="3"/>
  <c r="K113" i="3" s="1"/>
  <c r="I111" i="3"/>
  <c r="G111" i="3"/>
  <c r="BC111" i="3" s="1"/>
  <c r="BC113" i="3" s="1"/>
  <c r="E10" i="2" s="1"/>
  <c r="B10" i="2"/>
  <c r="A10" i="2"/>
  <c r="BF113" i="3"/>
  <c r="H10" i="2" s="1"/>
  <c r="BE113" i="3"/>
  <c r="G10" i="2" s="1"/>
  <c r="I113" i="3"/>
  <c r="G113" i="3"/>
  <c r="C113" i="3"/>
  <c r="BG100" i="3"/>
  <c r="BF100" i="3"/>
  <c r="BF109" i="3" s="1"/>
  <c r="H9" i="2" s="1"/>
  <c r="BE100" i="3"/>
  <c r="BD100" i="3"/>
  <c r="BD109" i="3" s="1"/>
  <c r="F9" i="2" s="1"/>
  <c r="K100" i="3"/>
  <c r="K109" i="3" s="1"/>
  <c r="I100" i="3"/>
  <c r="G100" i="3"/>
  <c r="BC100" i="3" s="1"/>
  <c r="BC109" i="3" s="1"/>
  <c r="E9" i="2" s="1"/>
  <c r="B9" i="2"/>
  <c r="A9" i="2"/>
  <c r="BG109" i="3"/>
  <c r="I9" i="2" s="1"/>
  <c r="BE109" i="3"/>
  <c r="G9" i="2" s="1"/>
  <c r="I109" i="3"/>
  <c r="C109" i="3"/>
  <c r="BG92" i="3"/>
  <c r="BF92" i="3"/>
  <c r="BE92" i="3"/>
  <c r="BD92" i="3"/>
  <c r="K92" i="3"/>
  <c r="I92" i="3"/>
  <c r="G92" i="3"/>
  <c r="BC92" i="3" s="1"/>
  <c r="BG83" i="3"/>
  <c r="BF83" i="3"/>
  <c r="BE83" i="3"/>
  <c r="BD83" i="3"/>
  <c r="K83" i="3"/>
  <c r="I83" i="3"/>
  <c r="G83" i="3"/>
  <c r="BC83" i="3" s="1"/>
  <c r="BG77" i="3"/>
  <c r="BF77" i="3"/>
  <c r="BE77" i="3"/>
  <c r="BD77" i="3"/>
  <c r="K77" i="3"/>
  <c r="I77" i="3"/>
  <c r="G77" i="3"/>
  <c r="BC77" i="3" s="1"/>
  <c r="BG69" i="3"/>
  <c r="BF69" i="3"/>
  <c r="BE69" i="3"/>
  <c r="BD69" i="3"/>
  <c r="K69" i="3"/>
  <c r="I69" i="3"/>
  <c r="G69" i="3"/>
  <c r="BC69" i="3" s="1"/>
  <c r="BG62" i="3"/>
  <c r="BF62" i="3"/>
  <c r="BE62" i="3"/>
  <c r="BD62" i="3"/>
  <c r="K62" i="3"/>
  <c r="I62" i="3"/>
  <c r="G62" i="3"/>
  <c r="BC62" i="3" s="1"/>
  <c r="BG55" i="3"/>
  <c r="BF55" i="3"/>
  <c r="BE55" i="3"/>
  <c r="BE98" i="3" s="1"/>
  <c r="G8" i="2" s="1"/>
  <c r="BD55" i="3"/>
  <c r="K55" i="3"/>
  <c r="I55" i="3"/>
  <c r="G55" i="3"/>
  <c r="BC55" i="3" s="1"/>
  <c r="BG42" i="3"/>
  <c r="BG98" i="3" s="1"/>
  <c r="I8" i="2" s="1"/>
  <c r="BF42" i="3"/>
  <c r="BE42" i="3"/>
  <c r="BD42" i="3"/>
  <c r="BD98" i="3" s="1"/>
  <c r="F8" i="2" s="1"/>
  <c r="K42" i="3"/>
  <c r="K98" i="3" s="1"/>
  <c r="I42" i="3"/>
  <c r="G42" i="3"/>
  <c r="BC42" i="3" s="1"/>
  <c r="B8" i="2"/>
  <c r="A8" i="2"/>
  <c r="I98" i="3"/>
  <c r="C98" i="3"/>
  <c r="BG38" i="3"/>
  <c r="BF38" i="3"/>
  <c r="BE38" i="3"/>
  <c r="BD38" i="3"/>
  <c r="K38" i="3"/>
  <c r="I38" i="3"/>
  <c r="G38" i="3"/>
  <c r="BC38" i="3" s="1"/>
  <c r="BG36" i="3"/>
  <c r="BF36" i="3"/>
  <c r="BE36" i="3"/>
  <c r="BD36" i="3"/>
  <c r="K36" i="3"/>
  <c r="I36" i="3"/>
  <c r="G36" i="3"/>
  <c r="BC36" i="3" s="1"/>
  <c r="BG30" i="3"/>
  <c r="BF30" i="3"/>
  <c r="BE30" i="3"/>
  <c r="BD30" i="3"/>
  <c r="K30" i="3"/>
  <c r="I30" i="3"/>
  <c r="G30" i="3"/>
  <c r="BC30" i="3" s="1"/>
  <c r="BG27" i="3"/>
  <c r="BF27" i="3"/>
  <c r="BE27" i="3"/>
  <c r="BD27" i="3"/>
  <c r="K27" i="3"/>
  <c r="I27" i="3"/>
  <c r="G27" i="3"/>
  <c r="BC27" i="3" s="1"/>
  <c r="BG21" i="3"/>
  <c r="BF21" i="3"/>
  <c r="BE21" i="3"/>
  <c r="BD21" i="3"/>
  <c r="K21" i="3"/>
  <c r="I21" i="3"/>
  <c r="G21" i="3"/>
  <c r="BC21" i="3" s="1"/>
  <c r="BG17" i="3"/>
  <c r="BF17" i="3"/>
  <c r="BE17" i="3"/>
  <c r="BD17" i="3"/>
  <c r="K17" i="3"/>
  <c r="I17" i="3"/>
  <c r="G17" i="3"/>
  <c r="BC17" i="3" s="1"/>
  <c r="BG15" i="3"/>
  <c r="BF15" i="3"/>
  <c r="BE15" i="3"/>
  <c r="BD15" i="3"/>
  <c r="K15" i="3"/>
  <c r="I15" i="3"/>
  <c r="G15" i="3"/>
  <c r="BC15" i="3" s="1"/>
  <c r="BG13" i="3"/>
  <c r="BF13" i="3"/>
  <c r="BF40" i="3" s="1"/>
  <c r="H7" i="2" s="1"/>
  <c r="BE13" i="3"/>
  <c r="BD13" i="3"/>
  <c r="K13" i="3"/>
  <c r="I13" i="3"/>
  <c r="I40" i="3" s="1"/>
  <c r="G13" i="3"/>
  <c r="BC13" i="3" s="1"/>
  <c r="BG11" i="3"/>
  <c r="BF11" i="3"/>
  <c r="BE11" i="3"/>
  <c r="BD11" i="3"/>
  <c r="K11" i="3"/>
  <c r="I11" i="3"/>
  <c r="G11" i="3"/>
  <c r="BC11" i="3" s="1"/>
  <c r="BG8" i="3"/>
  <c r="BG40" i="3" s="1"/>
  <c r="I7" i="2" s="1"/>
  <c r="BF8" i="3"/>
  <c r="BE8" i="3"/>
  <c r="BD8" i="3"/>
  <c r="BD40" i="3" s="1"/>
  <c r="F7" i="2" s="1"/>
  <c r="K8" i="3"/>
  <c r="K40" i="3" s="1"/>
  <c r="I8" i="3"/>
  <c r="G8" i="3"/>
  <c r="BC8" i="3" s="1"/>
  <c r="B7" i="2"/>
  <c r="A7" i="2"/>
  <c r="BE40" i="3"/>
  <c r="G7" i="2" s="1"/>
  <c r="G40" i="3"/>
  <c r="C40" i="3"/>
  <c r="C4" i="3"/>
  <c r="H3" i="3"/>
  <c r="C3" i="3"/>
  <c r="H30" i="2"/>
  <c r="I29" i="2"/>
  <c r="G29" i="2"/>
  <c r="C2" i="2"/>
  <c r="C1" i="2"/>
  <c r="F31" i="1"/>
  <c r="G22" i="1"/>
  <c r="G21" i="1" s="1"/>
  <c r="G8" i="1"/>
  <c r="H24" i="2" l="1"/>
  <c r="C15" i="1" s="1"/>
  <c r="BE172" i="3"/>
  <c r="G12" i="2" s="1"/>
  <c r="G189" i="3"/>
  <c r="I189" i="3"/>
  <c r="BE209" i="3"/>
  <c r="G15" i="2" s="1"/>
  <c r="BD214" i="3"/>
  <c r="F16" i="2" s="1"/>
  <c r="BE214" i="3"/>
  <c r="G16" i="2" s="1"/>
  <c r="BE253" i="3"/>
  <c r="G18" i="2" s="1"/>
  <c r="BE286" i="3"/>
  <c r="G19" i="2" s="1"/>
  <c r="G292" i="3"/>
  <c r="I292" i="3"/>
  <c r="BC341" i="3"/>
  <c r="E23" i="2" s="1"/>
  <c r="BC40" i="3"/>
  <c r="E7" i="2" s="1"/>
  <c r="BC98" i="3"/>
  <c r="E8" i="2" s="1"/>
  <c r="G148" i="3"/>
  <c r="G172" i="3"/>
  <c r="I172" i="3"/>
  <c r="G175" i="3"/>
  <c r="G209" i="3"/>
  <c r="I209" i="3"/>
  <c r="G214" i="3"/>
  <c r="G253" i="3"/>
  <c r="I253" i="3"/>
  <c r="G286" i="3"/>
  <c r="I286" i="3"/>
  <c r="BD316" i="3"/>
  <c r="F21" i="2" s="1"/>
  <c r="BE316" i="3"/>
  <c r="G21" i="2" s="1"/>
  <c r="BF98" i="3"/>
  <c r="H8" i="2" s="1"/>
  <c r="BE222" i="3"/>
  <c r="G17" i="2" s="1"/>
  <c r="G24" i="2" s="1"/>
  <c r="C14" i="1" s="1"/>
  <c r="G316" i="3"/>
  <c r="I316" i="3"/>
  <c r="I341" i="3"/>
  <c r="BC148" i="3"/>
  <c r="E11" i="2" s="1"/>
  <c r="BD189" i="3"/>
  <c r="F14" i="2" s="1"/>
  <c r="BD292" i="3"/>
  <c r="F20" i="2" s="1"/>
  <c r="I24" i="2"/>
  <c r="C20" i="1" s="1"/>
  <c r="BD222" i="3"/>
  <c r="F17" i="2" s="1"/>
  <c r="BC172" i="3"/>
  <c r="E12" i="2" s="1"/>
  <c r="BD209" i="3"/>
  <c r="F15" i="2" s="1"/>
  <c r="BD253" i="3"/>
  <c r="F18" i="2" s="1"/>
  <c r="BD286" i="3"/>
  <c r="F19" i="2" s="1"/>
  <c r="G98" i="3"/>
  <c r="G109" i="3"/>
  <c r="F24" i="2" l="1"/>
  <c r="C17" i="1" s="1"/>
  <c r="E24" i="2"/>
  <c r="C16" i="1" s="1"/>
  <c r="C18" i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<sst xmlns="http://schemas.openxmlformats.org/spreadsheetml/2006/main" count="837" uniqueCount="451">
  <si>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</si>
  <si>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</si>
  <si>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</si>
  <si>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</si>
  <si>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</si>
  <si>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</si>
  <si>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</si>
  <si>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</si>
  <si>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</si>
  <si>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</si>
  <si>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</si>
  <si>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</si>
  <si>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</si>
  <si>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</si>
  <si>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</si>
  <si>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</si>
  <si>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</si>
  <si>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</si>
  <si>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</si>
  <si>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</si>
  <si>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</si>
  <si>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</si>
  <si>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</si>
  <si>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</si>
  <si>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</si>
  <si>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</si>
  <si>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</si>
  <si>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</si>
  <si>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</si>
  <si>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</si>
  <si>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</si>
  <si>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</si>
  <si>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</si>
  <si>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</si>
  <si>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</si>
  <si>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</si>
  <si>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</si>
  <si>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</si>
  <si>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</si>
  <si>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</si>
  <si>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</si>
  <si>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</si>
  <si>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</si>
  <si>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</si>
  <si>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</si>
  <si>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</si>
  <si>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</si>
  <si>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</si>
  <si>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</si>
  <si>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</si>
  <si>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</si>
  <si>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</si>
  <si>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</si>
  <si>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</si>
  <si>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</si>
  <si>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</si>
  <si>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</si>
  <si>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</si>
  <si>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</si>
  <si>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</si>
  <si>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</si>
  <si>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</si>
  <si>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</si>
  <si>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</si>
  <si>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</si>
  <si>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</si>
  <si>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</si>
  <si>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</si>
  <si>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</si>
  <si>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</si>
  <si>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Celkem za</t>
  </si>
  <si>
    <t>938/13 Přestavba WC Ivančice-STAVEBNÍ</t>
  </si>
  <si>
    <t>3</t>
  </si>
  <si>
    <t>Svislé a kompletní konstrukce</t>
  </si>
  <si>
    <t>340 23-9212.R00</t>
  </si>
  <si>
    <t>Zazdívka otvorů pl.4 m2,cihlami tl.zdi nad 10 cm</t>
  </si>
  <si>
    <t>m2</t>
  </si>
  <si>
    <t>2ST: 0,7*2,1+2*0,5*2,1</t>
  </si>
  <si>
    <t>2ZAM: 0,15*2,0</t>
  </si>
  <si>
    <t>310 10-0011.RAA</t>
  </si>
  <si>
    <t>Zazdívka otvorů ve zdivu, bez úpravy povrchu tloušťky 30 cm</t>
  </si>
  <si>
    <t>2ZAM: 1,8*1,2</t>
  </si>
  <si>
    <t>310 10-0011.RAB</t>
  </si>
  <si>
    <t>Zazdívka otvorů ve zdivu, bez úpravy povrchu tloušťky 45 cm</t>
  </si>
  <si>
    <t>3ST: 1,5*2,2</t>
  </si>
  <si>
    <t>342 24-7133.R00</t>
  </si>
  <si>
    <t>Příčky z cihel  keram. P 10 na maltu MVC 5, tl. 14 (TS H3-01)</t>
  </si>
  <si>
    <t>2ST:1,6*3,0</t>
  </si>
  <si>
    <t>342 25-5028.R00</t>
  </si>
  <si>
    <t>Příčky z desek z pórobetonu tl. 15 cm (TS-H3-02)</t>
  </si>
  <si>
    <t>2ST: 3,0*3,0</t>
  </si>
  <si>
    <t>3ST: 3,0*3,6-0,8*2,0</t>
  </si>
  <si>
    <t>4ST: 3,0*3,6-0,8*2,0</t>
  </si>
  <si>
    <t>342 25-5026.R00</t>
  </si>
  <si>
    <t>Příčky z desek z pórobetonu tl. 12,5 cm (TS- H3-03)</t>
  </si>
  <si>
    <t>2ST: 3,0*3,0-0,8*2,0</t>
  </si>
  <si>
    <t>1ZAM: 1,15*2,95-0,6*2,0</t>
  </si>
  <si>
    <t>2ZAM: 2,75*3,0-0,7*2</t>
  </si>
  <si>
    <t>342 25-5024.R00</t>
  </si>
  <si>
    <t>Příčky z desek z pórobetonu tl. 10 cm (TS- H3-04)</t>
  </si>
  <si>
    <t>2ZAM: 1,85*3,0-2*0,7*2+1,25*3,0-0,7*2,0+1,25*3,0-1,2*1,2+0,65*2,0</t>
  </si>
  <si>
    <t>0,9*2,2</t>
  </si>
  <si>
    <t>342 25-5020.R00</t>
  </si>
  <si>
    <t>Příčky z desek z pórobetonu tl. 5 cm (TS- H3-05)</t>
  </si>
  <si>
    <t>1ST: 1,1*1,5</t>
  </si>
  <si>
    <t>2ST: 2,0*1,5</t>
  </si>
  <si>
    <t>3ST: 4,25*1,5</t>
  </si>
  <si>
    <t>4ST:2,35*1,5</t>
  </si>
  <si>
    <t>2ZAM: 1,85*1,5</t>
  </si>
  <si>
    <t>311 27-0042.RA0</t>
  </si>
  <si>
    <t>Zdivo z tvárnic z pórobet hladkých, tloušťka 24 cm (TS- H3-06)</t>
  </si>
  <si>
    <t>m3</t>
  </si>
  <si>
    <t>2,5*0,25*3,25</t>
  </si>
  <si>
    <t>3-VL1</t>
  </si>
  <si>
    <t>Podhled zavěšený z desek sádrokartonových, vč. parotěs.zábr. vč. TI tl. 220mm (TS-H3-07)</t>
  </si>
  <si>
    <t>ST4:3,0*2,65+3,0*1,85+3,2*2,35</t>
  </si>
  <si>
    <t>61</t>
  </si>
  <si>
    <t>Upravy povrchů vnitřní</t>
  </si>
  <si>
    <t>612 42-1111.R00</t>
  </si>
  <si>
    <t>Oprava vápen.omítek stěn do 5 % pl. - hrubých</t>
  </si>
  <si>
    <t>1ST: (1,65*2+2,85*2)*2,95-0,85*2,1*2-1,8*1,55</t>
  </si>
  <si>
    <t>(2,15*2+2,75*2)*2,95-0,85*2,1-1,8*1,55</t>
  </si>
  <si>
    <t>2ST:1,85*1,5+6,15*3,0-2*1,55*1,8+2,65*3,0+2,0*3,0+1,8*3,0-0,8*2</t>
  </si>
  <si>
    <t>0,3*3,0+0,6*3,0+2,65*3,0-0,8*2+2,65*3,0-2,55*1,55</t>
  </si>
  <si>
    <t>3ST:(6,15+4,25+2,75+2,6+0,45+0,3+1,85)*3,6-1,1*2,2-2*1,8*1,55</t>
  </si>
  <si>
    <t>2,65*2*3,6-1,6*2,2-2,55*1,55</t>
  </si>
  <si>
    <t>4ST: (6,15+2,35+3,075-1,85)*3,6-1,85*1,5-0,8*2-1,5*1,5</t>
  </si>
  <si>
    <t>2,65*2*3,6-2,55*1,55</t>
  </si>
  <si>
    <t>1ZAM: 2,75*3,25-1,95*0,7+2,75*3,25-1,5*1,6+2,5*3,25-0,8*2</t>
  </si>
  <si>
    <t>2,4*2,95+3,475*2,95*2+1,15*2,95+2,6*2,95-1,2*1,6+1,0*2,95-0,7*2</t>
  </si>
  <si>
    <t>2ZAM: (1,85+1,2+1,45+1,85)*3,0+(0,8*2+1,25+2,25*2-0,8+0,825*2)*1,5</t>
  </si>
  <si>
    <t>2,2*3,0*2-0,8*2,0-0,9*0,9*3,14</t>
  </si>
  <si>
    <t>611 42-1111.R00</t>
  </si>
  <si>
    <t>Oprava váp. omítek stropů do 5% plochy - hrubých</t>
  </si>
  <si>
    <t>1ST: 4,7+6,2</t>
  </si>
  <si>
    <t>2ST: 8,0+18,0</t>
  </si>
  <si>
    <t>3ST: 8,0+18,0</t>
  </si>
  <si>
    <t>4ST: 8,0+13,0</t>
  </si>
  <si>
    <t>1ZAM: 6,9+2,5+2,8</t>
  </si>
  <si>
    <t>2ZAM: 2,2+2,6+2,8+1,0+3,3</t>
  </si>
  <si>
    <t>612 40-9991.R00</t>
  </si>
  <si>
    <t>Začištění omítek kolem oken,dveří apod.</t>
  </si>
  <si>
    <t>m</t>
  </si>
  <si>
    <t>1ST:(0,8+2,1*2)*4+(1,8+1,55*2)*2</t>
  </si>
  <si>
    <t>2ST:(0,8+2,1*2)*2+(1,8+1,55*2)*2+2,55+1,55*2</t>
  </si>
  <si>
    <t>3ST: 2,55+1,55*2</t>
  </si>
  <si>
    <t>4ST: 2,55+1,55*2</t>
  </si>
  <si>
    <t>1ZAM:( 0,8+2,0+2,0)*2+(0,7+2,0+2,0)*2</t>
  </si>
  <si>
    <t>2ZAM: (0,8+2,0+0,8)*4</t>
  </si>
  <si>
    <t>612 42-1615.R00</t>
  </si>
  <si>
    <t>Omítka vnitřní zdiva, MVC, hrubá zatřená</t>
  </si>
  <si>
    <t>1ST:1,65*1,5+2,7*1,5</t>
  </si>
  <si>
    <t>2ST:1,6*1,5+4,0*1,5+1,6*2+0,7*2+3,15*2+3,0*2+3,0*2-0,8*2+2*0,5*2</t>
  </si>
  <si>
    <t>3ST: 1,85*1,5*2+1,1*2,0+1,6*2,0+3,0*2,0*4-0,8*2,0*4</t>
  </si>
  <si>
    <t>4ST: 1,85*1,5+1,0*1,5+3,0*2,0*4-0,8*2,0*4+0,5*2,0+0,35*2,0</t>
  </si>
  <si>
    <t>1ZAM: 1,5*1,6+1,5*1,6</t>
  </si>
  <si>
    <t>2ZAM: (4,0*2+1,25*2-0,8)*1,5+2,75*2,0+(1,85*2,0-2*0,7*2,0)*2</t>
  </si>
  <si>
    <t>(1,25*2,0-0,7*2,0)*2+1,25*2,0*2+0,7*2,0*2+0,9*2,2</t>
  </si>
  <si>
    <t>612 42-1637.R00</t>
  </si>
  <si>
    <t>Omítka vnitřní zdiva, MVC, štuková</t>
  </si>
  <si>
    <t>2ST:1,6*3,0+1,6*1,0+0,7*3+0,7*1,0+3,15*1,0+3,0*1,0*2+0,5*1,0*2+3,0*1,0</t>
  </si>
  <si>
    <t>3ST:1,1*1,6+1,6*1,6+3,0*1,6*4</t>
  </si>
  <si>
    <t>4ST: 4*3,0*1,6+0,5*1,6+0,35*1,6</t>
  </si>
  <si>
    <t>1ZAM: 2,5*3,25*2+(1,15*2,95-0,6*2)*2</t>
  </si>
  <si>
    <t>2ZAM: 2,75*3,0-0,7*2,0+0,9*2,2+2*1,8*1,2</t>
  </si>
  <si>
    <t>612 47-1413.R00</t>
  </si>
  <si>
    <t>Úprava vnitřních stěn aktiv. štukem s přísad.</t>
  </si>
  <si>
    <t>1ST:(1,65*2+2,85*2)*0,95</t>
  </si>
  <si>
    <t>(2,15*2+2,75*2)*0,95</t>
  </si>
  <si>
    <t>2ST:6,15*1,0+2,7*1,0+2,0*1,0+1,75*1,0+0,3*1,0+0,65*1,0+(2,65*1,0)*2</t>
  </si>
  <si>
    <t>3ST:(6,15+4,25+2,75+2,65+0,45+0,3+1,85+2,65+1,0)*1,6</t>
  </si>
  <si>
    <t>4ST: (6,15+2,35+3,075+1,85+2,65+2,3)*1,6</t>
  </si>
  <si>
    <t>1ZAM:2,75*3,25*2-0,75*0,1+2,5*3,25-0,8*2-1,5*1,6</t>
  </si>
  <si>
    <t>2,4*2,95+3,475*2,95*2+1,15*2,95+2,6*2,95-1,2*1,6+1,0*2,95</t>
  </si>
  <si>
    <t>2ZAM: (1,85*2+2,75)*1,0+(0,8*2+1,25)*1,0+2,25*2*1,0+(2,7*2+1,25)*1,0</t>
  </si>
  <si>
    <t>611 47-1413.R00</t>
  </si>
  <si>
    <t>Úprava stropů aktiv. štukem s přísadou, tl.2-3 mm 2,2+2,6+2,8+1,0+3,3</t>
  </si>
  <si>
    <t>63</t>
  </si>
  <si>
    <t>Podlahy a podlahové konstrukce</t>
  </si>
  <si>
    <t>63-VL1</t>
  </si>
  <si>
    <t>Mazanina bet. C25/30 tl. 80mm s výzt. sítí KARI 5-150x150 vč.smršť. a dilat. spar  (TS H63-01)</t>
  </si>
  <si>
    <t>1ST: (4,7+6,2)</t>
  </si>
  <si>
    <t>2ST: (8,0+18,0)</t>
  </si>
  <si>
    <t>3ST: (8,0+18,0)</t>
  </si>
  <si>
    <t>4ST: (8,0+13,0)</t>
  </si>
  <si>
    <t>1ZAM: (6,9+2,5+2,8)</t>
  </si>
  <si>
    <t>2ZAM: (2,2+2,6+2,8+1,0+3,3)</t>
  </si>
  <si>
    <t>CHODBA: (2,6*30,8+3,4*2,15+1,65*4,85+1,8*14,05+2,75*7+3,35*6,75)</t>
  </si>
  <si>
    <t>ŠATNA:(5,8*5,85)</t>
  </si>
  <si>
    <t>64</t>
  </si>
  <si>
    <t>Výplně otvorů</t>
  </si>
  <si>
    <t>642 94-2111.RT2</t>
  </si>
  <si>
    <t>Osazení zárubní dveřních ocelových, pl. do 2,5 m2 vč. dodávky zárubně  60 x 197 x 11 cm (TS-64-01)</t>
  </si>
  <si>
    <t>kus</t>
  </si>
  <si>
    <t>1ZAM:1</t>
  </si>
  <si>
    <t>96</t>
  </si>
  <si>
    <t>Bourání konstrukcí</t>
  </si>
  <si>
    <t>968 06-1125.R00</t>
  </si>
  <si>
    <t>Vyvěšení dřevěných dveřních křídel pl. do 2 m2</t>
  </si>
  <si>
    <t>1ST: 2</t>
  </si>
  <si>
    <t>2ST: 4</t>
  </si>
  <si>
    <t>3ST: 2</t>
  </si>
  <si>
    <t>4ST: 2</t>
  </si>
  <si>
    <t>1ZAM: 2</t>
  </si>
  <si>
    <t>2ZAM: 4</t>
  </si>
  <si>
    <t>968 06-2455.R00</t>
  </si>
  <si>
    <t>Vybourání dřevěných dveřních zárubní pl. do 2 m2</t>
  </si>
  <si>
    <t>1ST:0,85*2,1*2</t>
  </si>
  <si>
    <t>2ST:0,95*2,1*3+0,6*2,0*1</t>
  </si>
  <si>
    <t>3ST: 0,95*2,1*2</t>
  </si>
  <si>
    <t>4ST: 0,95*2,1*2</t>
  </si>
  <si>
    <t>1ZAM: 0,65*2,1+0,9*2,0</t>
  </si>
  <si>
    <t>2ZAM: 0,95*2,1+0,8*2,005*0,7*2,0</t>
  </si>
  <si>
    <t>965 04-3341.RT2</t>
  </si>
  <si>
    <t>Bourání podkladů bet., potěr tl. 10 cm, nad 4 m2 ručně mazanina tl. 8 - 10 cm s potěrem</t>
  </si>
  <si>
    <t>1ST: (4,7+6,2)*0,1</t>
  </si>
  <si>
    <t>2ST: (8,0+18,0)*0,1</t>
  </si>
  <si>
    <t>3ST:(8,0+18,0)*0,1</t>
  </si>
  <si>
    <t>4ST: (8,0+13,0)*0,1</t>
  </si>
  <si>
    <t>1ZAM: (6,9+2,5+2,8)*0,1</t>
  </si>
  <si>
    <t>2ZAM: (2,2+2,6+2,8+1,0+3,3)*0,1</t>
  </si>
  <si>
    <t>CHODBA: (2,6*30,8+3,4*2,15+1,65*4,85+1,8*14,05+2,75*7+3,35*6,75)*0,1</t>
  </si>
  <si>
    <t>ŠATNA:(5,8*5,85)*0,1</t>
  </si>
  <si>
    <t>961 04-4111.R00</t>
  </si>
  <si>
    <t>Bourání základů z betonu prostého</t>
  </si>
  <si>
    <t>1ZAM:  0,75*0,95*0,65*2</t>
  </si>
  <si>
    <t>962 03-1133.R00</t>
  </si>
  <si>
    <t>Bourání příček cihelných tl. 15 cm</t>
  </si>
  <si>
    <t>2ST:1,85*2,2+3,0*3,0+2,75*3,0</t>
  </si>
  <si>
    <t>3ST: 1,6*2,2+3,0*3,6</t>
  </si>
  <si>
    <t>4ST: 1,85*2,2+3,0*3,6</t>
  </si>
  <si>
    <t>2ZAM: 1,25*1,0</t>
  </si>
  <si>
    <t>962 03-1132.R00</t>
  </si>
  <si>
    <t>Bourání příček cihelných tl. 10 cm</t>
  </si>
  <si>
    <t>2ZAM: 1,25*3,0+2,75*3,0+1,2*3,0</t>
  </si>
  <si>
    <t>(1,7+0,7)*0,6</t>
  </si>
  <si>
    <t>97</t>
  </si>
  <si>
    <t>Prorážení otvorů</t>
  </si>
  <si>
    <t>978 05-9531.R00</t>
  </si>
  <si>
    <t>Odsekání vnitřních obkladů stěn nad 2 m2</t>
  </si>
  <si>
    <t>1ST:1,65*1,5</t>
  </si>
  <si>
    <t>2ST: 1,6*1,5</t>
  </si>
  <si>
    <t>3ST: 1,6*1,5*2</t>
  </si>
  <si>
    <t>4ST: 1,6*1,5</t>
  </si>
  <si>
    <t>2ZAM: (4,0+1,25)*2*1,5</t>
  </si>
  <si>
    <t>978 01-3191.R00</t>
  </si>
  <si>
    <t>Otlučení omítek vnitřních stěn v rozsahu do 100 %</t>
  </si>
  <si>
    <t>1ST: 1,65*1,5+2,7*1,5</t>
  </si>
  <si>
    <t>2ST: 1,6*1,5+4,0*1,5</t>
  </si>
  <si>
    <t>4ST: 1,6*1,5+2,0*1,5</t>
  </si>
  <si>
    <t>979 08-1111.R00</t>
  </si>
  <si>
    <t>Odvoz suti a vybour. hmot na skládku do 1 km</t>
  </si>
  <si>
    <t>t</t>
  </si>
  <si>
    <t>979 08-1121.R00</t>
  </si>
  <si>
    <t>Příplatek k odvozu za každý další 1 km -viz TS H-97-01</t>
  </si>
  <si>
    <t>Skládka Brno-Bratčice 15km:91,7*15</t>
  </si>
  <si>
    <t>979 01-1211.R00</t>
  </si>
  <si>
    <t>Svislá doprava suti a vybour. hmot za 2.NP nošením</t>
  </si>
  <si>
    <t>979 01-1219.R00</t>
  </si>
  <si>
    <t>Přípl.k svislé dopr.suti za každé další NP nošením</t>
  </si>
  <si>
    <t>13,05*2</t>
  </si>
  <si>
    <t>979 99-0101.R00</t>
  </si>
  <si>
    <t>Poplatek za skládku suti - směs betonu a cihel</t>
  </si>
  <si>
    <t>979 99-0161.R00</t>
  </si>
  <si>
    <t>Poplatek za skládku suti - dřevo</t>
  </si>
  <si>
    <t>99</t>
  </si>
  <si>
    <t>Staveništní přesun hmot</t>
  </si>
  <si>
    <t>998 01-1002.R00</t>
  </si>
  <si>
    <t>Přesun hmot pro budovy zděné výšky do 12 m</t>
  </si>
  <si>
    <t>711</t>
  </si>
  <si>
    <t>Izolace proti vodě</t>
  </si>
  <si>
    <t>711 14-1559.RY2</t>
  </si>
  <si>
    <t>Izolace proti vlhk. vodorovná pásy přitavením 1 vrstva - včetně dodávky (TS P-711-01)</t>
  </si>
  <si>
    <t>CHODBA:2,6*30,8+3,4*2,15+1,65*4,85+1,8*14,05+2,75*7+3,35*6,75</t>
  </si>
  <si>
    <t>ŠATNA:5,8*5,85</t>
  </si>
  <si>
    <t>711 11-1001.RZ1</t>
  </si>
  <si>
    <t>Izolace proti vlhkosti vodor. nátěr ALP za studena 1x nátěr - včetně dodávky penetračního laku ALP</t>
  </si>
  <si>
    <t>Výměra dtto pol. 711 14-1559:304,475</t>
  </si>
  <si>
    <t>998 71-1102.R00</t>
  </si>
  <si>
    <t>Přesun hmot pro izolace proti vodě, výšky do 12 m</t>
  </si>
  <si>
    <t>725</t>
  </si>
  <si>
    <t>Zařizovací předměty</t>
  </si>
  <si>
    <t>725 11-0811.R00</t>
  </si>
  <si>
    <t>Demontáž klozetů splachovacích</t>
  </si>
  <si>
    <t>soubor</t>
  </si>
  <si>
    <t>1ST:2</t>
  </si>
  <si>
    <t>2ST:3</t>
  </si>
  <si>
    <t>3ST:6</t>
  </si>
  <si>
    <t>4ST:3</t>
  </si>
  <si>
    <t>2ZAM: 1</t>
  </si>
  <si>
    <t>725 13-0811.R00</t>
  </si>
  <si>
    <t>Demontáž pisoárové nádrže + 1 stání</t>
  </si>
  <si>
    <t>1ST:3</t>
  </si>
  <si>
    <t>2ST:2</t>
  </si>
  <si>
    <t>725 21-0821.R00</t>
  </si>
  <si>
    <t>Demontáž umyvadel bez výtokových armatur</t>
  </si>
  <si>
    <t>1ST: 1</t>
  </si>
  <si>
    <t>2ST: 1</t>
  </si>
  <si>
    <t>3ST: 1</t>
  </si>
  <si>
    <t>4ST: 1</t>
  </si>
  <si>
    <t>725 22-0841.R00</t>
  </si>
  <si>
    <t>Demontáž ocelové vany</t>
  </si>
  <si>
    <t>761</t>
  </si>
  <si>
    <t>Konstrukce sklobetonové</t>
  </si>
  <si>
    <t>761 62-0010.RAA</t>
  </si>
  <si>
    <t>Sklobetonové okno z tvárnic  čirých tvárnice 190 x 190 x 80 mm</t>
  </si>
  <si>
    <t>2ZAM: 1,2*1,2</t>
  </si>
  <si>
    <t>998 76-1102.R00</t>
  </si>
  <si>
    <t>Přesun hmot pro sklobeton. konstr., výšky do 12 m</t>
  </si>
  <si>
    <t>762</t>
  </si>
  <si>
    <t>Konstrukce tesařské</t>
  </si>
  <si>
    <t>762 11-2811.R00</t>
  </si>
  <si>
    <t>Demontáž stěn z polohraněného řeziva</t>
  </si>
  <si>
    <t>1ST:2,7*2+0,8*2,0</t>
  </si>
  <si>
    <t>2ST:2,5*2,0+1,2*2,0*2</t>
  </si>
  <si>
    <t>3ST: (4,25+4*1,2)*2,0</t>
  </si>
  <si>
    <t>4ST: (2,4+2*1,2)*2,0</t>
  </si>
  <si>
    <t>998 76-2102.R00</t>
  </si>
  <si>
    <t>Přesun hmot pro tesařské konstrukce, výšky do 12 m</t>
  </si>
  <si>
    <t>766</t>
  </si>
  <si>
    <t>Konstrukce truhlářské</t>
  </si>
  <si>
    <t>766-VL1-OZN.1</t>
  </si>
  <si>
    <t>D+M Dveře vnitř.hlad. plné 1kř.80x197 cm dýha dub vč. obložkové zárubně (TS-VÝPIS-1)</t>
  </si>
  <si>
    <t>Včetně dodávky kování, a kliky ze slitin vz. kovů a vložk. zámku:</t>
  </si>
  <si>
    <t>2ST: 2</t>
  </si>
  <si>
    <t>766-VL2-OZN.1A</t>
  </si>
  <si>
    <t>Dveře vnitř..3/3 písk. sklo .80x197cm dýha dub vč. obložkové zárubně ( TS-VÝPIS-1A)</t>
  </si>
  <si>
    <t>766-VL3-OZN.2</t>
  </si>
  <si>
    <t>D+M Dveře vnitř.hlad. plné 1kř.70x197 cm dýha dub vč. obložkové zárubně ( TS-VÝPIS-2)</t>
  </si>
  <si>
    <t>1ZAM: 1</t>
  </si>
  <si>
    <t>766-VL4-OZN.2A</t>
  </si>
  <si>
    <t>D+M Dveře vnitř.hlad. plné 1kř.70x197 cm dýha dub vč. obložkové zárubně ( TS-VÝPIS-2A)</t>
  </si>
  <si>
    <t>2ZAM:3</t>
  </si>
  <si>
    <t>766-VL5-OZN.3</t>
  </si>
  <si>
    <t>D+M Dveře vnitř.hlad. plné 1kř.60x197 cm dýha dub (ocelová zárubeň) ( TS-VÝPIS-3)</t>
  </si>
  <si>
    <t>766-VL6</t>
  </si>
  <si>
    <t>Sanitární příčka z DTD desek tl. 28mm s povrch.úpr HPL oboustr.laminát tl.2mm ( TS-VÝPIS-4AŽ9)</t>
  </si>
  <si>
    <t>Rám hliníkový eloxovaný, dveře lemovány Al profilem:</t>
  </si>
  <si>
    <t>stojky ocelové s Al krytkou, kování a kliky ze slitin vzácných kovů:</t>
  </si>
  <si>
    <t>1ST: (0,9+1,2)*2,0</t>
  </si>
  <si>
    <t>2ST: (1,9+2*1,2)*2,0</t>
  </si>
  <si>
    <t>3ST: (4,25+4*1,2)*2,0+1,85*2,0</t>
  </si>
  <si>
    <t>4ST: (2,4+2*1,2)*2,0+1,85*2,0</t>
  </si>
  <si>
    <t>766-VL7</t>
  </si>
  <si>
    <t>D+M privátní folie na okna (TS P-766-01)</t>
  </si>
  <si>
    <t>ST1:1,78*1,55*2</t>
  </si>
  <si>
    <t>ST2:1,78*1,55*2+2,55*1,55</t>
  </si>
  <si>
    <t>ST3:1,78*1,55*2+2,55*1,55</t>
  </si>
  <si>
    <t>ST4: 1,78*1,55*2+2,55*1,55</t>
  </si>
  <si>
    <t>ZAM2: 0,75*0,75*3,14</t>
  </si>
  <si>
    <t>998 76-6102.R00</t>
  </si>
  <si>
    <t>Přesun hmot pro truhlářské konstr., výšky do 12 m</t>
  </si>
  <si>
    <t>771</t>
  </si>
  <si>
    <t>Podlahy z dlaždic a obklady</t>
  </si>
  <si>
    <t>771 57-5107.RT2</t>
  </si>
  <si>
    <t>Montáž podlah keram.,režné hladké, tmel, 20x20 cm</t>
  </si>
  <si>
    <t>1ST:4,7+6,2</t>
  </si>
  <si>
    <t>CHODBA: 2,6*30,8+3,4*2,15+1,65*4,85+1,8*14,05+2,75*7+3,35*6,75</t>
  </si>
  <si>
    <t>771 10-1210.R00</t>
  </si>
  <si>
    <t>Penetrace podkladu pod dlažby</t>
  </si>
  <si>
    <t>Výměra dtto pol. 771101210:304,475</t>
  </si>
  <si>
    <t>771 57-9795.R00</t>
  </si>
  <si>
    <t>Příplatek za spárování vodotěsnou hmotou - plošně</t>
  </si>
  <si>
    <t>1ZAM:1,0*1,25</t>
  </si>
  <si>
    <t>1ST(102): 6,2</t>
  </si>
  <si>
    <t>2ST(202): 18</t>
  </si>
  <si>
    <t>771 57-9791.R00</t>
  </si>
  <si>
    <t>Příplatek za plochu podlah keram.do 5 m2 jednotl.</t>
  </si>
  <si>
    <t>1ST: 4,7</t>
  </si>
  <si>
    <t>1ZAM: 2,5+2,8</t>
  </si>
  <si>
    <t>771-VL1</t>
  </si>
  <si>
    <t>Příplatek za použití vodotěsného lepidla pro  lepení dlažby</t>
  </si>
  <si>
    <t>Výměra dtto pol. 77157-9795:25,45</t>
  </si>
  <si>
    <t>771 47-5014.R00</t>
  </si>
  <si>
    <t>Obklad soklíků keram.rovných, tmel,výška 10 cm</t>
  </si>
  <si>
    <t>CHODBA:25,1+2,15+4,85+1,65+8,5+30,8+2,6+0,5</t>
  </si>
  <si>
    <t>2*14,0-2*1,8-0,8+2*14,0-2*1,8+2*1,25+3*0,4</t>
  </si>
  <si>
    <t>ŠATNA:2*5,8+2*5,85</t>
  </si>
  <si>
    <t>771 47-9001.R00</t>
  </si>
  <si>
    <t>Řezání dlaždic keramických pro soklíky</t>
  </si>
  <si>
    <t>Výměra dtto pol. 77147-5014:151,15</t>
  </si>
  <si>
    <t>771-VL2</t>
  </si>
  <si>
    <t>Keramická dlažba glazovaná 200x200x9mm, tvrdost 6, protiskl. R9 (TS P771-01)</t>
  </si>
  <si>
    <t>Výměra dtto pol. 77157-5107, ztratné 3%:1,03*304,475</t>
  </si>
  <si>
    <t>Soklíky : 151,15*0,1*1,03</t>
  </si>
  <si>
    <t>998 77-1102.R00</t>
  </si>
  <si>
    <t>Přesun hmot pro podlahy z dlaždic, výšky do 12 m</t>
  </si>
  <si>
    <t>775</t>
  </si>
  <si>
    <t>Podlahy vlysové a parketové</t>
  </si>
  <si>
    <t>775 51-1800.R00</t>
  </si>
  <si>
    <t>Demontáž podlah vlysových lepených včetně lišt</t>
  </si>
  <si>
    <t>2ST: 1,6*2,9</t>
  </si>
  <si>
    <t>775 41-3010.R00</t>
  </si>
  <si>
    <t>Montáž podlahové lišty ze dřeva, přibíjené</t>
  </si>
  <si>
    <t>2ST: 1,6</t>
  </si>
  <si>
    <t>781</t>
  </si>
  <si>
    <t>Obklady keramické</t>
  </si>
  <si>
    <t>781 41-5015.R00</t>
  </si>
  <si>
    <t>Montáž obkladů stěn, porovin.,tmel, 20x20,30x15 cm (TS P781-01)</t>
  </si>
  <si>
    <t>1ST: (1,65*2+2,85*2)*2,0-0,85*2,1*2</t>
  </si>
  <si>
    <t>(2,15*2+2,75*2)*2,0-0,15*2,1</t>
  </si>
  <si>
    <t>2ST: (6,15+4,25+2,75+1,8-0,8+0,3+0,65+3,15+1,8)*2,0</t>
  </si>
  <si>
    <t>(3,0*2+2,65*2)*2,0-0,2*2,0-0,8*2,0</t>
  </si>
  <si>
    <t>3ST: (6,15+4,25+2,75+2,65+0,45+0,3+3,0-0,8+1,85)*2,0</t>
  </si>
  <si>
    <t>(2,65*2+3,0*2)*2,0-0,8*2,0*2</t>
  </si>
  <si>
    <t>4ST: (6,15+2,35+3,075+0,5+3,15-0,8+1,85+2*3,0-2*0,85+2*2,65)*2,0</t>
  </si>
  <si>
    <t>781 10-1210.R00</t>
  </si>
  <si>
    <t>Penetrace podkladu pod obklady</t>
  </si>
  <si>
    <t>Výměra dtto pol. 78141-5015: 211,565</t>
  </si>
  <si>
    <t>781 41-9711.R00</t>
  </si>
  <si>
    <t>Příplatek k obkladu stěn za plochu do 10 m2 jedntl</t>
  </si>
  <si>
    <t>781 41-9706.R00</t>
  </si>
  <si>
    <t>Příplatek za spárovací vodotěsnou hmotu - plošně</t>
  </si>
  <si>
    <t>ZAM2: 2*0,825*2+2*1,25*2-0,6*2</t>
  </si>
  <si>
    <t>ST1: 2,75*2+1,0*2</t>
  </si>
  <si>
    <t>ST2: 3,15*2+1,0*2+2,4*2+0,5*2</t>
  </si>
  <si>
    <t>781-VL1</t>
  </si>
  <si>
    <t>Příplatek za použití vodotěsného lepidla pro lepení obkladaček</t>
  </si>
  <si>
    <t>;Výměra dtto pol. 78141-9706: 28,7</t>
  </si>
  <si>
    <t>781-VL2</t>
  </si>
  <si>
    <t>Obkladačky keramické, lesklé, 200x250mm bílé (TS P781-2)</t>
  </si>
  <si>
    <t>Výměra dtto pol. 78141-5015, ztratné 4%: 1,04*211,565</t>
  </si>
  <si>
    <t>998 78-1102.R00</t>
  </si>
  <si>
    <t>Přesun hmot pro obklady keramické, výšky do 12 m</t>
  </si>
  <si>
    <t>783</t>
  </si>
  <si>
    <t>Nátěry</t>
  </si>
  <si>
    <t>783 22-5100.R00</t>
  </si>
  <si>
    <t>Nátěr syntetický kovových konstrukcí 2x +1x email</t>
  </si>
  <si>
    <t>1ZAM: (0,2*(2,0+0,6+2,0))*1</t>
  </si>
  <si>
    <t>784</t>
  </si>
  <si>
    <t>Malby</t>
  </si>
  <si>
    <t>784 19-1101.R00</t>
  </si>
  <si>
    <t>Penetrace podkladu univerzální  1x</t>
  </si>
  <si>
    <t>1ST:4,7+6,2+(1,65*2+2,75*2)*0,95+(2,15*2+2,85)*0,95+2,85*2,95</t>
  </si>
  <si>
    <t>2ST: 8,0+18,0+(6,15+4,25+2,75+1,8+0,3+0,65+3,15+1,85+3,0*2+2,65*2)*1,0</t>
  </si>
  <si>
    <t>3,0*3,0</t>
  </si>
  <si>
    <t>3ST: 8,0+18,0+(6,15+4,25+2,75+2,65+0,45+0,3+3,0+1,85+3,0*2+2,65*2)*1,6</t>
  </si>
  <si>
    <t>3,0*3,6</t>
  </si>
  <si>
    <t>4ST: 8,0+13,0+(6,15+2,35+3,075+0,5+3,15+1,85+2*3,0+2*2,65)*1,6</t>
  </si>
  <si>
    <t>1ZAM: 6,9+2,5+2,8+(2,75*2+2,5*2)*3,25-1,5*1,6</t>
  </si>
  <si>
    <t>(2,4+2,6+1,0+1,15)*2,95-1,5*1,6+(3,475*2+1,15*2)*2,95</t>
  </si>
  <si>
    <t>2ZAM: 2,2+2,6+2,8+1,0+3,3+(1,85*2+1,2*2)*1,0+(1,45*2+1,85*2)*1,0</t>
  </si>
  <si>
    <t>(0,8*2+1,25*2)*1,0+(2,25*2+1,25*2)*1,0+(2,7*2+1,25*2)*1,0</t>
  </si>
  <si>
    <t>784 -VL-01</t>
  </si>
  <si>
    <t>Malba tekutá , bílá, 2 x (TS-784-01)</t>
  </si>
  <si>
    <t>Výměra dtto penetrace: 1ST:34,46</t>
  </si>
  <si>
    <t>2ST: 67,2</t>
  </si>
  <si>
    <t>3ST: 89,12</t>
  </si>
  <si>
    <t>4ST: 77,2</t>
  </si>
  <si>
    <t>1ZAM: 89,905</t>
  </si>
  <si>
    <t>2ZAM: 43,6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</si>
</sst>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.00\ &quot;Kč&quot;"/>
    <numFmt numFmtId="166" formatCode="0.0"/>
    <numFmt numFmtId="167" formatCode="#,##0.0000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2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0" applyFont="1" applyFill="1" applyBorder="1" applyAlignment="1">
      <alignment horizontal="right"/>
    </xf>
    <xf numFmtId="0" fontId="9" fillId="0" borderId="53" xfId="1" applyFill="1" applyBorder="1"/>
    <xf numFmtId="0" fontId="19" fillId="0" borderId="0" xfId="1" applyFont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18" fillId="0" borderId="8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5" fillId="0" borderId="0" xfId="1" applyFont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  <xf numFmtId="0" fontId="13" fillId="0" borderId="0" xfId="1" applyFont="1" applyAlignment="1">
      <alignment horizontal="left"/>
    </xf>
    <xf numFmtId="0" fontId="9" fillId="0" borderId="0" xfId="1" applyAlignment="1">
      <alignment horizontal="left"/>
    </xf>
    <xf numFmtId="0" fontId="9" fillId="0" borderId="42" xfId="1" applyFont="1" applyBorder="1" applyAlignment="1">
      <alignment horizontal="left"/>
    </xf>
    <xf numFmtId="49" fontId="9" fillId="0" borderId="46" xfId="1" applyNumberFormat="1" applyFont="1" applyBorder="1" applyAlignment="1">
      <alignment horizontal="left"/>
    </xf>
    <xf numFmtId="0" fontId="10" fillId="0" borderId="0" xfId="1" applyFont="1" applyFill="1" applyAlignment="1">
      <alignment horizontal="left"/>
    </xf>
    <xf numFmtId="49" fontId="4" fillId="0" borderId="57" xfId="1" applyNumberFormat="1" applyFont="1" applyFill="1" applyBorder="1" applyAlignment="1">
      <alignment horizontal="left"/>
    </xf>
    <xf numFmtId="0" fontId="5" fillId="0" borderId="53" xfId="1" applyFont="1" applyFill="1" applyBorder="1" applyAlignment="1">
      <alignment horizontal="left"/>
    </xf>
    <xf numFmtId="0" fontId="7" fillId="0" borderId="53" xfId="1" applyFont="1" applyFill="1" applyBorder="1" applyAlignment="1">
      <alignment horizontal="left"/>
    </xf>
    <xf numFmtId="0" fontId="10" fillId="0" borderId="53" xfId="1" applyFont="1" applyFill="1" applyBorder="1" applyAlignment="1">
      <alignment horizontal="left"/>
    </xf>
    <xf numFmtId="0" fontId="9" fillId="0" borderId="61" xfId="1" applyFill="1" applyBorder="1" applyAlignment="1">
      <alignment horizontal="left"/>
    </xf>
    <xf numFmtId="0" fontId="9" fillId="0" borderId="0" xfId="1" applyBorder="1" applyAlignment="1">
      <alignment horizontal="left"/>
    </xf>
    <xf numFmtId="0" fontId="20" fillId="0" borderId="0" xfId="1" applyFont="1" applyAlignment="1">
      <alignment horizontal="left"/>
    </xf>
    <xf numFmtId="0" fontId="20" fillId="0" borderId="0" xfId="1" applyFont="1" applyBorder="1" applyAlignment="1">
      <alignment horizontal="left"/>
    </xf>
    <xf numFmtId="0" fontId="13" fillId="0" borderId="0" xfId="1" applyFont="1" applyAlignment="1" applyProtection="1">
      <alignment horizontal="center"/>
      <protection locked="0"/>
    </xf>
    <xf numFmtId="0" fontId="15" fillId="0" borderId="0" xfId="1" applyFont="1" applyAlignment="1" applyProtection="1">
      <alignment horizontal="center"/>
      <protection locked="0"/>
    </xf>
    <xf numFmtId="0" fontId="9" fillId="0" borderId="44" xfId="1" applyBorder="1" applyProtection="1">
      <protection locked="0"/>
    </xf>
    <xf numFmtId="0" fontId="9" fillId="0" borderId="48" xfId="1" applyBorder="1" applyProtection="1">
      <protection locked="0"/>
    </xf>
    <xf numFmtId="0" fontId="9" fillId="0" borderId="0" xfId="1" applyFill="1" applyProtection="1">
      <protection locked="0"/>
    </xf>
    <xf numFmtId="0" fontId="4" fillId="0" borderId="16" xfId="1" applyFont="1" applyFill="1" applyBorder="1" applyAlignment="1" applyProtection="1">
      <alignment horizontal="center"/>
      <protection locked="0"/>
    </xf>
    <xf numFmtId="0" fontId="9" fillId="0" borderId="53" xfId="1" applyNumberFormat="1" applyFill="1" applyBorder="1" applyAlignment="1" applyProtection="1">
      <alignment horizontal="right"/>
      <protection locked="0"/>
    </xf>
    <xf numFmtId="4" fontId="7" fillId="0" borderId="53" xfId="1" applyNumberFormat="1" applyFont="1" applyFill="1" applyBorder="1" applyAlignment="1" applyProtection="1">
      <alignment horizontal="right"/>
      <protection locked="0"/>
    </xf>
    <xf numFmtId="0" fontId="18" fillId="0" borderId="53" xfId="1" applyFont="1" applyFill="1" applyBorder="1" applyAlignment="1" applyProtection="1">
      <alignment horizontal="left" wrapText="1"/>
      <protection locked="0"/>
    </xf>
    <xf numFmtId="4" fontId="9" fillId="0" borderId="61" xfId="1" applyNumberFormat="1" applyFill="1" applyBorder="1" applyAlignment="1" applyProtection="1">
      <alignment horizontal="right"/>
      <protection locked="0"/>
    </xf>
    <xf numFmtId="0" fontId="9" fillId="0" borderId="0" xfId="1" applyProtection="1">
      <protection locked="0"/>
    </xf>
    <xf numFmtId="0" fontId="9" fillId="0" borderId="0" xfId="1" applyBorder="1" applyProtection="1">
      <protection locked="0"/>
    </xf>
    <xf numFmtId="0" fontId="21" fillId="0" borderId="0" xfId="1" applyFont="1" applyBorder="1" applyProtection="1">
      <protection locked="0"/>
    </xf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9" workbookViewId="0">
      <selection activeCell="G34" sqref="G3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285156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 x14ac:dyDescent="0.2">
      <c r="A4" s="8"/>
      <c r="B4" s="9"/>
      <c r="C4" s="10"/>
      <c r="D4" s="11"/>
      <c r="E4" s="11"/>
      <c r="F4" s="12"/>
      <c r="G4" s="13"/>
    </row>
    <row r="5" spans="1:57" ht="12.95" customHeight="1" x14ac:dyDescent="0.2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5" customHeight="1" x14ac:dyDescent="0.2">
      <c r="A6" s="8"/>
      <c r="B6" s="9"/>
      <c r="C6" s="10" t="s">
        <v>71</v>
      </c>
      <c r="D6" s="11"/>
      <c r="E6" s="11"/>
      <c r="F6" s="19"/>
      <c r="G6" s="13"/>
    </row>
    <row r="7" spans="1:57" x14ac:dyDescent="0.2">
      <c r="A7" s="14" t="s">
        <v>8</v>
      </c>
      <c r="B7" s="16"/>
      <c r="C7" s="209"/>
      <c r="D7" s="210"/>
      <c r="E7" s="20" t="s">
        <v>9</v>
      </c>
      <c r="F7" s="21"/>
      <c r="G7" s="22">
        <v>0</v>
      </c>
      <c r="H7" s="23"/>
      <c r="I7" s="23"/>
    </row>
    <row r="8" spans="1:57" x14ac:dyDescent="0.2">
      <c r="A8" s="14" t="s">
        <v>10</v>
      </c>
      <c r="B8" s="16"/>
      <c r="C8" s="209"/>
      <c r="D8" s="210"/>
      <c r="E8" s="17" t="s">
        <v>11</v>
      </c>
      <c r="F8" s="16"/>
      <c r="G8" s="24">
        <f>IF(PocetMJ=0,,ROUND((F30+F32)/PocetMJ,1))</f>
        <v>0</v>
      </c>
    </row>
    <row r="9" spans="1:57" x14ac:dyDescent="0.2">
      <c r="A9" s="25" t="s">
        <v>12</v>
      </c>
      <c r="B9" s="26"/>
      <c r="C9" s="26"/>
      <c r="D9" s="26"/>
      <c r="E9" s="27" t="s">
        <v>13</v>
      </c>
      <c r="F9" s="26"/>
      <c r="G9" s="28"/>
    </row>
    <row r="10" spans="1:57" x14ac:dyDescent="0.2">
      <c r="A10" s="29" t="s">
        <v>14</v>
      </c>
      <c r="B10" s="30"/>
      <c r="C10" s="30"/>
      <c r="D10" s="30"/>
      <c r="E10" s="12" t="s">
        <v>15</v>
      </c>
      <c r="F10" s="30"/>
      <c r="G10" s="13"/>
      <c r="BA10" s="31"/>
      <c r="BB10" s="31"/>
      <c r="BC10" s="31"/>
      <c r="BD10" s="31"/>
      <c r="BE10" s="31"/>
    </row>
    <row r="11" spans="1:57" x14ac:dyDescent="0.2">
      <c r="A11" s="29"/>
      <c r="B11" s="30"/>
      <c r="C11" s="30"/>
      <c r="D11" s="30"/>
      <c r="E11" s="211"/>
      <c r="F11" s="212"/>
      <c r="G11" s="213"/>
    </row>
    <row r="12" spans="1:57" ht="28.5" customHeight="1" thickBot="1" x14ac:dyDescent="0.25">
      <c r="A12" s="32" t="s">
        <v>16</v>
      </c>
      <c r="B12" s="33"/>
      <c r="C12" s="33"/>
      <c r="D12" s="33"/>
      <c r="E12" s="34"/>
      <c r="F12" s="34"/>
      <c r="G12" s="35"/>
    </row>
    <row r="13" spans="1:57" ht="17.25" customHeight="1" thickBot="1" x14ac:dyDescent="0.25">
      <c r="A13" s="36" t="s">
        <v>17</v>
      </c>
      <c r="B13" s="37"/>
      <c r="C13" s="38"/>
      <c r="D13" s="39" t="s">
        <v>18</v>
      </c>
      <c r="E13" s="40"/>
      <c r="F13" s="40"/>
      <c r="G13" s="38"/>
    </row>
    <row r="14" spans="1:57" ht="15.95" customHeight="1" x14ac:dyDescent="0.2">
      <c r="A14" s="41"/>
      <c r="B14" s="42" t="s">
        <v>19</v>
      </c>
      <c r="C14" s="43">
        <f>Dodavka</f>
        <v>0</v>
      </c>
      <c r="D14" s="44"/>
      <c r="E14" s="45"/>
      <c r="F14" s="46"/>
      <c r="G14" s="43"/>
    </row>
    <row r="15" spans="1:57" ht="15.95" customHeight="1" x14ac:dyDescent="0.2">
      <c r="A15" s="41" t="s">
        <v>20</v>
      </c>
      <c r="B15" s="42" t="s">
        <v>21</v>
      </c>
      <c r="C15" s="43">
        <f>Mont</f>
        <v>0</v>
      </c>
      <c r="D15" s="25"/>
      <c r="E15" s="47"/>
      <c r="F15" s="48"/>
      <c r="G15" s="43"/>
    </row>
    <row r="16" spans="1:57" ht="15.95" customHeight="1" x14ac:dyDescent="0.2">
      <c r="A16" s="41" t="s">
        <v>22</v>
      </c>
      <c r="B16" s="42" t="s">
        <v>23</v>
      </c>
      <c r="C16" s="43">
        <f>HSV</f>
        <v>0</v>
      </c>
      <c r="D16" s="25"/>
      <c r="E16" s="47"/>
      <c r="F16" s="48"/>
      <c r="G16" s="43"/>
    </row>
    <row r="17" spans="1:7" ht="15.95" customHeight="1" x14ac:dyDescent="0.2">
      <c r="A17" s="49" t="s">
        <v>24</v>
      </c>
      <c r="B17" s="42" t="s">
        <v>25</v>
      </c>
      <c r="C17" s="43">
        <f>PSV</f>
        <v>0</v>
      </c>
      <c r="D17" s="25"/>
      <c r="E17" s="47"/>
      <c r="F17" s="48"/>
      <c r="G17" s="43"/>
    </row>
    <row r="18" spans="1:7" ht="15.95" customHeight="1" x14ac:dyDescent="0.2">
      <c r="A18" s="50" t="s">
        <v>26</v>
      </c>
      <c r="B18" s="42"/>
      <c r="C18" s="43">
        <f>SUM(C14:C17)</f>
        <v>0</v>
      </c>
      <c r="D18" s="51"/>
      <c r="E18" s="47"/>
      <c r="F18" s="48"/>
      <c r="G18" s="43"/>
    </row>
    <row r="19" spans="1:7" ht="15.95" customHeight="1" x14ac:dyDescent="0.2">
      <c r="A19" s="50"/>
      <c r="B19" s="42"/>
      <c r="C19" s="43"/>
      <c r="D19" s="25"/>
      <c r="E19" s="47"/>
      <c r="F19" s="48"/>
      <c r="G19" s="43"/>
    </row>
    <row r="20" spans="1:7" ht="15.95" customHeight="1" x14ac:dyDescent="0.2">
      <c r="A20" s="50" t="s">
        <v>27</v>
      </c>
      <c r="B20" s="42"/>
      <c r="C20" s="43">
        <f>HZS</f>
        <v>0</v>
      </c>
      <c r="D20" s="25"/>
      <c r="E20" s="47"/>
      <c r="F20" s="48"/>
      <c r="G20" s="43"/>
    </row>
    <row r="21" spans="1:7" ht="15.95" customHeight="1" x14ac:dyDescent="0.2">
      <c r="A21" s="29" t="s">
        <v>28</v>
      </c>
      <c r="B21" s="30"/>
      <c r="C21" s="43">
        <f>C18+C20</f>
        <v>0</v>
      </c>
      <c r="D21" s="25" t="s">
        <v>29</v>
      </c>
      <c r="E21" s="47"/>
      <c r="F21" s="48"/>
      <c r="G21" s="43">
        <f>G22-SUM(G14:G20)</f>
        <v>0</v>
      </c>
    </row>
    <row r="22" spans="1:7" ht="15.95" customHeight="1" thickBot="1" x14ac:dyDescent="0.25">
      <c r="A22" s="25" t="s">
        <v>30</v>
      </c>
      <c r="B22" s="26"/>
      <c r="C22" s="52">
        <f>C21+G22</f>
        <v>0</v>
      </c>
      <c r="D22" s="53" t="s">
        <v>31</v>
      </c>
      <c r="E22" s="54"/>
      <c r="F22" s="55"/>
      <c r="G22" s="43">
        <f>VRN</f>
        <v>0</v>
      </c>
    </row>
    <row r="23" spans="1:7" x14ac:dyDescent="0.2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 x14ac:dyDescent="0.2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 x14ac:dyDescent="0.2">
      <c r="A25" s="29" t="s">
        <v>36</v>
      </c>
      <c r="B25" s="56"/>
      <c r="C25" s="12" t="s">
        <v>36</v>
      </c>
      <c r="D25" s="30"/>
      <c r="E25" s="12" t="s">
        <v>36</v>
      </c>
      <c r="F25" s="30"/>
      <c r="G25" s="13"/>
    </row>
    <row r="26" spans="1:7" x14ac:dyDescent="0.2">
      <c r="A26" s="29"/>
      <c r="B26" s="57"/>
      <c r="C26" s="12" t="s">
        <v>37</v>
      </c>
      <c r="D26" s="30"/>
      <c r="E26" s="12" t="s">
        <v>38</v>
      </c>
      <c r="F26" s="30"/>
      <c r="G26" s="13"/>
    </row>
    <row r="27" spans="1:7" x14ac:dyDescent="0.2">
      <c r="A27" s="29"/>
      <c r="B27" s="30"/>
      <c r="C27" s="12"/>
      <c r="D27" s="30"/>
      <c r="E27" s="12"/>
      <c r="F27" s="30"/>
      <c r="G27" s="13"/>
    </row>
    <row r="28" spans="1:7" ht="97.5" customHeight="1" x14ac:dyDescent="0.2">
      <c r="A28" s="29"/>
      <c r="B28" s="30"/>
      <c r="C28" s="12"/>
      <c r="D28" s="30"/>
      <c r="E28" s="12"/>
      <c r="F28" s="30"/>
      <c r="G28" s="13"/>
    </row>
    <row r="29" spans="1:7" x14ac:dyDescent="0.2">
      <c r="A29" s="14" t="s">
        <v>39</v>
      </c>
      <c r="B29" s="16"/>
      <c r="C29" s="58">
        <v>0</v>
      </c>
      <c r="D29" s="16" t="s">
        <v>40</v>
      </c>
      <c r="E29" s="17"/>
      <c r="F29" s="59">
        <v>0</v>
      </c>
      <c r="G29" s="18"/>
    </row>
    <row r="30" spans="1:7" x14ac:dyDescent="0.2">
      <c r="A30" s="14" t="s">
        <v>39</v>
      </c>
      <c r="B30" s="16"/>
      <c r="C30" s="58">
        <v>15</v>
      </c>
      <c r="D30" s="16" t="s">
        <v>40</v>
      </c>
      <c r="E30" s="17"/>
      <c r="F30" s="59">
        <v>0</v>
      </c>
      <c r="G30" s="18"/>
    </row>
    <row r="31" spans="1:7" x14ac:dyDescent="0.2">
      <c r="A31" s="14" t="s">
        <v>41</v>
      </c>
      <c r="B31" s="16"/>
      <c r="C31" s="58">
        <v>15</v>
      </c>
      <c r="D31" s="16" t="s">
        <v>40</v>
      </c>
      <c r="E31" s="17"/>
      <c r="F31" s="60">
        <f>ROUND(PRODUCT(F30,C31/100),0)</f>
        <v>0</v>
      </c>
      <c r="G31" s="28"/>
    </row>
    <row r="32" spans="1:7" x14ac:dyDescent="0.2">
      <c r="A32" s="14" t="s">
        <v>39</v>
      </c>
      <c r="B32" s="16"/>
      <c r="C32" s="58">
        <v>21</v>
      </c>
      <c r="D32" s="16" t="s">
        <v>40</v>
      </c>
      <c r="E32" s="17"/>
      <c r="F32" s="59">
        <f>C22</f>
        <v>0</v>
      </c>
      <c r="G32" s="18"/>
    </row>
    <row r="33" spans="1:8" x14ac:dyDescent="0.2">
      <c r="A33" s="14" t="s">
        <v>41</v>
      </c>
      <c r="B33" s="16"/>
      <c r="C33" s="58">
        <v>21</v>
      </c>
      <c r="D33" s="16" t="s">
        <v>40</v>
      </c>
      <c r="E33" s="17"/>
      <c r="F33" s="60">
        <f>ROUND(PRODUCT(F32,C33/100),0)</f>
        <v>0</v>
      </c>
      <c r="G33" s="28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214"/>
      <c r="C37" s="214"/>
      <c r="D37" s="214"/>
      <c r="E37" s="214"/>
      <c r="F37" s="214"/>
      <c r="G37" s="214"/>
      <c r="H37" t="s">
        <v>4</v>
      </c>
    </row>
    <row r="38" spans="1:8" ht="12.75" customHeight="1" x14ac:dyDescent="0.2">
      <c r="A38" s="68"/>
      <c r="B38" s="214"/>
      <c r="C38" s="214"/>
      <c r="D38" s="214"/>
      <c r="E38" s="214"/>
      <c r="F38" s="214"/>
      <c r="G38" s="214"/>
      <c r="H38" t="s">
        <v>4</v>
      </c>
    </row>
    <row r="39" spans="1:8" x14ac:dyDescent="0.2">
      <c r="A39" s="68"/>
      <c r="B39" s="214"/>
      <c r="C39" s="214"/>
      <c r="D39" s="214"/>
      <c r="E39" s="214"/>
      <c r="F39" s="214"/>
      <c r="G39" s="214"/>
      <c r="H39" t="s">
        <v>4</v>
      </c>
    </row>
    <row r="40" spans="1:8" x14ac:dyDescent="0.2">
      <c r="A40" s="68"/>
      <c r="B40" s="214"/>
      <c r="C40" s="214"/>
      <c r="D40" s="214"/>
      <c r="E40" s="214"/>
      <c r="F40" s="214"/>
      <c r="G40" s="214"/>
      <c r="H40" t="s">
        <v>4</v>
      </c>
    </row>
    <row r="41" spans="1:8" x14ac:dyDescent="0.2">
      <c r="A41" s="68"/>
      <c r="B41" s="214"/>
      <c r="C41" s="214"/>
      <c r="D41" s="214"/>
      <c r="E41" s="214"/>
      <c r="F41" s="214"/>
      <c r="G41" s="214"/>
      <c r="H41" t="s">
        <v>4</v>
      </c>
    </row>
    <row r="42" spans="1:8" x14ac:dyDescent="0.2">
      <c r="A42" s="68"/>
      <c r="B42" s="214"/>
      <c r="C42" s="214"/>
      <c r="D42" s="214"/>
      <c r="E42" s="214"/>
      <c r="F42" s="214"/>
      <c r="G42" s="214"/>
      <c r="H42" t="s">
        <v>4</v>
      </c>
    </row>
    <row r="43" spans="1:8" x14ac:dyDescent="0.2">
      <c r="A43" s="68"/>
      <c r="B43" s="214"/>
      <c r="C43" s="214"/>
      <c r="D43" s="214"/>
      <c r="E43" s="214"/>
      <c r="F43" s="214"/>
      <c r="G43" s="214"/>
      <c r="H43" t="s">
        <v>4</v>
      </c>
    </row>
    <row r="44" spans="1:8" x14ac:dyDescent="0.2">
      <c r="A44" s="68"/>
      <c r="B44" s="214"/>
      <c r="C44" s="214"/>
      <c r="D44" s="214"/>
      <c r="E44" s="214"/>
      <c r="F44" s="214"/>
      <c r="G44" s="214"/>
      <c r="H44" t="s">
        <v>4</v>
      </c>
    </row>
    <row r="45" spans="1:8" x14ac:dyDescent="0.2">
      <c r="A45" s="68"/>
      <c r="B45" s="214"/>
      <c r="C45" s="214"/>
      <c r="D45" s="214"/>
      <c r="E45" s="214"/>
      <c r="F45" s="214"/>
      <c r="G45" s="214"/>
      <c r="H45" t="s">
        <v>4</v>
      </c>
    </row>
    <row r="46" spans="1:8" x14ac:dyDescent="0.2">
      <c r="B46" s="208"/>
      <c r="C46" s="208"/>
      <c r="D46" s="208"/>
      <c r="E46" s="208"/>
      <c r="F46" s="208"/>
      <c r="G46" s="208"/>
    </row>
    <row r="47" spans="1:8" x14ac:dyDescent="0.2">
      <c r="B47" s="208"/>
      <c r="C47" s="208"/>
      <c r="D47" s="208"/>
      <c r="E47" s="208"/>
      <c r="F47" s="208"/>
      <c r="G47" s="208"/>
    </row>
    <row r="48" spans="1:8" x14ac:dyDescent="0.2">
      <c r="B48" s="208"/>
      <c r="C48" s="208"/>
      <c r="D48" s="208"/>
      <c r="E48" s="208"/>
      <c r="F48" s="208"/>
      <c r="G48" s="208"/>
    </row>
    <row r="49" spans="2:7" x14ac:dyDescent="0.2">
      <c r="B49" s="208"/>
      <c r="C49" s="208"/>
      <c r="D49" s="208"/>
      <c r="E49" s="208"/>
      <c r="F49" s="208"/>
      <c r="G49" s="208"/>
    </row>
    <row r="50" spans="2:7" x14ac:dyDescent="0.2">
      <c r="B50" s="208"/>
      <c r="C50" s="208"/>
      <c r="D50" s="208"/>
      <c r="E50" s="208"/>
      <c r="F50" s="208"/>
      <c r="G50" s="208"/>
    </row>
    <row r="51" spans="2:7" x14ac:dyDescent="0.2">
      <c r="B51" s="208"/>
      <c r="C51" s="208"/>
      <c r="D51" s="208"/>
      <c r="E51" s="208"/>
      <c r="F51" s="208"/>
      <c r="G51" s="208"/>
    </row>
    <row r="52" spans="2:7" x14ac:dyDescent="0.2">
      <c r="B52" s="208"/>
      <c r="C52" s="208"/>
      <c r="D52" s="208"/>
      <c r="E52" s="208"/>
      <c r="F52" s="208"/>
      <c r="G52" s="208"/>
    </row>
    <row r="53" spans="2:7" x14ac:dyDescent="0.2">
      <c r="B53" s="208"/>
      <c r="C53" s="208"/>
      <c r="D53" s="208"/>
      <c r="E53" s="208"/>
      <c r="F53" s="208"/>
      <c r="G53" s="208"/>
    </row>
    <row r="54" spans="2:7" x14ac:dyDescent="0.2">
      <c r="B54" s="208"/>
      <c r="C54" s="208"/>
      <c r="D54" s="208"/>
      <c r="E54" s="208"/>
      <c r="F54" s="208"/>
      <c r="G54" s="208"/>
    </row>
    <row r="55" spans="2:7" x14ac:dyDescent="0.2">
      <c r="B55" s="208"/>
      <c r="C55" s="208"/>
      <c r="D55" s="208"/>
      <c r="E55" s="208"/>
      <c r="F55" s="208"/>
      <c r="G55" s="208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1"/>
  <sheetViews>
    <sheetView workbookViewId="0">
      <selection activeCell="A29" sqref="A2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5" t="s">
        <v>5</v>
      </c>
      <c r="B1" s="216"/>
      <c r="C1" s="69" t="str">
        <f>CONCATENATE(cislostavby," ",nazevstavby)</f>
        <v xml:space="preserve"> 938/13 Přestavba WC Ivančice-STAVEBNÍ</v>
      </c>
      <c r="D1" s="70"/>
      <c r="E1" s="71"/>
      <c r="F1" s="70"/>
      <c r="G1" s="72"/>
      <c r="H1" s="73"/>
      <c r="I1" s="74"/>
    </row>
    <row r="2" spans="1:9" ht="13.5" thickBot="1" x14ac:dyDescent="0.25">
      <c r="A2" s="217" t="s">
        <v>1</v>
      </c>
      <c r="B2" s="218"/>
      <c r="C2" s="75" t="str">
        <f>CONCATENATE(cisloobjektu," ",nazevobjektu)</f>
        <v xml:space="preserve"> </v>
      </c>
      <c r="D2" s="76"/>
      <c r="E2" s="77"/>
      <c r="F2" s="76"/>
      <c r="G2" s="219"/>
      <c r="H2" s="219"/>
      <c r="I2" s="220"/>
    </row>
    <row r="3" spans="1:9" ht="13.5" thickTop="1" x14ac:dyDescent="0.2"/>
    <row r="4" spans="1:9" ht="19.5" customHeight="1" x14ac:dyDescent="0.25">
      <c r="A4" s="78" t="s">
        <v>44</v>
      </c>
      <c r="B4" s="1"/>
      <c r="C4" s="1"/>
      <c r="D4" s="1"/>
      <c r="E4" s="1"/>
      <c r="F4" s="1"/>
      <c r="G4" s="1"/>
      <c r="H4" s="1"/>
      <c r="I4" s="1"/>
    </row>
    <row r="5" spans="1:9" ht="13.5" thickBot="1" x14ac:dyDescent="0.25"/>
    <row r="6" spans="1:9" s="30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30" customFormat="1" x14ac:dyDescent="0.2">
      <c r="A7" s="169" t="str">
        <f>Položky!B7</f>
        <v>3</v>
      </c>
      <c r="B7" s="85" t="str">
        <f>Položky!C7</f>
        <v>Svislé a kompletní konstrukce</v>
      </c>
      <c r="C7" s="86"/>
      <c r="D7" s="87"/>
      <c r="E7" s="170">
        <f>Položky!BC40</f>
        <v>0</v>
      </c>
      <c r="F7" s="171">
        <f>Položky!BD40</f>
        <v>0</v>
      </c>
      <c r="G7" s="171">
        <f>Položky!BE40</f>
        <v>0</v>
      </c>
      <c r="H7" s="171">
        <f>Položky!BF40</f>
        <v>0</v>
      </c>
      <c r="I7" s="172">
        <f>Položky!BG40</f>
        <v>0</v>
      </c>
    </row>
    <row r="8" spans="1:9" s="30" customFormat="1" x14ac:dyDescent="0.2">
      <c r="A8" s="169" t="str">
        <f>Položky!B41</f>
        <v>61</v>
      </c>
      <c r="B8" s="85" t="str">
        <f>Položky!C41</f>
        <v>Upravy povrchů vnitřní</v>
      </c>
      <c r="C8" s="86"/>
      <c r="D8" s="87"/>
      <c r="E8" s="170">
        <f>Položky!BC98</f>
        <v>0</v>
      </c>
      <c r="F8" s="171">
        <f>Položky!BD98</f>
        <v>0</v>
      </c>
      <c r="G8" s="171">
        <f>Položky!BE98</f>
        <v>0</v>
      </c>
      <c r="H8" s="171">
        <f>Položky!BF98</f>
        <v>0</v>
      </c>
      <c r="I8" s="172">
        <f>Položky!BG98</f>
        <v>0</v>
      </c>
    </row>
    <row r="9" spans="1:9" s="30" customFormat="1" x14ac:dyDescent="0.2">
      <c r="A9" s="169" t="str">
        <f>Položky!B99</f>
        <v>63</v>
      </c>
      <c r="B9" s="85" t="str">
        <f>Položky!C99</f>
        <v>Podlahy a podlahové konstrukce</v>
      </c>
      <c r="C9" s="86"/>
      <c r="D9" s="87"/>
      <c r="E9" s="170">
        <f>Položky!BC109</f>
        <v>0</v>
      </c>
      <c r="F9" s="171">
        <f>Položky!BD109</f>
        <v>0</v>
      </c>
      <c r="G9" s="171">
        <f>Položky!BE109</f>
        <v>0</v>
      </c>
      <c r="H9" s="171">
        <f>Položky!BF109</f>
        <v>0</v>
      </c>
      <c r="I9" s="172">
        <f>Položky!BG109</f>
        <v>0</v>
      </c>
    </row>
    <row r="10" spans="1:9" s="30" customFormat="1" x14ac:dyDescent="0.2">
      <c r="A10" s="169" t="str">
        <f>Položky!B110</f>
        <v>64</v>
      </c>
      <c r="B10" s="85" t="str">
        <f>Položky!C110</f>
        <v>Výplně otvorů</v>
      </c>
      <c r="C10" s="86"/>
      <c r="D10" s="87"/>
      <c r="E10" s="170">
        <f>Položky!BC113</f>
        <v>0</v>
      </c>
      <c r="F10" s="171">
        <f>Položky!BD113</f>
        <v>0</v>
      </c>
      <c r="G10" s="171">
        <f>Položky!BE113</f>
        <v>0</v>
      </c>
      <c r="H10" s="171">
        <f>Položky!BF113</f>
        <v>0</v>
      </c>
      <c r="I10" s="172">
        <f>Položky!BG113</f>
        <v>0</v>
      </c>
    </row>
    <row r="11" spans="1:9" s="30" customFormat="1" x14ac:dyDescent="0.2">
      <c r="A11" s="169" t="str">
        <f>Položky!B114</f>
        <v>96</v>
      </c>
      <c r="B11" s="85" t="str">
        <f>Položky!C114</f>
        <v>Bourání konstrukcí</v>
      </c>
      <c r="C11" s="86"/>
      <c r="D11" s="87"/>
      <c r="E11" s="170">
        <f>Položky!BC148</f>
        <v>0</v>
      </c>
      <c r="F11" s="171">
        <f>Položky!BD148</f>
        <v>0</v>
      </c>
      <c r="G11" s="171">
        <f>Položky!BE148</f>
        <v>0</v>
      </c>
      <c r="H11" s="171">
        <f>Položky!BF148</f>
        <v>0</v>
      </c>
      <c r="I11" s="172">
        <f>Položky!BG148</f>
        <v>0</v>
      </c>
    </row>
    <row r="12" spans="1:9" s="30" customFormat="1" x14ac:dyDescent="0.2">
      <c r="A12" s="169" t="str">
        <f>Položky!B149</f>
        <v>97</v>
      </c>
      <c r="B12" s="85" t="str">
        <f>Položky!C149</f>
        <v>Prorážení otvorů</v>
      </c>
      <c r="C12" s="86"/>
      <c r="D12" s="87"/>
      <c r="E12" s="170">
        <f>Položky!BC172</f>
        <v>0</v>
      </c>
      <c r="F12" s="171">
        <f>Položky!BD172</f>
        <v>0</v>
      </c>
      <c r="G12" s="171">
        <f>Položky!BE172</f>
        <v>0</v>
      </c>
      <c r="H12" s="171">
        <f>Položky!BF172</f>
        <v>0</v>
      </c>
      <c r="I12" s="172">
        <f>Položky!BG172</f>
        <v>0</v>
      </c>
    </row>
    <row r="13" spans="1:9" s="30" customFormat="1" x14ac:dyDescent="0.2">
      <c r="A13" s="169" t="str">
        <f>Položky!B173</f>
        <v>99</v>
      </c>
      <c r="B13" s="85" t="str">
        <f>Položky!C173</f>
        <v>Staveništní přesun hmot</v>
      </c>
      <c r="C13" s="86"/>
      <c r="D13" s="87"/>
      <c r="E13" s="170">
        <f>Položky!BC175</f>
        <v>0</v>
      </c>
      <c r="F13" s="171">
        <f>Položky!BD175</f>
        <v>0</v>
      </c>
      <c r="G13" s="171">
        <f>Položky!BE175</f>
        <v>0</v>
      </c>
      <c r="H13" s="171">
        <f>Položky!BF175</f>
        <v>0</v>
      </c>
      <c r="I13" s="172">
        <f>Položky!BG175</f>
        <v>0</v>
      </c>
    </row>
    <row r="14" spans="1:9" s="30" customFormat="1" x14ac:dyDescent="0.2">
      <c r="A14" s="169" t="str">
        <f>Položky!B176</f>
        <v>711</v>
      </c>
      <c r="B14" s="85" t="str">
        <f>Položky!C176</f>
        <v>Izolace proti vodě</v>
      </c>
      <c r="C14" s="86"/>
      <c r="D14" s="87"/>
      <c r="E14" s="170">
        <f>Položky!BC189</f>
        <v>0</v>
      </c>
      <c r="F14" s="171">
        <f>Položky!BD189</f>
        <v>0</v>
      </c>
      <c r="G14" s="171">
        <f>Položky!BE189</f>
        <v>0</v>
      </c>
      <c r="H14" s="171">
        <f>Položky!BF189</f>
        <v>0</v>
      </c>
      <c r="I14" s="172">
        <f>Položky!BG189</f>
        <v>0</v>
      </c>
    </row>
    <row r="15" spans="1:9" s="30" customFormat="1" x14ac:dyDescent="0.2">
      <c r="A15" s="169" t="str">
        <f>Položky!B190</f>
        <v>725</v>
      </c>
      <c r="B15" s="85" t="str">
        <f>Položky!C190</f>
        <v>Zařizovací předměty</v>
      </c>
      <c r="C15" s="86"/>
      <c r="D15" s="87"/>
      <c r="E15" s="170">
        <f>Položky!BC209</f>
        <v>0</v>
      </c>
      <c r="F15" s="171">
        <f>Položky!BD209</f>
        <v>0</v>
      </c>
      <c r="G15" s="171">
        <f>Položky!BE209</f>
        <v>0</v>
      </c>
      <c r="H15" s="171">
        <f>Položky!BF209</f>
        <v>0</v>
      </c>
      <c r="I15" s="172">
        <f>Položky!BG209</f>
        <v>0</v>
      </c>
    </row>
    <row r="16" spans="1:9" s="30" customFormat="1" x14ac:dyDescent="0.2">
      <c r="A16" s="169" t="str">
        <f>Položky!B210</f>
        <v>761</v>
      </c>
      <c r="B16" s="85" t="str">
        <f>Položky!C210</f>
        <v>Konstrukce sklobetonové</v>
      </c>
      <c r="C16" s="86"/>
      <c r="D16" s="87"/>
      <c r="E16" s="170">
        <f>Položky!BC214</f>
        <v>0</v>
      </c>
      <c r="F16" s="171">
        <f>Položky!BD214</f>
        <v>0</v>
      </c>
      <c r="G16" s="171">
        <f>Položky!BE214</f>
        <v>0</v>
      </c>
      <c r="H16" s="171">
        <f>Položky!BF214</f>
        <v>0</v>
      </c>
      <c r="I16" s="172">
        <f>Položky!BG214</f>
        <v>0</v>
      </c>
    </row>
    <row r="17" spans="1:57" s="30" customFormat="1" x14ac:dyDescent="0.2">
      <c r="A17" s="169" t="str">
        <f>Položky!B215</f>
        <v>762</v>
      </c>
      <c r="B17" s="85" t="str">
        <f>Položky!C215</f>
        <v>Konstrukce tesařské</v>
      </c>
      <c r="C17" s="86"/>
      <c r="D17" s="87"/>
      <c r="E17" s="170">
        <f>Položky!BC222</f>
        <v>0</v>
      </c>
      <c r="F17" s="171">
        <f>Položky!BD222</f>
        <v>0</v>
      </c>
      <c r="G17" s="171">
        <f>Položky!BE222</f>
        <v>0</v>
      </c>
      <c r="H17" s="171">
        <f>Položky!BF222</f>
        <v>0</v>
      </c>
      <c r="I17" s="172">
        <f>Položky!BG222</f>
        <v>0</v>
      </c>
    </row>
    <row r="18" spans="1:57" s="30" customFormat="1" x14ac:dyDescent="0.2">
      <c r="A18" s="169" t="str">
        <f>Položky!B223</f>
        <v>766</v>
      </c>
      <c r="B18" s="85" t="str">
        <f>Položky!C223</f>
        <v>Konstrukce truhlářské</v>
      </c>
      <c r="C18" s="86"/>
      <c r="D18" s="87"/>
      <c r="E18" s="170">
        <f>Položky!BC253</f>
        <v>0</v>
      </c>
      <c r="F18" s="171">
        <f>Položky!BD253</f>
        <v>0</v>
      </c>
      <c r="G18" s="171">
        <f>Položky!BE253</f>
        <v>0</v>
      </c>
      <c r="H18" s="171">
        <f>Položky!BF253</f>
        <v>0</v>
      </c>
      <c r="I18" s="172">
        <f>Položky!BG253</f>
        <v>0</v>
      </c>
    </row>
    <row r="19" spans="1:57" s="30" customFormat="1" x14ac:dyDescent="0.2">
      <c r="A19" s="169" t="str">
        <f>Položky!B254</f>
        <v>771</v>
      </c>
      <c r="B19" s="85" t="str">
        <f>Položky!C254</f>
        <v>Podlahy z dlaždic a obklady</v>
      </c>
      <c r="C19" s="86"/>
      <c r="D19" s="87"/>
      <c r="E19" s="170">
        <f>Položky!BC286</f>
        <v>0</v>
      </c>
      <c r="F19" s="171">
        <f>Položky!BD286</f>
        <v>0</v>
      </c>
      <c r="G19" s="171">
        <f>Položky!BE286</f>
        <v>0</v>
      </c>
      <c r="H19" s="171">
        <f>Položky!BF286</f>
        <v>0</v>
      </c>
      <c r="I19" s="172">
        <f>Položky!BG286</f>
        <v>0</v>
      </c>
    </row>
    <row r="20" spans="1:57" s="30" customFormat="1" x14ac:dyDescent="0.2">
      <c r="A20" s="169" t="str">
        <f>Položky!B287</f>
        <v>775</v>
      </c>
      <c r="B20" s="85" t="str">
        <f>Položky!C287</f>
        <v>Podlahy vlysové a parketové</v>
      </c>
      <c r="C20" s="86"/>
      <c r="D20" s="87"/>
      <c r="E20" s="170">
        <f>Položky!BC292</f>
        <v>0</v>
      </c>
      <c r="F20" s="171">
        <f>Položky!BD292</f>
        <v>0</v>
      </c>
      <c r="G20" s="171">
        <f>Položky!BE292</f>
        <v>0</v>
      </c>
      <c r="H20" s="171">
        <f>Položky!BF292</f>
        <v>0</v>
      </c>
      <c r="I20" s="172">
        <f>Položky!BG292</f>
        <v>0</v>
      </c>
    </row>
    <row r="21" spans="1:57" s="30" customFormat="1" x14ac:dyDescent="0.2">
      <c r="A21" s="169" t="str">
        <f>Položky!B293</f>
        <v>781</v>
      </c>
      <c r="B21" s="85" t="str">
        <f>Položky!C293</f>
        <v>Obklady keramické</v>
      </c>
      <c r="C21" s="86"/>
      <c r="D21" s="87"/>
      <c r="E21" s="170">
        <f>Položky!BC316</f>
        <v>0</v>
      </c>
      <c r="F21" s="171">
        <f>Položky!BD316</f>
        <v>0</v>
      </c>
      <c r="G21" s="171">
        <f>Položky!BE316</f>
        <v>0</v>
      </c>
      <c r="H21" s="171">
        <f>Položky!BF316</f>
        <v>0</v>
      </c>
      <c r="I21" s="172">
        <f>Položky!BG316</f>
        <v>0</v>
      </c>
    </row>
    <row r="22" spans="1:57" s="30" customFormat="1" x14ac:dyDescent="0.2">
      <c r="A22" s="169" t="str">
        <f>Položky!B317</f>
        <v>783</v>
      </c>
      <c r="B22" s="85" t="str">
        <f>Položky!C317</f>
        <v>Nátěry</v>
      </c>
      <c r="C22" s="86"/>
      <c r="D22" s="87"/>
      <c r="E22" s="170">
        <f>Položky!BC320</f>
        <v>0</v>
      </c>
      <c r="F22" s="171">
        <f>Položky!BD320</f>
        <v>0</v>
      </c>
      <c r="G22" s="171">
        <f>Položky!BE320</f>
        <v>0</v>
      </c>
      <c r="H22" s="171">
        <f>Položky!BF320</f>
        <v>0</v>
      </c>
      <c r="I22" s="172">
        <f>Položky!BG320</f>
        <v>0</v>
      </c>
    </row>
    <row r="23" spans="1:57" s="30" customFormat="1" ht="13.5" thickBot="1" x14ac:dyDescent="0.25">
      <c r="A23" s="169" t="str">
        <f>Položky!B321</f>
        <v>784</v>
      </c>
      <c r="B23" s="85" t="str">
        <f>Položky!C321</f>
        <v>Malby</v>
      </c>
      <c r="C23" s="86"/>
      <c r="D23" s="87"/>
      <c r="E23" s="170">
        <f>Položky!BC341</f>
        <v>0</v>
      </c>
      <c r="F23" s="171">
        <f>Položky!BD341</f>
        <v>0</v>
      </c>
      <c r="G23" s="171">
        <f>Položky!BE341</f>
        <v>0</v>
      </c>
      <c r="H23" s="171">
        <f>Položky!BF341</f>
        <v>0</v>
      </c>
      <c r="I23" s="172">
        <f>Položky!BG341</f>
        <v>0</v>
      </c>
    </row>
    <row r="24" spans="1:57" s="93" customFormat="1" ht="13.5" thickBot="1" x14ac:dyDescent="0.25">
      <c r="A24" s="88"/>
      <c r="B24" s="80" t="s">
        <v>50</v>
      </c>
      <c r="C24" s="80"/>
      <c r="D24" s="89"/>
      <c r="E24" s="90">
        <f>SUM(E7:E23)</f>
        <v>0</v>
      </c>
      <c r="F24" s="91">
        <f>SUM(F7:F23)</f>
        <v>0</v>
      </c>
      <c r="G24" s="91">
        <f>SUM(G7:G23)</f>
        <v>0</v>
      </c>
      <c r="H24" s="91">
        <f>SUM(H7:H23)</f>
        <v>0</v>
      </c>
      <c r="I24" s="92">
        <f>SUM(I7:I23)</f>
        <v>0</v>
      </c>
    </row>
    <row r="25" spans="1:57" x14ac:dyDescent="0.2">
      <c r="A25" s="86"/>
      <c r="B25" s="86"/>
      <c r="C25" s="86"/>
      <c r="D25" s="86"/>
      <c r="E25" s="86"/>
      <c r="F25" s="86"/>
      <c r="G25" s="86"/>
      <c r="H25" s="86"/>
      <c r="I25" s="86"/>
    </row>
    <row r="26" spans="1:57" ht="19.5" customHeight="1" x14ac:dyDescent="0.25">
      <c r="A26" s="94" t="s">
        <v>51</v>
      </c>
      <c r="B26" s="94"/>
      <c r="C26" s="94"/>
      <c r="D26" s="94"/>
      <c r="E26" s="94"/>
      <c r="F26" s="94"/>
      <c r="G26" s="95"/>
      <c r="H26" s="94"/>
      <c r="I26" s="94"/>
      <c r="BA26" s="31"/>
      <c r="BB26" s="31"/>
      <c r="BC26" s="31"/>
      <c r="BD26" s="31"/>
      <c r="BE26" s="31"/>
    </row>
    <row r="27" spans="1:57" ht="13.5" thickBot="1" x14ac:dyDescent="0.25">
      <c r="A27" s="96"/>
      <c r="B27" s="96"/>
      <c r="C27" s="96"/>
      <c r="D27" s="96"/>
      <c r="E27" s="96"/>
      <c r="F27" s="96"/>
      <c r="G27" s="96"/>
      <c r="H27" s="96"/>
      <c r="I27" s="96"/>
    </row>
    <row r="28" spans="1:57" x14ac:dyDescent="0.2">
      <c r="A28" s="97" t="s">
        <v>52</v>
      </c>
      <c r="B28" s="98"/>
      <c r="C28" s="98"/>
      <c r="D28" s="99"/>
      <c r="E28" s="100" t="s">
        <v>53</v>
      </c>
      <c r="F28" s="101" t="s">
        <v>54</v>
      </c>
      <c r="G28" s="102" t="s">
        <v>55</v>
      </c>
      <c r="H28" s="103"/>
      <c r="I28" s="104" t="s">
        <v>53</v>
      </c>
    </row>
    <row r="29" spans="1:57" x14ac:dyDescent="0.2">
      <c r="A29" s="105"/>
      <c r="B29" s="106"/>
      <c r="C29" s="106"/>
      <c r="D29" s="107"/>
      <c r="E29" s="108"/>
      <c r="F29" s="109"/>
      <c r="G29" s="110">
        <f>CHOOSE(BA29+1,HSV+PSV,HSV+PSV+Mont,HSV+PSV+Dodavka+Mont,HSV,PSV,Mont,Dodavka,Mont+Dodavka,0)</f>
        <v>0</v>
      </c>
      <c r="H29" s="111"/>
      <c r="I29" s="112">
        <f>E29+F29*G29/100</f>
        <v>0</v>
      </c>
      <c r="BA29">
        <v>8</v>
      </c>
    </row>
    <row r="30" spans="1:57" ht="13.5" thickBot="1" x14ac:dyDescent="0.25">
      <c r="A30" s="113"/>
      <c r="B30" s="114" t="s">
        <v>56</v>
      </c>
      <c r="C30" s="115"/>
      <c r="D30" s="116"/>
      <c r="E30" s="117"/>
      <c r="F30" s="118"/>
      <c r="G30" s="118"/>
      <c r="H30" s="221">
        <f>SUM(H29:H29)</f>
        <v>0</v>
      </c>
      <c r="I30" s="222"/>
    </row>
    <row r="32" spans="1:57" x14ac:dyDescent="0.2">
      <c r="B32" s="93"/>
      <c r="F32" s="119"/>
      <c r="G32" s="120"/>
      <c r="H32" s="120"/>
      <c r="I32" s="121"/>
    </row>
    <row r="33" spans="6:9" x14ac:dyDescent="0.2">
      <c r="F33" s="119"/>
      <c r="G33" s="120"/>
      <c r="H33" s="120"/>
      <c r="I33" s="121"/>
    </row>
    <row r="34" spans="6:9" x14ac:dyDescent="0.2">
      <c r="F34" s="119"/>
      <c r="G34" s="120"/>
      <c r="H34" s="120"/>
      <c r="I34" s="121"/>
    </row>
    <row r="35" spans="6:9" x14ac:dyDescent="0.2">
      <c r="F35" s="119"/>
      <c r="G35" s="120"/>
      <c r="H35" s="120"/>
      <c r="I35" s="121"/>
    </row>
    <row r="36" spans="6:9" x14ac:dyDescent="0.2">
      <c r="F36" s="119"/>
      <c r="G36" s="120"/>
      <c r="H36" s="120"/>
      <c r="I36" s="121"/>
    </row>
    <row r="37" spans="6:9" x14ac:dyDescent="0.2">
      <c r="F37" s="119"/>
      <c r="G37" s="120"/>
      <c r="H37" s="120"/>
      <c r="I37" s="121"/>
    </row>
    <row r="38" spans="6:9" x14ac:dyDescent="0.2">
      <c r="F38" s="119"/>
      <c r="G38" s="120"/>
      <c r="H38" s="120"/>
      <c r="I38" s="121"/>
    </row>
    <row r="39" spans="6:9" x14ac:dyDescent="0.2">
      <c r="F39" s="119"/>
      <c r="G39" s="120"/>
      <c r="H39" s="120"/>
      <c r="I39" s="121"/>
    </row>
    <row r="40" spans="6:9" x14ac:dyDescent="0.2">
      <c r="F40" s="119"/>
      <c r="G40" s="120"/>
      <c r="H40" s="120"/>
      <c r="I40" s="121"/>
    </row>
    <row r="41" spans="6:9" x14ac:dyDescent="0.2">
      <c r="F41" s="119"/>
      <c r="G41" s="120"/>
      <c r="H41" s="120"/>
      <c r="I41" s="121"/>
    </row>
    <row r="42" spans="6:9" x14ac:dyDescent="0.2">
      <c r="F42" s="119"/>
      <c r="G42" s="120"/>
      <c r="H42" s="120"/>
      <c r="I42" s="121"/>
    </row>
    <row r="43" spans="6:9" x14ac:dyDescent="0.2">
      <c r="F43" s="119"/>
      <c r="G43" s="120"/>
      <c r="H43" s="120"/>
      <c r="I43" s="121"/>
    </row>
    <row r="44" spans="6:9" x14ac:dyDescent="0.2">
      <c r="F44" s="119"/>
      <c r="G44" s="120"/>
      <c r="H44" s="120"/>
      <c r="I44" s="121"/>
    </row>
    <row r="45" spans="6:9" x14ac:dyDescent="0.2">
      <c r="F45" s="119"/>
      <c r="G45" s="120"/>
      <c r="H45" s="120"/>
      <c r="I45" s="121"/>
    </row>
    <row r="46" spans="6:9" x14ac:dyDescent="0.2">
      <c r="F46" s="119"/>
      <c r="G46" s="120"/>
      <c r="H46" s="120"/>
      <c r="I46" s="121"/>
    </row>
    <row r="47" spans="6:9" x14ac:dyDescent="0.2">
      <c r="F47" s="119"/>
      <c r="G47" s="120"/>
      <c r="H47" s="120"/>
      <c r="I47" s="121"/>
    </row>
    <row r="48" spans="6:9" x14ac:dyDescent="0.2">
      <c r="F48" s="119"/>
      <c r="G48" s="120"/>
      <c r="H48" s="120"/>
      <c r="I48" s="121"/>
    </row>
    <row r="49" spans="6:9" x14ac:dyDescent="0.2">
      <c r="F49" s="119"/>
      <c r="G49" s="120"/>
      <c r="H49" s="120"/>
      <c r="I49" s="121"/>
    </row>
    <row r="50" spans="6:9" x14ac:dyDescent="0.2">
      <c r="F50" s="119"/>
      <c r="G50" s="120"/>
      <c r="H50" s="120"/>
      <c r="I50" s="121"/>
    </row>
    <row r="51" spans="6:9" x14ac:dyDescent="0.2">
      <c r="F51" s="119"/>
      <c r="G51" s="120"/>
      <c r="H51" s="120"/>
      <c r="I51" s="121"/>
    </row>
    <row r="52" spans="6:9" x14ac:dyDescent="0.2">
      <c r="F52" s="119"/>
      <c r="G52" s="120"/>
      <c r="H52" s="120"/>
      <c r="I52" s="121"/>
    </row>
    <row r="53" spans="6:9" x14ac:dyDescent="0.2">
      <c r="F53" s="119"/>
      <c r="G53" s="120"/>
      <c r="H53" s="120"/>
      <c r="I53" s="121"/>
    </row>
    <row r="54" spans="6:9" x14ac:dyDescent="0.2">
      <c r="F54" s="119"/>
      <c r="G54" s="120"/>
      <c r="H54" s="120"/>
      <c r="I54" s="121"/>
    </row>
    <row r="55" spans="6:9" x14ac:dyDescent="0.2">
      <c r="F55" s="119"/>
      <c r="G55" s="120"/>
      <c r="H55" s="120"/>
      <c r="I55" s="121"/>
    </row>
    <row r="56" spans="6:9" x14ac:dyDescent="0.2">
      <c r="F56" s="119"/>
      <c r="G56" s="120"/>
      <c r="H56" s="120"/>
      <c r="I56" s="121"/>
    </row>
    <row r="57" spans="6:9" x14ac:dyDescent="0.2">
      <c r="F57" s="119"/>
      <c r="G57" s="120"/>
      <c r="H57" s="120"/>
      <c r="I57" s="121"/>
    </row>
    <row r="58" spans="6:9" x14ac:dyDescent="0.2">
      <c r="F58" s="119"/>
      <c r="G58" s="120"/>
      <c r="H58" s="120"/>
      <c r="I58" s="121"/>
    </row>
    <row r="59" spans="6:9" x14ac:dyDescent="0.2">
      <c r="F59" s="119"/>
      <c r="G59" s="120"/>
      <c r="H59" s="120"/>
      <c r="I59" s="121"/>
    </row>
    <row r="60" spans="6:9" x14ac:dyDescent="0.2">
      <c r="F60" s="119"/>
      <c r="G60" s="120"/>
      <c r="H60" s="120"/>
      <c r="I60" s="121"/>
    </row>
    <row r="61" spans="6:9" x14ac:dyDescent="0.2">
      <c r="F61" s="119"/>
      <c r="G61" s="120"/>
      <c r="H61" s="120"/>
      <c r="I61" s="121"/>
    </row>
    <row r="62" spans="6:9" x14ac:dyDescent="0.2">
      <c r="F62" s="119"/>
      <c r="G62" s="120"/>
      <c r="H62" s="120"/>
      <c r="I62" s="121"/>
    </row>
    <row r="63" spans="6:9" x14ac:dyDescent="0.2">
      <c r="F63" s="119"/>
      <c r="G63" s="120"/>
      <c r="H63" s="120"/>
      <c r="I63" s="121"/>
    </row>
    <row r="64" spans="6:9" x14ac:dyDescent="0.2">
      <c r="F64" s="119"/>
      <c r="G64" s="120"/>
      <c r="H64" s="120"/>
      <c r="I64" s="121"/>
    </row>
    <row r="65" spans="6:9" x14ac:dyDescent="0.2">
      <c r="F65" s="119"/>
      <c r="G65" s="120"/>
      <c r="H65" s="120"/>
      <c r="I65" s="121"/>
    </row>
    <row r="66" spans="6:9" x14ac:dyDescent="0.2">
      <c r="F66" s="119"/>
      <c r="G66" s="120"/>
      <c r="H66" s="120"/>
      <c r="I66" s="121"/>
    </row>
    <row r="67" spans="6:9" x14ac:dyDescent="0.2">
      <c r="F67" s="119"/>
      <c r="G67" s="120"/>
      <c r="H67" s="120"/>
      <c r="I67" s="121"/>
    </row>
    <row r="68" spans="6:9" x14ac:dyDescent="0.2">
      <c r="F68" s="119"/>
      <c r="G68" s="120"/>
      <c r="H68" s="120"/>
      <c r="I68" s="121"/>
    </row>
    <row r="69" spans="6:9" x14ac:dyDescent="0.2">
      <c r="F69" s="119"/>
      <c r="G69" s="120"/>
      <c r="H69" s="120"/>
      <c r="I69" s="121"/>
    </row>
    <row r="70" spans="6:9" x14ac:dyDescent="0.2">
      <c r="F70" s="119"/>
      <c r="G70" s="120"/>
      <c r="H70" s="120"/>
      <c r="I70" s="121"/>
    </row>
    <row r="71" spans="6:9" x14ac:dyDescent="0.2">
      <c r="F71" s="119"/>
      <c r="G71" s="120"/>
      <c r="H71" s="120"/>
      <c r="I71" s="121"/>
    </row>
    <row r="72" spans="6:9" x14ac:dyDescent="0.2">
      <c r="F72" s="119"/>
      <c r="G72" s="120"/>
      <c r="H72" s="120"/>
      <c r="I72" s="121"/>
    </row>
    <row r="73" spans="6:9" x14ac:dyDescent="0.2">
      <c r="F73" s="119"/>
      <c r="G73" s="120"/>
      <c r="H73" s="120"/>
      <c r="I73" s="121"/>
    </row>
    <row r="74" spans="6:9" x14ac:dyDescent="0.2">
      <c r="F74" s="119"/>
      <c r="G74" s="120"/>
      <c r="H74" s="120"/>
      <c r="I74" s="121"/>
    </row>
    <row r="75" spans="6:9" x14ac:dyDescent="0.2">
      <c r="F75" s="119"/>
      <c r="G75" s="120"/>
      <c r="H75" s="120"/>
      <c r="I75" s="121"/>
    </row>
    <row r="76" spans="6:9" x14ac:dyDescent="0.2">
      <c r="F76" s="119"/>
      <c r="G76" s="120"/>
      <c r="H76" s="120"/>
      <c r="I76" s="121"/>
    </row>
    <row r="77" spans="6:9" x14ac:dyDescent="0.2">
      <c r="F77" s="119"/>
      <c r="G77" s="120"/>
      <c r="H77" s="120"/>
      <c r="I77" s="121"/>
    </row>
    <row r="78" spans="6:9" x14ac:dyDescent="0.2">
      <c r="F78" s="119"/>
      <c r="G78" s="120"/>
      <c r="H78" s="120"/>
      <c r="I78" s="121"/>
    </row>
    <row r="79" spans="6:9" x14ac:dyDescent="0.2">
      <c r="F79" s="119"/>
      <c r="G79" s="120"/>
      <c r="H79" s="120"/>
      <c r="I79" s="121"/>
    </row>
    <row r="80" spans="6:9" x14ac:dyDescent="0.2">
      <c r="F80" s="119"/>
      <c r="G80" s="120"/>
      <c r="H80" s="120"/>
      <c r="I80" s="121"/>
    </row>
    <row r="81" spans="6:9" x14ac:dyDescent="0.2">
      <c r="F81" s="119"/>
      <c r="G81" s="120"/>
      <c r="H81" s="120"/>
      <c r="I81" s="121"/>
    </row>
  </sheetData>
  <mergeCells count="4">
    <mergeCell ref="A1:B1"/>
    <mergeCell ref="A2:B2"/>
    <mergeCell ref="G2:I2"/>
    <mergeCell ref="H30:I3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G408"/>
  <sheetViews>
    <sheetView showGridLines="0" showZeros="0" tabSelected="1" zoomScale="80" zoomScaleNormal="100" workbookViewId="0">
      <selection activeCell="K3" sqref="K3"/>
    </sheetView>
  </sheetViews>
  <sheetFormatPr defaultRowHeight="12.75" x14ac:dyDescent="0.2"/>
  <cols>
    <col min="1" max="1" width="4.42578125" style="183" customWidth="1"/>
    <col min="2" max="2" width="14.140625" style="122" customWidth="1"/>
    <col min="3" max="3" width="47.5703125" style="122" customWidth="1"/>
    <col min="4" max="4" width="5.5703125" style="122" customWidth="1"/>
    <col min="5" max="5" width="10" style="163" customWidth="1"/>
    <col min="6" max="6" width="11.28515625" style="205" customWidth="1"/>
    <col min="7" max="7" width="16.140625" style="122" customWidth="1"/>
    <col min="8" max="8" width="13.140625" style="122" customWidth="1"/>
    <col min="9" max="9" width="14.5703125" style="122" customWidth="1"/>
    <col min="10" max="10" width="13.140625" style="122" customWidth="1"/>
    <col min="11" max="11" width="13.5703125" style="122" customWidth="1"/>
    <col min="12" max="16384" width="9.140625" style="122"/>
  </cols>
  <sheetData>
    <row r="1" spans="1:59" ht="15.75" x14ac:dyDescent="0.25">
      <c r="A1" s="182" t="s">
        <v>57</v>
      </c>
      <c r="B1" s="175"/>
      <c r="C1" s="175"/>
      <c r="D1" s="175"/>
      <c r="E1" s="175"/>
      <c r="F1" s="195"/>
      <c r="G1" s="175"/>
      <c r="H1" s="175"/>
      <c r="I1" s="175"/>
    </row>
    <row r="2" spans="1:59" ht="13.5" thickBot="1" x14ac:dyDescent="0.25">
      <c r="B2" s="176"/>
      <c r="C2" s="177"/>
      <c r="D2" s="177"/>
      <c r="E2" s="123"/>
      <c r="F2" s="196"/>
      <c r="G2" s="177"/>
    </row>
    <row r="3" spans="1:59" ht="13.5" thickTop="1" x14ac:dyDescent="0.2">
      <c r="A3" s="184" t="s">
        <v>5</v>
      </c>
      <c r="B3" s="178"/>
      <c r="C3" s="69" t="str">
        <f>CONCATENATE(cislostavby," ",nazevstavby)</f>
        <v xml:space="preserve"> 938/13 Přestavba WC Ivančice-STAVEBNÍ</v>
      </c>
      <c r="D3" s="70"/>
      <c r="E3" s="71"/>
      <c r="F3" s="197"/>
      <c r="G3" s="124"/>
      <c r="H3" s="125">
        <f>Rekapitulace!H1</f>
        <v>0</v>
      </c>
      <c r="I3" s="126"/>
    </row>
    <row r="4" spans="1:59" ht="13.5" thickBot="1" x14ac:dyDescent="0.25">
      <c r="A4" s="185" t="s">
        <v>1</v>
      </c>
      <c r="B4" s="179"/>
      <c r="C4" s="75" t="str">
        <f>CONCATENATE(cisloobjektu," ",nazevobjektu)</f>
        <v xml:space="preserve"> </v>
      </c>
      <c r="D4" s="76"/>
      <c r="E4" s="77"/>
      <c r="F4" s="198"/>
      <c r="G4" s="180"/>
      <c r="H4" s="180"/>
      <c r="I4" s="181"/>
    </row>
    <row r="5" spans="1:59" ht="13.5" thickTop="1" x14ac:dyDescent="0.2">
      <c r="A5" s="186"/>
      <c r="B5" s="127"/>
      <c r="C5" s="127"/>
      <c r="D5" s="128"/>
      <c r="E5" s="129"/>
      <c r="F5" s="199"/>
      <c r="G5" s="130"/>
      <c r="H5" s="128"/>
      <c r="I5" s="128"/>
    </row>
    <row r="6" spans="1:59" x14ac:dyDescent="0.2">
      <c r="A6" s="187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200" t="s">
        <v>63</v>
      </c>
      <c r="G6" s="133" t="s">
        <v>64</v>
      </c>
      <c r="H6" s="134" t="s">
        <v>65</v>
      </c>
      <c r="I6" s="134" t="s">
        <v>66</v>
      </c>
      <c r="J6" s="134" t="s">
        <v>67</v>
      </c>
      <c r="K6" s="134" t="s">
        <v>68</v>
      </c>
    </row>
    <row r="7" spans="1:59" x14ac:dyDescent="0.2">
      <c r="A7" s="188" t="s">
        <v>69</v>
      </c>
      <c r="B7" s="135" t="s">
        <v>72</v>
      </c>
      <c r="C7" s="136" t="s">
        <v>73</v>
      </c>
      <c r="D7" s="137"/>
      <c r="E7" s="138"/>
      <c r="F7" s="201"/>
      <c r="G7" s="139"/>
      <c r="H7" s="140"/>
      <c r="I7" s="140"/>
      <c r="J7" s="140"/>
      <c r="K7" s="140"/>
      <c r="Q7" s="141">
        <v>1</v>
      </c>
    </row>
    <row r="8" spans="1:59" x14ac:dyDescent="0.2">
      <c r="A8" s="189">
        <v>1</v>
      </c>
      <c r="B8" s="142" t="s">
        <v>74</v>
      </c>
      <c r="C8" s="143" t="s">
        <v>75</v>
      </c>
      <c r="D8" s="144" t="s">
        <v>76</v>
      </c>
      <c r="E8" s="145">
        <v>3.87</v>
      </c>
      <c r="F8" s="202">
        <v>0</v>
      </c>
      <c r="G8" s="146">
        <f>E8*F8</f>
        <v>0</v>
      </c>
      <c r="H8" s="147">
        <v>0.28258</v>
      </c>
      <c r="I8" s="147">
        <f>E8*H8</f>
        <v>1.0935846</v>
      </c>
      <c r="J8" s="147">
        <v>0</v>
      </c>
      <c r="K8" s="147">
        <f>E8*J8</f>
        <v>0</v>
      </c>
      <c r="Q8" s="141">
        <v>2</v>
      </c>
      <c r="AA8" s="122">
        <v>12</v>
      </c>
      <c r="AB8" s="122">
        <v>0</v>
      </c>
      <c r="AC8" s="122">
        <v>1</v>
      </c>
      <c r="BB8" s="122">
        <v>1</v>
      </c>
      <c r="BC8" s="122">
        <f>IF(BB8=1,G8,0)</f>
        <v>0</v>
      </c>
      <c r="BD8" s="122">
        <f>IF(BB8=2,G8,0)</f>
        <v>0</v>
      </c>
      <c r="BE8" s="122">
        <f>IF(BB8=3,G8,0)</f>
        <v>0</v>
      </c>
      <c r="BF8" s="122">
        <f>IF(BB8=4,G8,0)</f>
        <v>0</v>
      </c>
      <c r="BG8" s="122">
        <f>IF(BB8=5,G8,0)</f>
        <v>0</v>
      </c>
    </row>
    <row r="9" spans="1:59" x14ac:dyDescent="0.2">
      <c r="A9" s="190"/>
      <c r="B9" s="148"/>
      <c r="C9" s="173" t="s">
        <v>77</v>
      </c>
      <c r="D9" s="174"/>
      <c r="E9" s="149">
        <v>3.57</v>
      </c>
      <c r="F9" s="203"/>
      <c r="G9" s="150"/>
      <c r="H9" s="151"/>
      <c r="I9" s="151"/>
      <c r="J9" s="151"/>
      <c r="K9" s="151"/>
      <c r="M9" s="122" t="s">
        <v>77</v>
      </c>
      <c r="O9" s="152"/>
      <c r="Q9" s="141"/>
    </row>
    <row r="10" spans="1:59" x14ac:dyDescent="0.2">
      <c r="A10" s="190"/>
      <c r="B10" s="148"/>
      <c r="C10" s="173" t="s">
        <v>78</v>
      </c>
      <c r="D10" s="174"/>
      <c r="E10" s="149">
        <v>0.3</v>
      </c>
      <c r="F10" s="203"/>
      <c r="G10" s="150"/>
      <c r="H10" s="151"/>
      <c r="I10" s="151"/>
      <c r="J10" s="151"/>
      <c r="K10" s="151"/>
      <c r="M10" s="122" t="s">
        <v>78</v>
      </c>
      <c r="O10" s="152"/>
      <c r="Q10" s="141"/>
    </row>
    <row r="11" spans="1:59" ht="25.5" x14ac:dyDescent="0.2">
      <c r="A11" s="189">
        <v>2</v>
      </c>
      <c r="B11" s="142" t="s">
        <v>79</v>
      </c>
      <c r="C11" s="143" t="s">
        <v>80</v>
      </c>
      <c r="D11" s="144" t="s">
        <v>76</v>
      </c>
      <c r="E11" s="145">
        <v>2.16</v>
      </c>
      <c r="F11" s="202">
        <v>0</v>
      </c>
      <c r="G11" s="146">
        <f>E11*F11</f>
        <v>0</v>
      </c>
      <c r="H11" s="147">
        <v>0.58567000000000002</v>
      </c>
      <c r="I11" s="147">
        <f>E11*H11</f>
        <v>1.2650472000000001</v>
      </c>
      <c r="J11" s="147">
        <v>0</v>
      </c>
      <c r="K11" s="147">
        <f>E11*J11</f>
        <v>0</v>
      </c>
      <c r="Q11" s="141">
        <v>2</v>
      </c>
      <c r="AA11" s="122">
        <v>12</v>
      </c>
      <c r="AB11" s="122">
        <v>0</v>
      </c>
      <c r="AC11" s="122">
        <v>2</v>
      </c>
      <c r="BB11" s="122">
        <v>1</v>
      </c>
      <c r="BC11" s="122">
        <f>IF(BB11=1,G11,0)</f>
        <v>0</v>
      </c>
      <c r="BD11" s="122">
        <f>IF(BB11=2,G11,0)</f>
        <v>0</v>
      </c>
      <c r="BE11" s="122">
        <f>IF(BB11=3,G11,0)</f>
        <v>0</v>
      </c>
      <c r="BF11" s="122">
        <f>IF(BB11=4,G11,0)</f>
        <v>0</v>
      </c>
      <c r="BG11" s="122">
        <f>IF(BB11=5,G11,0)</f>
        <v>0</v>
      </c>
    </row>
    <row r="12" spans="1:59" x14ac:dyDescent="0.2">
      <c r="A12" s="190"/>
      <c r="B12" s="148"/>
      <c r="C12" s="173" t="s">
        <v>81</v>
      </c>
      <c r="D12" s="174"/>
      <c r="E12" s="149">
        <v>2.16</v>
      </c>
      <c r="F12" s="203"/>
      <c r="G12" s="150"/>
      <c r="H12" s="151"/>
      <c r="I12" s="151"/>
      <c r="J12" s="151"/>
      <c r="K12" s="151"/>
      <c r="M12" s="122" t="s">
        <v>81</v>
      </c>
      <c r="O12" s="152"/>
      <c r="Q12" s="141"/>
    </row>
    <row r="13" spans="1:59" ht="25.5" x14ac:dyDescent="0.2">
      <c r="A13" s="189">
        <v>3</v>
      </c>
      <c r="B13" s="142" t="s">
        <v>82</v>
      </c>
      <c r="C13" s="143" t="s">
        <v>83</v>
      </c>
      <c r="D13" s="144" t="s">
        <v>76</v>
      </c>
      <c r="E13" s="145">
        <v>3.3</v>
      </c>
      <c r="F13" s="202">
        <v>0</v>
      </c>
      <c r="G13" s="146">
        <f>E13*F13</f>
        <v>0</v>
      </c>
      <c r="H13" s="147">
        <v>0.87851000000000001</v>
      </c>
      <c r="I13" s="147">
        <f>E13*H13</f>
        <v>2.8990830000000001</v>
      </c>
      <c r="J13" s="147">
        <v>0</v>
      </c>
      <c r="K13" s="147">
        <f>E13*J13</f>
        <v>0</v>
      </c>
      <c r="Q13" s="141">
        <v>2</v>
      </c>
      <c r="AA13" s="122">
        <v>12</v>
      </c>
      <c r="AB13" s="122">
        <v>0</v>
      </c>
      <c r="AC13" s="122">
        <v>3</v>
      </c>
      <c r="BB13" s="122">
        <v>1</v>
      </c>
      <c r="BC13" s="122">
        <f>IF(BB13=1,G13,0)</f>
        <v>0</v>
      </c>
      <c r="BD13" s="122">
        <f>IF(BB13=2,G13,0)</f>
        <v>0</v>
      </c>
      <c r="BE13" s="122">
        <f>IF(BB13=3,G13,0)</f>
        <v>0</v>
      </c>
      <c r="BF13" s="122">
        <f>IF(BB13=4,G13,0)</f>
        <v>0</v>
      </c>
      <c r="BG13" s="122">
        <f>IF(BB13=5,G13,0)</f>
        <v>0</v>
      </c>
    </row>
    <row r="14" spans="1:59" x14ac:dyDescent="0.2">
      <c r="A14" s="190"/>
      <c r="B14" s="148"/>
      <c r="C14" s="173" t="s">
        <v>84</v>
      </c>
      <c r="D14" s="174"/>
      <c r="E14" s="149">
        <v>3.3</v>
      </c>
      <c r="F14" s="203"/>
      <c r="G14" s="150"/>
      <c r="H14" s="151"/>
      <c r="I14" s="151"/>
      <c r="J14" s="151"/>
      <c r="K14" s="151"/>
      <c r="M14" s="122" t="s">
        <v>84</v>
      </c>
      <c r="O14" s="152"/>
      <c r="Q14" s="141"/>
    </row>
    <row r="15" spans="1:59" ht="25.5" x14ac:dyDescent="0.2">
      <c r="A15" s="189">
        <v>4</v>
      </c>
      <c r="B15" s="142" t="s">
        <v>85</v>
      </c>
      <c r="C15" s="143" t="s">
        <v>86</v>
      </c>
      <c r="D15" s="144" t="s">
        <v>76</v>
      </c>
      <c r="E15" s="145">
        <v>4.8</v>
      </c>
      <c r="F15" s="202">
        <v>0</v>
      </c>
      <c r="G15" s="146">
        <f>E15*F15</f>
        <v>0</v>
      </c>
      <c r="H15" s="147">
        <v>0.12520999999999999</v>
      </c>
      <c r="I15" s="147">
        <f>E15*H15</f>
        <v>0.60100799999999988</v>
      </c>
      <c r="J15" s="147">
        <v>0</v>
      </c>
      <c r="K15" s="147">
        <f>E15*J15</f>
        <v>0</v>
      </c>
      <c r="Q15" s="141">
        <v>2</v>
      </c>
      <c r="AA15" s="122">
        <v>12</v>
      </c>
      <c r="AB15" s="122">
        <v>0</v>
      </c>
      <c r="AC15" s="122">
        <v>4</v>
      </c>
      <c r="BB15" s="122">
        <v>1</v>
      </c>
      <c r="BC15" s="122">
        <f>IF(BB15=1,G15,0)</f>
        <v>0</v>
      </c>
      <c r="BD15" s="122">
        <f>IF(BB15=2,G15,0)</f>
        <v>0</v>
      </c>
      <c r="BE15" s="122">
        <f>IF(BB15=3,G15,0)</f>
        <v>0</v>
      </c>
      <c r="BF15" s="122">
        <f>IF(BB15=4,G15,0)</f>
        <v>0</v>
      </c>
      <c r="BG15" s="122">
        <f>IF(BB15=5,G15,0)</f>
        <v>0</v>
      </c>
    </row>
    <row r="16" spans="1:59" x14ac:dyDescent="0.2">
      <c r="A16" s="190"/>
      <c r="B16" s="148"/>
      <c r="C16" s="173" t="s">
        <v>87</v>
      </c>
      <c r="D16" s="174"/>
      <c r="E16" s="149">
        <v>4.8</v>
      </c>
      <c r="F16" s="203"/>
      <c r="G16" s="150"/>
      <c r="H16" s="151"/>
      <c r="I16" s="151"/>
      <c r="J16" s="151"/>
      <c r="K16" s="151"/>
      <c r="M16" s="122" t="s">
        <v>87</v>
      </c>
      <c r="O16" s="152"/>
      <c r="Q16" s="141"/>
    </row>
    <row r="17" spans="1:59" x14ac:dyDescent="0.2">
      <c r="A17" s="189">
        <v>5</v>
      </c>
      <c r="B17" s="142" t="s">
        <v>88</v>
      </c>
      <c r="C17" s="143" t="s">
        <v>89</v>
      </c>
      <c r="D17" s="144" t="s">
        <v>76</v>
      </c>
      <c r="E17" s="145">
        <v>27.4</v>
      </c>
      <c r="F17" s="202">
        <v>0</v>
      </c>
      <c r="G17" s="146">
        <f>E17*F17</f>
        <v>0</v>
      </c>
      <c r="H17" s="147">
        <v>0.1055</v>
      </c>
      <c r="I17" s="147">
        <f>E17*H17</f>
        <v>2.8906999999999998</v>
      </c>
      <c r="J17" s="147">
        <v>0</v>
      </c>
      <c r="K17" s="147">
        <f>E17*J17</f>
        <v>0</v>
      </c>
      <c r="Q17" s="141">
        <v>2</v>
      </c>
      <c r="AA17" s="122">
        <v>12</v>
      </c>
      <c r="AB17" s="122">
        <v>0</v>
      </c>
      <c r="AC17" s="122">
        <v>5</v>
      </c>
      <c r="BB17" s="122">
        <v>1</v>
      </c>
      <c r="BC17" s="122">
        <f>IF(BB17=1,G17,0)</f>
        <v>0</v>
      </c>
      <c r="BD17" s="122">
        <f>IF(BB17=2,G17,0)</f>
        <v>0</v>
      </c>
      <c r="BE17" s="122">
        <f>IF(BB17=3,G17,0)</f>
        <v>0</v>
      </c>
      <c r="BF17" s="122">
        <f>IF(BB17=4,G17,0)</f>
        <v>0</v>
      </c>
      <c r="BG17" s="122">
        <f>IF(BB17=5,G17,0)</f>
        <v>0</v>
      </c>
    </row>
    <row r="18" spans="1:59" x14ac:dyDescent="0.2">
      <c r="A18" s="190"/>
      <c r="B18" s="148"/>
      <c r="C18" s="173" t="s">
        <v>90</v>
      </c>
      <c r="D18" s="174"/>
      <c r="E18" s="149">
        <v>9</v>
      </c>
      <c r="F18" s="203"/>
      <c r="G18" s="150"/>
      <c r="H18" s="151"/>
      <c r="I18" s="151"/>
      <c r="J18" s="151"/>
      <c r="K18" s="151"/>
      <c r="M18" s="122" t="s">
        <v>90</v>
      </c>
      <c r="O18" s="152"/>
      <c r="Q18" s="141"/>
    </row>
    <row r="19" spans="1:59" x14ac:dyDescent="0.2">
      <c r="A19" s="190"/>
      <c r="B19" s="148"/>
      <c r="C19" s="173" t="s">
        <v>91</v>
      </c>
      <c r="D19" s="174"/>
      <c r="E19" s="149">
        <v>9.1999999999999993</v>
      </c>
      <c r="F19" s="203"/>
      <c r="G19" s="150"/>
      <c r="H19" s="151"/>
      <c r="I19" s="151"/>
      <c r="J19" s="151"/>
      <c r="K19" s="151"/>
      <c r="M19" s="122" t="s">
        <v>91</v>
      </c>
      <c r="O19" s="152"/>
      <c r="Q19" s="141"/>
    </row>
    <row r="20" spans="1:59" x14ac:dyDescent="0.2">
      <c r="A20" s="190"/>
      <c r="B20" s="148"/>
      <c r="C20" s="173" t="s">
        <v>92</v>
      </c>
      <c r="D20" s="174"/>
      <c r="E20" s="149">
        <v>9.1999999999999993</v>
      </c>
      <c r="F20" s="203"/>
      <c r="G20" s="150"/>
      <c r="H20" s="151"/>
      <c r="I20" s="151"/>
      <c r="J20" s="151"/>
      <c r="K20" s="151"/>
      <c r="M20" s="122" t="s">
        <v>92</v>
      </c>
      <c r="O20" s="152"/>
      <c r="Q20" s="141"/>
    </row>
    <row r="21" spans="1:59" x14ac:dyDescent="0.2">
      <c r="A21" s="189">
        <v>6</v>
      </c>
      <c r="B21" s="142" t="s">
        <v>93</v>
      </c>
      <c r="C21" s="143" t="s">
        <v>94</v>
      </c>
      <c r="D21" s="144" t="s">
        <v>76</v>
      </c>
      <c r="E21" s="145">
        <v>34.842500000000001</v>
      </c>
      <c r="F21" s="202">
        <v>0</v>
      </c>
      <c r="G21" s="146">
        <f>E21*F21</f>
        <v>0</v>
      </c>
      <c r="H21" s="147">
        <v>8.8109999999999994E-2</v>
      </c>
      <c r="I21" s="147">
        <f>E21*H21</f>
        <v>3.0699726749999998</v>
      </c>
      <c r="J21" s="147">
        <v>0</v>
      </c>
      <c r="K21" s="147">
        <f>E21*J21</f>
        <v>0</v>
      </c>
      <c r="Q21" s="141">
        <v>2</v>
      </c>
      <c r="AA21" s="122">
        <v>12</v>
      </c>
      <c r="AB21" s="122">
        <v>0</v>
      </c>
      <c r="AC21" s="122">
        <v>6</v>
      </c>
      <c r="BB21" s="122">
        <v>1</v>
      </c>
      <c r="BC21" s="122">
        <f>IF(BB21=1,G21,0)</f>
        <v>0</v>
      </c>
      <c r="BD21" s="122">
        <f>IF(BB21=2,G21,0)</f>
        <v>0</v>
      </c>
      <c r="BE21" s="122">
        <f>IF(BB21=3,G21,0)</f>
        <v>0</v>
      </c>
      <c r="BF21" s="122">
        <f>IF(BB21=4,G21,0)</f>
        <v>0</v>
      </c>
      <c r="BG21" s="122">
        <f>IF(BB21=5,G21,0)</f>
        <v>0</v>
      </c>
    </row>
    <row r="22" spans="1:59" x14ac:dyDescent="0.2">
      <c r="A22" s="190"/>
      <c r="B22" s="148"/>
      <c r="C22" s="173" t="s">
        <v>95</v>
      </c>
      <c r="D22" s="174"/>
      <c r="E22" s="149">
        <v>7.4</v>
      </c>
      <c r="F22" s="203"/>
      <c r="G22" s="150"/>
      <c r="H22" s="151"/>
      <c r="I22" s="151"/>
      <c r="J22" s="151"/>
      <c r="K22" s="151"/>
      <c r="M22" s="122" t="s">
        <v>95</v>
      </c>
      <c r="O22" s="152"/>
      <c r="Q22" s="141"/>
    </row>
    <row r="23" spans="1:59" x14ac:dyDescent="0.2">
      <c r="A23" s="190"/>
      <c r="B23" s="148"/>
      <c r="C23" s="173" t="s">
        <v>91</v>
      </c>
      <c r="D23" s="174"/>
      <c r="E23" s="149">
        <v>9.1999999999999993</v>
      </c>
      <c r="F23" s="203"/>
      <c r="G23" s="150"/>
      <c r="H23" s="151"/>
      <c r="I23" s="151"/>
      <c r="J23" s="151"/>
      <c r="K23" s="151"/>
      <c r="M23" s="122" t="s">
        <v>91</v>
      </c>
      <c r="O23" s="152"/>
      <c r="Q23" s="141"/>
    </row>
    <row r="24" spans="1:59" x14ac:dyDescent="0.2">
      <c r="A24" s="190"/>
      <c r="B24" s="148"/>
      <c r="C24" s="173" t="s">
        <v>92</v>
      </c>
      <c r="D24" s="174"/>
      <c r="E24" s="149">
        <v>9.1999999999999993</v>
      </c>
      <c r="F24" s="203"/>
      <c r="G24" s="150"/>
      <c r="H24" s="151"/>
      <c r="I24" s="151"/>
      <c r="J24" s="151"/>
      <c r="K24" s="151"/>
      <c r="M24" s="122" t="s">
        <v>92</v>
      </c>
      <c r="O24" s="152"/>
      <c r="Q24" s="141"/>
    </row>
    <row r="25" spans="1:59" x14ac:dyDescent="0.2">
      <c r="A25" s="190"/>
      <c r="B25" s="148"/>
      <c r="C25" s="173" t="s">
        <v>96</v>
      </c>
      <c r="D25" s="174"/>
      <c r="E25" s="149">
        <v>2.1924999999999999</v>
      </c>
      <c r="F25" s="203"/>
      <c r="G25" s="150"/>
      <c r="H25" s="151"/>
      <c r="I25" s="151"/>
      <c r="J25" s="151"/>
      <c r="K25" s="151"/>
      <c r="M25" s="122" t="s">
        <v>96</v>
      </c>
      <c r="O25" s="152"/>
      <c r="Q25" s="141"/>
    </row>
    <row r="26" spans="1:59" x14ac:dyDescent="0.2">
      <c r="A26" s="190"/>
      <c r="B26" s="148"/>
      <c r="C26" s="173" t="s">
        <v>97</v>
      </c>
      <c r="D26" s="174"/>
      <c r="E26" s="149">
        <v>6.85</v>
      </c>
      <c r="F26" s="203"/>
      <c r="G26" s="150"/>
      <c r="H26" s="151"/>
      <c r="I26" s="151"/>
      <c r="J26" s="151"/>
      <c r="K26" s="151"/>
      <c r="M26" s="122" t="s">
        <v>97</v>
      </c>
      <c r="O26" s="152"/>
      <c r="Q26" s="141"/>
    </row>
    <row r="27" spans="1:59" x14ac:dyDescent="0.2">
      <c r="A27" s="189">
        <v>7</v>
      </c>
      <c r="B27" s="142" t="s">
        <v>98</v>
      </c>
      <c r="C27" s="143" t="s">
        <v>99</v>
      </c>
      <c r="D27" s="144" t="s">
        <v>76</v>
      </c>
      <c r="E27" s="145">
        <v>10.69</v>
      </c>
      <c r="F27" s="202">
        <v>0</v>
      </c>
      <c r="G27" s="146">
        <f>E27*F27</f>
        <v>0</v>
      </c>
      <c r="H27" s="147">
        <v>7.0599999999999996E-2</v>
      </c>
      <c r="I27" s="147">
        <f>E27*H27</f>
        <v>0.75471399999999988</v>
      </c>
      <c r="J27" s="147">
        <v>0</v>
      </c>
      <c r="K27" s="147">
        <f>E27*J27</f>
        <v>0</v>
      </c>
      <c r="Q27" s="141">
        <v>2</v>
      </c>
      <c r="AA27" s="122">
        <v>12</v>
      </c>
      <c r="AB27" s="122">
        <v>0</v>
      </c>
      <c r="AC27" s="122">
        <v>7</v>
      </c>
      <c r="BB27" s="122">
        <v>1</v>
      </c>
      <c r="BC27" s="122">
        <f>IF(BB27=1,G27,0)</f>
        <v>0</v>
      </c>
      <c r="BD27" s="122">
        <f>IF(BB27=2,G27,0)</f>
        <v>0</v>
      </c>
      <c r="BE27" s="122">
        <f>IF(BB27=3,G27,0)</f>
        <v>0</v>
      </c>
      <c r="BF27" s="122">
        <f>IF(BB27=4,G27,0)</f>
        <v>0</v>
      </c>
      <c r="BG27" s="122">
        <f>IF(BB27=5,G27,0)</f>
        <v>0</v>
      </c>
    </row>
    <row r="28" spans="1:59" ht="12.75" customHeight="1" x14ac:dyDescent="0.2">
      <c r="A28" s="190"/>
      <c r="B28" s="148"/>
      <c r="C28" s="173" t="s">
        <v>100</v>
      </c>
      <c r="D28" s="174"/>
      <c r="E28" s="149">
        <v>8.7100000000000009</v>
      </c>
      <c r="F28" s="203"/>
      <c r="G28" s="150"/>
      <c r="H28" s="151"/>
      <c r="I28" s="151"/>
      <c r="J28" s="151"/>
      <c r="K28" s="151"/>
      <c r="M28" s="122" t="s">
        <v>100</v>
      </c>
      <c r="O28" s="152"/>
      <c r="Q28" s="141"/>
    </row>
    <row r="29" spans="1:59" x14ac:dyDescent="0.2">
      <c r="A29" s="190"/>
      <c r="B29" s="148"/>
      <c r="C29" s="173" t="s">
        <v>101</v>
      </c>
      <c r="D29" s="174"/>
      <c r="E29" s="149">
        <v>1.98</v>
      </c>
      <c r="F29" s="203"/>
      <c r="G29" s="150"/>
      <c r="H29" s="151"/>
      <c r="I29" s="151"/>
      <c r="J29" s="151"/>
      <c r="K29" s="151"/>
      <c r="M29" s="122" t="s">
        <v>101</v>
      </c>
      <c r="O29" s="152"/>
      <c r="Q29" s="141"/>
    </row>
    <row r="30" spans="1:59" x14ac:dyDescent="0.2">
      <c r="A30" s="189">
        <v>8</v>
      </c>
      <c r="B30" s="142" t="s">
        <v>102</v>
      </c>
      <c r="C30" s="143" t="s">
        <v>103</v>
      </c>
      <c r="D30" s="144" t="s">
        <v>76</v>
      </c>
      <c r="E30" s="145">
        <v>17.324999999999999</v>
      </c>
      <c r="F30" s="202">
        <v>0</v>
      </c>
      <c r="G30" s="146">
        <f>E30*F30</f>
        <v>0</v>
      </c>
      <c r="H30" s="147">
        <v>4.761E-2</v>
      </c>
      <c r="I30" s="147">
        <f>E30*H30</f>
        <v>0.82484324999999992</v>
      </c>
      <c r="J30" s="147">
        <v>0</v>
      </c>
      <c r="K30" s="147">
        <f>E30*J30</f>
        <v>0</v>
      </c>
      <c r="Q30" s="141">
        <v>2</v>
      </c>
      <c r="AA30" s="122">
        <v>12</v>
      </c>
      <c r="AB30" s="122">
        <v>0</v>
      </c>
      <c r="AC30" s="122">
        <v>8</v>
      </c>
      <c r="BB30" s="122">
        <v>1</v>
      </c>
      <c r="BC30" s="122">
        <f>IF(BB30=1,G30,0)</f>
        <v>0</v>
      </c>
      <c r="BD30" s="122">
        <f>IF(BB30=2,G30,0)</f>
        <v>0</v>
      </c>
      <c r="BE30" s="122">
        <f>IF(BB30=3,G30,0)</f>
        <v>0</v>
      </c>
      <c r="BF30" s="122">
        <f>IF(BB30=4,G30,0)</f>
        <v>0</v>
      </c>
      <c r="BG30" s="122">
        <f>IF(BB30=5,G30,0)</f>
        <v>0</v>
      </c>
    </row>
    <row r="31" spans="1:59" x14ac:dyDescent="0.2">
      <c r="A31" s="190"/>
      <c r="B31" s="148"/>
      <c r="C31" s="173" t="s">
        <v>104</v>
      </c>
      <c r="D31" s="174"/>
      <c r="E31" s="149">
        <v>1.65</v>
      </c>
      <c r="F31" s="203"/>
      <c r="G31" s="150"/>
      <c r="H31" s="151"/>
      <c r="I31" s="151"/>
      <c r="J31" s="151"/>
      <c r="K31" s="151"/>
      <c r="M31" s="122" t="s">
        <v>104</v>
      </c>
      <c r="O31" s="152"/>
      <c r="Q31" s="141"/>
    </row>
    <row r="32" spans="1:59" x14ac:dyDescent="0.2">
      <c r="A32" s="190"/>
      <c r="B32" s="148"/>
      <c r="C32" s="173" t="s">
        <v>105</v>
      </c>
      <c r="D32" s="174"/>
      <c r="E32" s="149">
        <v>3</v>
      </c>
      <c r="F32" s="203"/>
      <c r="G32" s="150"/>
      <c r="H32" s="151"/>
      <c r="I32" s="151"/>
      <c r="J32" s="151"/>
      <c r="K32" s="151"/>
      <c r="M32" s="122" t="s">
        <v>105</v>
      </c>
      <c r="O32" s="152"/>
      <c r="Q32" s="141"/>
    </row>
    <row r="33" spans="1:59" x14ac:dyDescent="0.2">
      <c r="A33" s="190"/>
      <c r="B33" s="148"/>
      <c r="C33" s="173" t="s">
        <v>106</v>
      </c>
      <c r="D33" s="174"/>
      <c r="E33" s="149">
        <v>6.375</v>
      </c>
      <c r="F33" s="203"/>
      <c r="G33" s="150"/>
      <c r="H33" s="151"/>
      <c r="I33" s="151"/>
      <c r="J33" s="151"/>
      <c r="K33" s="151"/>
      <c r="M33" s="122" t="s">
        <v>106</v>
      </c>
      <c r="O33" s="152"/>
      <c r="Q33" s="141"/>
    </row>
    <row r="34" spans="1:59" x14ac:dyDescent="0.2">
      <c r="A34" s="190"/>
      <c r="B34" s="148"/>
      <c r="C34" s="173" t="s">
        <v>107</v>
      </c>
      <c r="D34" s="174"/>
      <c r="E34" s="149">
        <v>3.5249999999999999</v>
      </c>
      <c r="F34" s="203"/>
      <c r="G34" s="150"/>
      <c r="H34" s="151"/>
      <c r="I34" s="151"/>
      <c r="J34" s="151"/>
      <c r="K34" s="151"/>
      <c r="M34" s="122" t="s">
        <v>107</v>
      </c>
      <c r="O34" s="152"/>
      <c r="Q34" s="141"/>
    </row>
    <row r="35" spans="1:59" x14ac:dyDescent="0.2">
      <c r="A35" s="190"/>
      <c r="B35" s="148"/>
      <c r="C35" s="173" t="s">
        <v>108</v>
      </c>
      <c r="D35" s="174"/>
      <c r="E35" s="149">
        <v>2.7749999999999999</v>
      </c>
      <c r="F35" s="203"/>
      <c r="G35" s="150"/>
      <c r="H35" s="151"/>
      <c r="I35" s="151"/>
      <c r="J35" s="151"/>
      <c r="K35" s="151"/>
      <c r="M35" s="122" t="s">
        <v>108</v>
      </c>
      <c r="O35" s="152"/>
      <c r="Q35" s="141"/>
    </row>
    <row r="36" spans="1:59" ht="25.5" x14ac:dyDescent="0.2">
      <c r="A36" s="189">
        <v>9</v>
      </c>
      <c r="B36" s="142" t="s">
        <v>109</v>
      </c>
      <c r="C36" s="143" t="s">
        <v>110</v>
      </c>
      <c r="D36" s="144" t="s">
        <v>111</v>
      </c>
      <c r="E36" s="145">
        <v>2.0312999999999999</v>
      </c>
      <c r="F36" s="202">
        <v>0</v>
      </c>
      <c r="G36" s="146">
        <f>E36*F36</f>
        <v>0</v>
      </c>
      <c r="H36" s="147">
        <v>0.66488000000000003</v>
      </c>
      <c r="I36" s="147">
        <f>E36*H36</f>
        <v>1.3505707439999999</v>
      </c>
      <c r="J36" s="147">
        <v>0</v>
      </c>
      <c r="K36" s="147">
        <f>E36*J36</f>
        <v>0</v>
      </c>
      <c r="Q36" s="141">
        <v>2</v>
      </c>
      <c r="AA36" s="122">
        <v>12</v>
      </c>
      <c r="AB36" s="122">
        <v>0</v>
      </c>
      <c r="AC36" s="122">
        <v>9</v>
      </c>
      <c r="BB36" s="122">
        <v>1</v>
      </c>
      <c r="BC36" s="122">
        <f>IF(BB36=1,G36,0)</f>
        <v>0</v>
      </c>
      <c r="BD36" s="122">
        <f>IF(BB36=2,G36,0)</f>
        <v>0</v>
      </c>
      <c r="BE36" s="122">
        <f>IF(BB36=3,G36,0)</f>
        <v>0</v>
      </c>
      <c r="BF36" s="122">
        <f>IF(BB36=4,G36,0)</f>
        <v>0</v>
      </c>
      <c r="BG36" s="122">
        <f>IF(BB36=5,G36,0)</f>
        <v>0</v>
      </c>
    </row>
    <row r="37" spans="1:59" x14ac:dyDescent="0.2">
      <c r="A37" s="190"/>
      <c r="B37" s="148"/>
      <c r="C37" s="173" t="s">
        <v>112</v>
      </c>
      <c r="D37" s="174"/>
      <c r="E37" s="149">
        <v>2.0312999999999999</v>
      </c>
      <c r="F37" s="203"/>
      <c r="G37" s="150"/>
      <c r="H37" s="151"/>
      <c r="I37" s="151"/>
      <c r="J37" s="151"/>
      <c r="K37" s="151"/>
      <c r="M37" s="122" t="s">
        <v>112</v>
      </c>
      <c r="O37" s="152"/>
      <c r="Q37" s="141"/>
    </row>
    <row r="38" spans="1:59" ht="25.5" x14ac:dyDescent="0.2">
      <c r="A38" s="189">
        <v>10</v>
      </c>
      <c r="B38" s="142" t="s">
        <v>113</v>
      </c>
      <c r="C38" s="143" t="s">
        <v>114</v>
      </c>
      <c r="D38" s="144" t="s">
        <v>76</v>
      </c>
      <c r="E38" s="145">
        <v>21.02</v>
      </c>
      <c r="F38" s="202">
        <v>0</v>
      </c>
      <c r="G38" s="146">
        <f>E38*F38</f>
        <v>0</v>
      </c>
      <c r="H38" s="147">
        <v>2.4060000000000002E-2</v>
      </c>
      <c r="I38" s="147">
        <f>E38*H38</f>
        <v>0.5057412</v>
      </c>
      <c r="J38" s="147">
        <v>0</v>
      </c>
      <c r="K38" s="147">
        <f>E38*J38</f>
        <v>0</v>
      </c>
      <c r="Q38" s="141">
        <v>2</v>
      </c>
      <c r="AA38" s="122">
        <v>12</v>
      </c>
      <c r="AB38" s="122">
        <v>0</v>
      </c>
      <c r="AC38" s="122">
        <v>10</v>
      </c>
      <c r="BB38" s="122">
        <v>1</v>
      </c>
      <c r="BC38" s="122">
        <f>IF(BB38=1,G38,0)</f>
        <v>0</v>
      </c>
      <c r="BD38" s="122">
        <f>IF(BB38=2,G38,0)</f>
        <v>0</v>
      </c>
      <c r="BE38" s="122">
        <f>IF(BB38=3,G38,0)</f>
        <v>0</v>
      </c>
      <c r="BF38" s="122">
        <f>IF(BB38=4,G38,0)</f>
        <v>0</v>
      </c>
      <c r="BG38" s="122">
        <f>IF(BB38=5,G38,0)</f>
        <v>0</v>
      </c>
    </row>
    <row r="39" spans="1:59" x14ac:dyDescent="0.2">
      <c r="A39" s="190"/>
      <c r="B39" s="148"/>
      <c r="C39" s="173" t="s">
        <v>115</v>
      </c>
      <c r="D39" s="174"/>
      <c r="E39" s="149">
        <v>21.02</v>
      </c>
      <c r="F39" s="203"/>
      <c r="G39" s="150"/>
      <c r="H39" s="151"/>
      <c r="I39" s="151"/>
      <c r="J39" s="151"/>
      <c r="K39" s="151"/>
      <c r="M39" s="122" t="s">
        <v>115</v>
      </c>
      <c r="O39" s="152"/>
      <c r="Q39" s="141"/>
    </row>
    <row r="40" spans="1:59" x14ac:dyDescent="0.2">
      <c r="A40" s="191"/>
      <c r="B40" s="154" t="s">
        <v>70</v>
      </c>
      <c r="C40" s="155" t="str">
        <f>CONCATENATE(B7," ",C7)</f>
        <v>3 Svislé a kompletní konstrukce</v>
      </c>
      <c r="D40" s="153"/>
      <c r="E40" s="156"/>
      <c r="F40" s="204"/>
      <c r="G40" s="157">
        <f>SUM(G7:G39)</f>
        <v>0</v>
      </c>
      <c r="H40" s="158"/>
      <c r="I40" s="159">
        <f>SUM(I7:I39)</f>
        <v>15.255264669000001</v>
      </c>
      <c r="J40" s="158"/>
      <c r="K40" s="159">
        <f>SUM(K7:K39)</f>
        <v>0</v>
      </c>
      <c r="Q40" s="141">
        <v>4</v>
      </c>
      <c r="BC40" s="160">
        <f>SUM(BC7:BC39)</f>
        <v>0</v>
      </c>
      <c r="BD40" s="160">
        <f>SUM(BD7:BD39)</f>
        <v>0</v>
      </c>
      <c r="BE40" s="160">
        <f>SUM(BE7:BE39)</f>
        <v>0</v>
      </c>
      <c r="BF40" s="160">
        <f>SUM(BF7:BF39)</f>
        <v>0</v>
      </c>
      <c r="BG40" s="160">
        <f>SUM(BG7:BG39)</f>
        <v>0</v>
      </c>
    </row>
    <row r="41" spans="1:59" x14ac:dyDescent="0.2">
      <c r="A41" s="188" t="s">
        <v>69</v>
      </c>
      <c r="B41" s="135" t="s">
        <v>116</v>
      </c>
      <c r="C41" s="136" t="s">
        <v>117</v>
      </c>
      <c r="D41" s="137"/>
      <c r="E41" s="138"/>
      <c r="F41" s="201"/>
      <c r="G41" s="139"/>
      <c r="H41" s="140"/>
      <c r="I41" s="140"/>
      <c r="J41" s="140"/>
      <c r="K41" s="140"/>
      <c r="Q41" s="141">
        <v>1</v>
      </c>
    </row>
    <row r="42" spans="1:59" x14ac:dyDescent="0.2">
      <c r="A42" s="189">
        <v>11</v>
      </c>
      <c r="B42" s="142" t="s">
        <v>118</v>
      </c>
      <c r="C42" s="143" t="s">
        <v>119</v>
      </c>
      <c r="D42" s="144" t="s">
        <v>76</v>
      </c>
      <c r="E42" s="145">
        <v>303.46409999999997</v>
      </c>
      <c r="F42" s="202">
        <v>0</v>
      </c>
      <c r="G42" s="146">
        <f>E42*F42</f>
        <v>0</v>
      </c>
      <c r="H42" s="147">
        <v>2.66E-3</v>
      </c>
      <c r="I42" s="147">
        <f>E42*H42</f>
        <v>0.80721450599999989</v>
      </c>
      <c r="J42" s="147">
        <v>0</v>
      </c>
      <c r="K42" s="147">
        <f>E42*J42</f>
        <v>0</v>
      </c>
      <c r="Q42" s="141">
        <v>2</v>
      </c>
      <c r="AA42" s="122">
        <v>12</v>
      </c>
      <c r="AB42" s="122">
        <v>0</v>
      </c>
      <c r="AC42" s="122">
        <v>11</v>
      </c>
      <c r="BB42" s="122">
        <v>1</v>
      </c>
      <c r="BC42" s="122">
        <f>IF(BB42=1,G42,0)</f>
        <v>0</v>
      </c>
      <c r="BD42" s="122">
        <f>IF(BB42=2,G42,0)</f>
        <v>0</v>
      </c>
      <c r="BE42" s="122">
        <f>IF(BB42=3,G42,0)</f>
        <v>0</v>
      </c>
      <c r="BF42" s="122">
        <f>IF(BB42=4,G42,0)</f>
        <v>0</v>
      </c>
      <c r="BG42" s="122">
        <f>IF(BB42=5,G42,0)</f>
        <v>0</v>
      </c>
    </row>
    <row r="43" spans="1:59" x14ac:dyDescent="0.2">
      <c r="A43" s="190"/>
      <c r="B43" s="148"/>
      <c r="C43" s="173" t="s">
        <v>120</v>
      </c>
      <c r="D43" s="174"/>
      <c r="E43" s="149">
        <v>20.190000000000001</v>
      </c>
      <c r="F43" s="203"/>
      <c r="G43" s="150"/>
      <c r="H43" s="151"/>
      <c r="I43" s="151"/>
      <c r="J43" s="151"/>
      <c r="K43" s="151"/>
      <c r="M43" s="122" t="s">
        <v>120</v>
      </c>
      <c r="O43" s="152"/>
      <c r="Q43" s="141"/>
    </row>
    <row r="44" spans="1:59" x14ac:dyDescent="0.2">
      <c r="A44" s="190"/>
      <c r="B44" s="148"/>
      <c r="C44" s="173" t="s">
        <v>121</v>
      </c>
      <c r="D44" s="174"/>
      <c r="E44" s="149">
        <v>24.335000000000001</v>
      </c>
      <c r="F44" s="203"/>
      <c r="G44" s="150"/>
      <c r="H44" s="151"/>
      <c r="I44" s="151"/>
      <c r="J44" s="151"/>
      <c r="K44" s="151"/>
      <c r="M44" s="122" t="s">
        <v>121</v>
      </c>
      <c r="O44" s="152"/>
      <c r="Q44" s="141"/>
    </row>
    <row r="45" spans="1:59" ht="12.75" customHeight="1" x14ac:dyDescent="0.2">
      <c r="A45" s="190"/>
      <c r="B45" s="148"/>
      <c r="C45" s="173" t="s">
        <v>122</v>
      </c>
      <c r="D45" s="174"/>
      <c r="E45" s="149">
        <v>33.395000000000003</v>
      </c>
      <c r="F45" s="203"/>
      <c r="G45" s="150"/>
      <c r="H45" s="151"/>
      <c r="I45" s="151"/>
      <c r="J45" s="151"/>
      <c r="K45" s="151"/>
      <c r="M45" s="122" t="s">
        <v>122</v>
      </c>
      <c r="O45" s="152"/>
      <c r="Q45" s="141"/>
    </row>
    <row r="46" spans="1:59" x14ac:dyDescent="0.2">
      <c r="A46" s="190"/>
      <c r="B46" s="148"/>
      <c r="C46" s="173" t="s">
        <v>123</v>
      </c>
      <c r="D46" s="174"/>
      <c r="E46" s="149">
        <v>13.047499999999999</v>
      </c>
      <c r="F46" s="203"/>
      <c r="G46" s="150"/>
      <c r="H46" s="151"/>
      <c r="I46" s="151"/>
      <c r="J46" s="151"/>
      <c r="K46" s="151"/>
      <c r="M46" s="122" t="s">
        <v>123</v>
      </c>
      <c r="O46" s="152"/>
      <c r="Q46" s="141"/>
    </row>
    <row r="47" spans="1:59" x14ac:dyDescent="0.2">
      <c r="A47" s="190"/>
      <c r="B47" s="148"/>
      <c r="C47" s="173" t="s">
        <v>124</v>
      </c>
      <c r="D47" s="174"/>
      <c r="E47" s="149">
        <v>58.06</v>
      </c>
      <c r="F47" s="203"/>
      <c r="G47" s="150"/>
      <c r="H47" s="151"/>
      <c r="I47" s="151"/>
      <c r="J47" s="151"/>
      <c r="K47" s="151"/>
      <c r="M47" s="122" t="s">
        <v>124</v>
      </c>
      <c r="O47" s="152"/>
      <c r="Q47" s="141"/>
    </row>
    <row r="48" spans="1:59" x14ac:dyDescent="0.2">
      <c r="A48" s="190"/>
      <c r="B48" s="148"/>
      <c r="C48" s="173" t="s">
        <v>125</v>
      </c>
      <c r="D48" s="174"/>
      <c r="E48" s="149">
        <v>11.6075</v>
      </c>
      <c r="F48" s="203"/>
      <c r="G48" s="150"/>
      <c r="H48" s="151"/>
      <c r="I48" s="151"/>
      <c r="J48" s="151"/>
      <c r="K48" s="151"/>
      <c r="M48" s="122" t="s">
        <v>125</v>
      </c>
      <c r="O48" s="152"/>
      <c r="Q48" s="141"/>
    </row>
    <row r="49" spans="1:59" x14ac:dyDescent="0.2">
      <c r="A49" s="190"/>
      <c r="B49" s="148"/>
      <c r="C49" s="173" t="s">
        <v>126</v>
      </c>
      <c r="D49" s="174"/>
      <c r="E49" s="149">
        <v>28.385000000000002</v>
      </c>
      <c r="F49" s="203"/>
      <c r="G49" s="150"/>
      <c r="H49" s="151"/>
      <c r="I49" s="151"/>
      <c r="J49" s="151"/>
      <c r="K49" s="151"/>
      <c r="M49" s="122" t="s">
        <v>126</v>
      </c>
      <c r="O49" s="152"/>
      <c r="Q49" s="141"/>
    </row>
    <row r="50" spans="1:59" x14ac:dyDescent="0.2">
      <c r="A50" s="190"/>
      <c r="B50" s="148"/>
      <c r="C50" s="173" t="s">
        <v>127</v>
      </c>
      <c r="D50" s="174"/>
      <c r="E50" s="149">
        <v>15.1275</v>
      </c>
      <c r="F50" s="203"/>
      <c r="G50" s="150"/>
      <c r="H50" s="151"/>
      <c r="I50" s="151"/>
      <c r="J50" s="151"/>
      <c r="K50" s="151"/>
      <c r="M50" s="122" t="s">
        <v>127</v>
      </c>
      <c r="O50" s="152"/>
      <c r="Q50" s="141"/>
    </row>
    <row r="51" spans="1:59" x14ac:dyDescent="0.2">
      <c r="A51" s="190"/>
      <c r="B51" s="148"/>
      <c r="C51" s="173" t="s">
        <v>128</v>
      </c>
      <c r="D51" s="174"/>
      <c r="E51" s="149">
        <v>20.635000000000002</v>
      </c>
      <c r="F51" s="203"/>
      <c r="G51" s="150"/>
      <c r="H51" s="151"/>
      <c r="I51" s="151"/>
      <c r="J51" s="151"/>
      <c r="K51" s="151"/>
      <c r="M51" s="122" t="s">
        <v>128</v>
      </c>
      <c r="O51" s="152"/>
      <c r="Q51" s="141"/>
    </row>
    <row r="52" spans="1:59" ht="12.75" customHeight="1" x14ac:dyDescent="0.2">
      <c r="A52" s="190"/>
      <c r="B52" s="148"/>
      <c r="C52" s="173" t="s">
        <v>129</v>
      </c>
      <c r="D52" s="174"/>
      <c r="E52" s="149">
        <v>38.274999999999999</v>
      </c>
      <c r="F52" s="203"/>
      <c r="G52" s="150"/>
      <c r="H52" s="151"/>
      <c r="I52" s="151"/>
      <c r="J52" s="151"/>
      <c r="K52" s="151"/>
      <c r="M52" s="122" t="s">
        <v>129</v>
      </c>
      <c r="O52" s="152"/>
      <c r="Q52" s="141"/>
    </row>
    <row r="53" spans="1:59" ht="12.75" customHeight="1" x14ac:dyDescent="0.2">
      <c r="A53" s="190"/>
      <c r="B53" s="148"/>
      <c r="C53" s="173" t="s">
        <v>130</v>
      </c>
      <c r="D53" s="174"/>
      <c r="E53" s="149">
        <v>31.35</v>
      </c>
      <c r="F53" s="203"/>
      <c r="G53" s="150"/>
      <c r="H53" s="151"/>
      <c r="I53" s="151"/>
      <c r="J53" s="151"/>
      <c r="K53" s="151"/>
      <c r="M53" s="122" t="s">
        <v>130</v>
      </c>
      <c r="O53" s="152"/>
      <c r="Q53" s="141"/>
    </row>
    <row r="54" spans="1:59" x14ac:dyDescent="0.2">
      <c r="A54" s="190"/>
      <c r="B54" s="148"/>
      <c r="C54" s="173" t="s">
        <v>131</v>
      </c>
      <c r="D54" s="174"/>
      <c r="E54" s="149">
        <v>9.0565999999999995</v>
      </c>
      <c r="F54" s="203"/>
      <c r="G54" s="150"/>
      <c r="H54" s="151"/>
      <c r="I54" s="151"/>
      <c r="J54" s="151"/>
      <c r="K54" s="151"/>
      <c r="M54" s="122" t="s">
        <v>131</v>
      </c>
      <c r="O54" s="152"/>
      <c r="Q54" s="141"/>
    </row>
    <row r="55" spans="1:59" x14ac:dyDescent="0.2">
      <c r="A55" s="189">
        <v>12</v>
      </c>
      <c r="B55" s="142" t="s">
        <v>132</v>
      </c>
      <c r="C55" s="143" t="s">
        <v>133</v>
      </c>
      <c r="D55" s="144" t="s">
        <v>76</v>
      </c>
      <c r="E55" s="145">
        <v>108</v>
      </c>
      <c r="F55" s="202">
        <v>0</v>
      </c>
      <c r="G55" s="146">
        <f>E55*F55</f>
        <v>0</v>
      </c>
      <c r="H55" s="147">
        <v>2.9299999999999999E-3</v>
      </c>
      <c r="I55" s="147">
        <f>E55*H55</f>
        <v>0.31644</v>
      </c>
      <c r="J55" s="147">
        <v>0</v>
      </c>
      <c r="K55" s="147">
        <f>E55*J55</f>
        <v>0</v>
      </c>
      <c r="Q55" s="141">
        <v>2</v>
      </c>
      <c r="AA55" s="122">
        <v>12</v>
      </c>
      <c r="AB55" s="122">
        <v>0</v>
      </c>
      <c r="AC55" s="122">
        <v>12</v>
      </c>
      <c r="BB55" s="122">
        <v>1</v>
      </c>
      <c r="BC55" s="122">
        <f>IF(BB55=1,G55,0)</f>
        <v>0</v>
      </c>
      <c r="BD55" s="122">
        <f>IF(BB55=2,G55,0)</f>
        <v>0</v>
      </c>
      <c r="BE55" s="122">
        <f>IF(BB55=3,G55,0)</f>
        <v>0</v>
      </c>
      <c r="BF55" s="122">
        <f>IF(BB55=4,G55,0)</f>
        <v>0</v>
      </c>
      <c r="BG55" s="122">
        <f>IF(BB55=5,G55,0)</f>
        <v>0</v>
      </c>
    </row>
    <row r="56" spans="1:59" x14ac:dyDescent="0.2">
      <c r="A56" s="190"/>
      <c r="B56" s="148"/>
      <c r="C56" s="173" t="s">
        <v>134</v>
      </c>
      <c r="D56" s="174"/>
      <c r="E56" s="149">
        <v>10.9</v>
      </c>
      <c r="F56" s="203"/>
      <c r="G56" s="150"/>
      <c r="H56" s="151"/>
      <c r="I56" s="151"/>
      <c r="J56" s="151"/>
      <c r="K56" s="151"/>
      <c r="M56" s="122" t="s">
        <v>134</v>
      </c>
      <c r="O56" s="152"/>
      <c r="Q56" s="141"/>
    </row>
    <row r="57" spans="1:59" x14ac:dyDescent="0.2">
      <c r="A57" s="190"/>
      <c r="B57" s="148"/>
      <c r="C57" s="173" t="s">
        <v>135</v>
      </c>
      <c r="D57" s="174"/>
      <c r="E57" s="149">
        <v>26</v>
      </c>
      <c r="F57" s="203"/>
      <c r="G57" s="150"/>
      <c r="H57" s="151"/>
      <c r="I57" s="151"/>
      <c r="J57" s="151"/>
      <c r="K57" s="151"/>
      <c r="M57" s="122" t="s">
        <v>135</v>
      </c>
      <c r="O57" s="152"/>
      <c r="Q57" s="141"/>
    </row>
    <row r="58" spans="1:59" x14ac:dyDescent="0.2">
      <c r="A58" s="190"/>
      <c r="B58" s="148"/>
      <c r="C58" s="173" t="s">
        <v>136</v>
      </c>
      <c r="D58" s="174"/>
      <c r="E58" s="149">
        <v>26</v>
      </c>
      <c r="F58" s="203"/>
      <c r="G58" s="150"/>
      <c r="H58" s="151"/>
      <c r="I58" s="151"/>
      <c r="J58" s="151"/>
      <c r="K58" s="151"/>
      <c r="M58" s="122" t="s">
        <v>136</v>
      </c>
      <c r="O58" s="152"/>
      <c r="Q58" s="141"/>
    </row>
    <row r="59" spans="1:59" x14ac:dyDescent="0.2">
      <c r="A59" s="190"/>
      <c r="B59" s="148"/>
      <c r="C59" s="173" t="s">
        <v>137</v>
      </c>
      <c r="D59" s="174"/>
      <c r="E59" s="149">
        <v>21</v>
      </c>
      <c r="F59" s="203"/>
      <c r="G59" s="150"/>
      <c r="H59" s="151"/>
      <c r="I59" s="151"/>
      <c r="J59" s="151"/>
      <c r="K59" s="151"/>
      <c r="M59" s="122" t="s">
        <v>137</v>
      </c>
      <c r="O59" s="152"/>
      <c r="Q59" s="141"/>
    </row>
    <row r="60" spans="1:59" x14ac:dyDescent="0.2">
      <c r="A60" s="190"/>
      <c r="B60" s="148"/>
      <c r="C60" s="173" t="s">
        <v>138</v>
      </c>
      <c r="D60" s="174"/>
      <c r="E60" s="149">
        <v>12.2</v>
      </c>
      <c r="F60" s="203"/>
      <c r="G60" s="150"/>
      <c r="H60" s="151"/>
      <c r="I60" s="151"/>
      <c r="J60" s="151"/>
      <c r="K60" s="151"/>
      <c r="M60" s="122" t="s">
        <v>138</v>
      </c>
      <c r="O60" s="152"/>
      <c r="Q60" s="141"/>
    </row>
    <row r="61" spans="1:59" x14ac:dyDescent="0.2">
      <c r="A61" s="190"/>
      <c r="B61" s="148"/>
      <c r="C61" s="173" t="s">
        <v>139</v>
      </c>
      <c r="D61" s="174"/>
      <c r="E61" s="149">
        <v>11.9</v>
      </c>
      <c r="F61" s="203"/>
      <c r="G61" s="150"/>
      <c r="H61" s="151"/>
      <c r="I61" s="151"/>
      <c r="J61" s="151"/>
      <c r="K61" s="151"/>
      <c r="M61" s="122" t="s">
        <v>139</v>
      </c>
      <c r="O61" s="152"/>
      <c r="Q61" s="141"/>
    </row>
    <row r="62" spans="1:59" x14ac:dyDescent="0.2">
      <c r="A62" s="189">
        <v>13</v>
      </c>
      <c r="B62" s="142" t="s">
        <v>140</v>
      </c>
      <c r="C62" s="143" t="s">
        <v>141</v>
      </c>
      <c r="D62" s="144" t="s">
        <v>142</v>
      </c>
      <c r="E62" s="145">
        <v>99.95</v>
      </c>
      <c r="F62" s="202">
        <v>0</v>
      </c>
      <c r="G62" s="146">
        <f>E62*F62</f>
        <v>0</v>
      </c>
      <c r="H62" s="147">
        <v>4.3099999999999996E-3</v>
      </c>
      <c r="I62" s="147">
        <f>E62*H62</f>
        <v>0.43078449999999996</v>
      </c>
      <c r="J62" s="147">
        <v>0</v>
      </c>
      <c r="K62" s="147">
        <f>E62*J62</f>
        <v>0</v>
      </c>
      <c r="Q62" s="141">
        <v>2</v>
      </c>
      <c r="AA62" s="122">
        <v>12</v>
      </c>
      <c r="AB62" s="122">
        <v>0</v>
      </c>
      <c r="AC62" s="122">
        <v>13</v>
      </c>
      <c r="BB62" s="122">
        <v>1</v>
      </c>
      <c r="BC62" s="122">
        <f>IF(BB62=1,G62,0)</f>
        <v>0</v>
      </c>
      <c r="BD62" s="122">
        <f>IF(BB62=2,G62,0)</f>
        <v>0</v>
      </c>
      <c r="BE62" s="122">
        <f>IF(BB62=3,G62,0)</f>
        <v>0</v>
      </c>
      <c r="BF62" s="122">
        <f>IF(BB62=4,G62,0)</f>
        <v>0</v>
      </c>
      <c r="BG62" s="122">
        <f>IF(BB62=5,G62,0)</f>
        <v>0</v>
      </c>
    </row>
    <row r="63" spans="1:59" x14ac:dyDescent="0.2">
      <c r="A63" s="190"/>
      <c r="B63" s="148"/>
      <c r="C63" s="173" t="s">
        <v>143</v>
      </c>
      <c r="D63" s="174"/>
      <c r="E63" s="149">
        <v>29.8</v>
      </c>
      <c r="F63" s="203"/>
      <c r="G63" s="150"/>
      <c r="H63" s="151"/>
      <c r="I63" s="151"/>
      <c r="J63" s="151"/>
      <c r="K63" s="151"/>
      <c r="M63" s="122" t="s">
        <v>143</v>
      </c>
      <c r="O63" s="152"/>
      <c r="Q63" s="141"/>
    </row>
    <row r="64" spans="1:59" x14ac:dyDescent="0.2">
      <c r="A64" s="190"/>
      <c r="B64" s="148"/>
      <c r="C64" s="173" t="s">
        <v>144</v>
      </c>
      <c r="D64" s="174"/>
      <c r="E64" s="149">
        <v>25.45</v>
      </c>
      <c r="F64" s="203"/>
      <c r="G64" s="150"/>
      <c r="H64" s="151"/>
      <c r="I64" s="151"/>
      <c r="J64" s="151"/>
      <c r="K64" s="151"/>
      <c r="M64" s="122" t="s">
        <v>144</v>
      </c>
      <c r="O64" s="152"/>
      <c r="Q64" s="141"/>
    </row>
    <row r="65" spans="1:59" x14ac:dyDescent="0.2">
      <c r="A65" s="190"/>
      <c r="B65" s="148"/>
      <c r="C65" s="173" t="s">
        <v>145</v>
      </c>
      <c r="D65" s="174"/>
      <c r="E65" s="149">
        <v>5.65</v>
      </c>
      <c r="F65" s="203"/>
      <c r="G65" s="150"/>
      <c r="H65" s="151"/>
      <c r="I65" s="151"/>
      <c r="J65" s="151"/>
      <c r="K65" s="151"/>
      <c r="M65" s="122" t="s">
        <v>145</v>
      </c>
      <c r="O65" s="152"/>
      <c r="Q65" s="141"/>
    </row>
    <row r="66" spans="1:59" x14ac:dyDescent="0.2">
      <c r="A66" s="190"/>
      <c r="B66" s="148"/>
      <c r="C66" s="173" t="s">
        <v>146</v>
      </c>
      <c r="D66" s="174"/>
      <c r="E66" s="149">
        <v>5.65</v>
      </c>
      <c r="F66" s="203"/>
      <c r="G66" s="150"/>
      <c r="H66" s="151"/>
      <c r="I66" s="151"/>
      <c r="J66" s="151"/>
      <c r="K66" s="151"/>
      <c r="M66" s="122" t="s">
        <v>146</v>
      </c>
      <c r="O66" s="152"/>
      <c r="Q66" s="141"/>
    </row>
    <row r="67" spans="1:59" x14ac:dyDescent="0.2">
      <c r="A67" s="190"/>
      <c r="B67" s="148"/>
      <c r="C67" s="173" t="s">
        <v>147</v>
      </c>
      <c r="D67" s="174"/>
      <c r="E67" s="149">
        <v>19</v>
      </c>
      <c r="F67" s="203"/>
      <c r="G67" s="150"/>
      <c r="H67" s="151"/>
      <c r="I67" s="151"/>
      <c r="J67" s="151"/>
      <c r="K67" s="151"/>
      <c r="M67" s="122" t="s">
        <v>147</v>
      </c>
      <c r="O67" s="152"/>
      <c r="Q67" s="141"/>
    </row>
    <row r="68" spans="1:59" x14ac:dyDescent="0.2">
      <c r="A68" s="190"/>
      <c r="B68" s="148"/>
      <c r="C68" s="173" t="s">
        <v>148</v>
      </c>
      <c r="D68" s="174"/>
      <c r="E68" s="149">
        <v>14.4</v>
      </c>
      <c r="F68" s="203"/>
      <c r="G68" s="150"/>
      <c r="H68" s="151"/>
      <c r="I68" s="151"/>
      <c r="J68" s="151"/>
      <c r="K68" s="151"/>
      <c r="M68" s="122" t="s">
        <v>148</v>
      </c>
      <c r="O68" s="152"/>
      <c r="Q68" s="141"/>
    </row>
    <row r="69" spans="1:59" x14ac:dyDescent="0.2">
      <c r="A69" s="189">
        <v>14</v>
      </c>
      <c r="B69" s="142" t="s">
        <v>149</v>
      </c>
      <c r="C69" s="143" t="s">
        <v>150</v>
      </c>
      <c r="D69" s="144" t="s">
        <v>76</v>
      </c>
      <c r="E69" s="145">
        <v>128.97999999999999</v>
      </c>
      <c r="F69" s="202">
        <v>0</v>
      </c>
      <c r="G69" s="146">
        <f>E69*F69</f>
        <v>0</v>
      </c>
      <c r="H69" s="147">
        <v>3.9210000000000002E-2</v>
      </c>
      <c r="I69" s="147">
        <f>E69*H69</f>
        <v>5.0573058</v>
      </c>
      <c r="J69" s="147">
        <v>0</v>
      </c>
      <c r="K69" s="147">
        <f>E69*J69</f>
        <v>0</v>
      </c>
      <c r="Q69" s="141">
        <v>2</v>
      </c>
      <c r="AA69" s="122">
        <v>12</v>
      </c>
      <c r="AB69" s="122">
        <v>0</v>
      </c>
      <c r="AC69" s="122">
        <v>14</v>
      </c>
      <c r="BB69" s="122">
        <v>1</v>
      </c>
      <c r="BC69" s="122">
        <f>IF(BB69=1,G69,0)</f>
        <v>0</v>
      </c>
      <c r="BD69" s="122">
        <f>IF(BB69=2,G69,0)</f>
        <v>0</v>
      </c>
      <c r="BE69" s="122">
        <f>IF(BB69=3,G69,0)</f>
        <v>0</v>
      </c>
      <c r="BF69" s="122">
        <f>IF(BB69=4,G69,0)</f>
        <v>0</v>
      </c>
      <c r="BG69" s="122">
        <f>IF(BB69=5,G69,0)</f>
        <v>0</v>
      </c>
    </row>
    <row r="70" spans="1:59" x14ac:dyDescent="0.2">
      <c r="A70" s="190"/>
      <c r="B70" s="148"/>
      <c r="C70" s="173" t="s">
        <v>151</v>
      </c>
      <c r="D70" s="174"/>
      <c r="E70" s="149">
        <v>6.5250000000000004</v>
      </c>
      <c r="F70" s="203"/>
      <c r="G70" s="150"/>
      <c r="H70" s="151"/>
      <c r="I70" s="151"/>
      <c r="J70" s="151"/>
      <c r="K70" s="151"/>
      <c r="M70" s="122" t="s">
        <v>151</v>
      </c>
      <c r="O70" s="152"/>
      <c r="Q70" s="141"/>
    </row>
    <row r="71" spans="1:59" ht="12.75" customHeight="1" x14ac:dyDescent="0.2">
      <c r="A71" s="190"/>
      <c r="B71" s="148"/>
      <c r="C71" s="173" t="s">
        <v>152</v>
      </c>
      <c r="D71" s="174"/>
      <c r="E71" s="149">
        <v>31.7</v>
      </c>
      <c r="F71" s="203"/>
      <c r="G71" s="150"/>
      <c r="H71" s="151"/>
      <c r="I71" s="151"/>
      <c r="J71" s="151"/>
      <c r="K71" s="151"/>
      <c r="M71" s="122" t="s">
        <v>152</v>
      </c>
      <c r="O71" s="152"/>
      <c r="Q71" s="141"/>
    </row>
    <row r="72" spans="1:59" x14ac:dyDescent="0.2">
      <c r="A72" s="190"/>
      <c r="B72" s="148"/>
      <c r="C72" s="173" t="s">
        <v>153</v>
      </c>
      <c r="D72" s="174"/>
      <c r="E72" s="149">
        <v>28.55</v>
      </c>
      <c r="F72" s="203"/>
      <c r="G72" s="150"/>
      <c r="H72" s="151"/>
      <c r="I72" s="151"/>
      <c r="J72" s="151"/>
      <c r="K72" s="151"/>
      <c r="M72" s="122" t="s">
        <v>153</v>
      </c>
      <c r="O72" s="152"/>
      <c r="Q72" s="141"/>
    </row>
    <row r="73" spans="1:59" x14ac:dyDescent="0.2">
      <c r="A73" s="190"/>
      <c r="B73" s="148"/>
      <c r="C73" s="173" t="s">
        <v>154</v>
      </c>
      <c r="D73" s="174"/>
      <c r="E73" s="149">
        <v>23.574999999999999</v>
      </c>
      <c r="F73" s="203"/>
      <c r="G73" s="150"/>
      <c r="H73" s="151"/>
      <c r="I73" s="151"/>
      <c r="J73" s="151"/>
      <c r="K73" s="151"/>
      <c r="M73" s="122" t="s">
        <v>154</v>
      </c>
      <c r="O73" s="152"/>
      <c r="Q73" s="141"/>
    </row>
    <row r="74" spans="1:59" x14ac:dyDescent="0.2">
      <c r="A74" s="190"/>
      <c r="B74" s="148"/>
      <c r="C74" s="173" t="s">
        <v>155</v>
      </c>
      <c r="D74" s="174"/>
      <c r="E74" s="149">
        <v>4.8</v>
      </c>
      <c r="F74" s="203"/>
      <c r="G74" s="150"/>
      <c r="H74" s="151"/>
      <c r="I74" s="151"/>
      <c r="J74" s="151"/>
      <c r="K74" s="151"/>
      <c r="M74" s="122" t="s">
        <v>155</v>
      </c>
      <c r="O74" s="152"/>
      <c r="Q74" s="141"/>
    </row>
    <row r="75" spans="1:59" x14ac:dyDescent="0.2">
      <c r="A75" s="190"/>
      <c r="B75" s="148"/>
      <c r="C75" s="173" t="s">
        <v>156</v>
      </c>
      <c r="D75" s="174"/>
      <c r="E75" s="149">
        <v>21.85</v>
      </c>
      <c r="F75" s="203"/>
      <c r="G75" s="150"/>
      <c r="H75" s="151"/>
      <c r="I75" s="151"/>
      <c r="J75" s="151"/>
      <c r="K75" s="151"/>
      <c r="M75" s="122" t="s">
        <v>156</v>
      </c>
      <c r="O75" s="152"/>
      <c r="Q75" s="141"/>
    </row>
    <row r="76" spans="1:59" x14ac:dyDescent="0.2">
      <c r="A76" s="190"/>
      <c r="B76" s="148"/>
      <c r="C76" s="173" t="s">
        <v>157</v>
      </c>
      <c r="D76" s="174"/>
      <c r="E76" s="149">
        <v>11.98</v>
      </c>
      <c r="F76" s="203"/>
      <c r="G76" s="150"/>
      <c r="H76" s="151"/>
      <c r="I76" s="151"/>
      <c r="J76" s="151"/>
      <c r="K76" s="151"/>
      <c r="M76" s="122" t="s">
        <v>157</v>
      </c>
      <c r="O76" s="152"/>
      <c r="Q76" s="141"/>
    </row>
    <row r="77" spans="1:59" x14ac:dyDescent="0.2">
      <c r="A77" s="189">
        <v>15</v>
      </c>
      <c r="B77" s="142" t="s">
        <v>158</v>
      </c>
      <c r="C77" s="143" t="s">
        <v>159</v>
      </c>
      <c r="D77" s="144" t="s">
        <v>76</v>
      </c>
      <c r="E77" s="145">
        <v>100.215</v>
      </c>
      <c r="F77" s="202">
        <v>0</v>
      </c>
      <c r="G77" s="146">
        <f>E77*F77</f>
        <v>0</v>
      </c>
      <c r="H77" s="147">
        <v>4.7660000000000001E-2</v>
      </c>
      <c r="I77" s="147">
        <f>E77*H77</f>
        <v>4.7762469000000003</v>
      </c>
      <c r="J77" s="147">
        <v>0</v>
      </c>
      <c r="K77" s="147">
        <f>E77*J77</f>
        <v>0</v>
      </c>
      <c r="Q77" s="141">
        <v>2</v>
      </c>
      <c r="AA77" s="122">
        <v>12</v>
      </c>
      <c r="AB77" s="122">
        <v>0</v>
      </c>
      <c r="AC77" s="122">
        <v>15</v>
      </c>
      <c r="BB77" s="122">
        <v>1</v>
      </c>
      <c r="BC77" s="122">
        <f>IF(BB77=1,G77,0)</f>
        <v>0</v>
      </c>
      <c r="BD77" s="122">
        <f>IF(BB77=2,G77,0)</f>
        <v>0</v>
      </c>
      <c r="BE77" s="122">
        <f>IF(BB77=3,G77,0)</f>
        <v>0</v>
      </c>
      <c r="BF77" s="122">
        <f>IF(BB77=4,G77,0)</f>
        <v>0</v>
      </c>
      <c r="BG77" s="122">
        <f>IF(BB77=5,G77,0)</f>
        <v>0</v>
      </c>
    </row>
    <row r="78" spans="1:59" ht="12.75" customHeight="1" x14ac:dyDescent="0.2">
      <c r="A78" s="190"/>
      <c r="B78" s="148"/>
      <c r="C78" s="173" t="s">
        <v>160</v>
      </c>
      <c r="D78" s="174"/>
      <c r="E78" s="149">
        <v>22.35</v>
      </c>
      <c r="F78" s="203"/>
      <c r="G78" s="150"/>
      <c r="H78" s="151"/>
      <c r="I78" s="151"/>
      <c r="J78" s="151"/>
      <c r="K78" s="151"/>
      <c r="M78" s="122" t="s">
        <v>160</v>
      </c>
      <c r="O78" s="152"/>
      <c r="Q78" s="141"/>
    </row>
    <row r="79" spans="1:59" x14ac:dyDescent="0.2">
      <c r="A79" s="190"/>
      <c r="B79" s="148"/>
      <c r="C79" s="173" t="s">
        <v>161</v>
      </c>
      <c r="D79" s="174"/>
      <c r="E79" s="149">
        <v>23.52</v>
      </c>
      <c r="F79" s="203"/>
      <c r="G79" s="150"/>
      <c r="H79" s="151"/>
      <c r="I79" s="151"/>
      <c r="J79" s="151"/>
      <c r="K79" s="151"/>
      <c r="M79" s="122" t="s">
        <v>161</v>
      </c>
      <c r="O79" s="152"/>
      <c r="Q79" s="141"/>
    </row>
    <row r="80" spans="1:59" x14ac:dyDescent="0.2">
      <c r="A80" s="190"/>
      <c r="B80" s="148"/>
      <c r="C80" s="173" t="s">
        <v>162</v>
      </c>
      <c r="D80" s="174"/>
      <c r="E80" s="149">
        <v>20.56</v>
      </c>
      <c r="F80" s="203"/>
      <c r="G80" s="150"/>
      <c r="H80" s="151"/>
      <c r="I80" s="151"/>
      <c r="J80" s="151"/>
      <c r="K80" s="151"/>
      <c r="M80" s="122" t="s">
        <v>162</v>
      </c>
      <c r="O80" s="152"/>
      <c r="Q80" s="141"/>
    </row>
    <row r="81" spans="1:59" x14ac:dyDescent="0.2">
      <c r="A81" s="190"/>
      <c r="B81" s="148"/>
      <c r="C81" s="173" t="s">
        <v>163</v>
      </c>
      <c r="D81" s="174"/>
      <c r="E81" s="149">
        <v>20.635000000000002</v>
      </c>
      <c r="F81" s="203"/>
      <c r="G81" s="150"/>
      <c r="H81" s="151"/>
      <c r="I81" s="151"/>
      <c r="J81" s="151"/>
      <c r="K81" s="151"/>
      <c r="M81" s="122" t="s">
        <v>163</v>
      </c>
      <c r="O81" s="152"/>
      <c r="Q81" s="141"/>
    </row>
    <row r="82" spans="1:59" x14ac:dyDescent="0.2">
      <c r="A82" s="190"/>
      <c r="B82" s="148"/>
      <c r="C82" s="173" t="s">
        <v>164</v>
      </c>
      <c r="D82" s="174"/>
      <c r="E82" s="149">
        <v>13.15</v>
      </c>
      <c r="F82" s="203"/>
      <c r="G82" s="150"/>
      <c r="H82" s="151"/>
      <c r="I82" s="151"/>
      <c r="J82" s="151"/>
      <c r="K82" s="151"/>
      <c r="M82" s="122" t="s">
        <v>164</v>
      </c>
      <c r="O82" s="152"/>
      <c r="Q82" s="141"/>
    </row>
    <row r="83" spans="1:59" x14ac:dyDescent="0.2">
      <c r="A83" s="189">
        <v>16</v>
      </c>
      <c r="B83" s="142" t="s">
        <v>165</v>
      </c>
      <c r="C83" s="143" t="s">
        <v>166</v>
      </c>
      <c r="D83" s="144" t="s">
        <v>76</v>
      </c>
      <c r="E83" s="145">
        <v>183.44</v>
      </c>
      <c r="F83" s="202">
        <v>0</v>
      </c>
      <c r="G83" s="146">
        <f>E83*F83</f>
        <v>0</v>
      </c>
      <c r="H83" s="147">
        <v>6.5799999999999999E-3</v>
      </c>
      <c r="I83" s="147">
        <f>E83*H83</f>
        <v>1.2070352</v>
      </c>
      <c r="J83" s="147">
        <v>0</v>
      </c>
      <c r="K83" s="147">
        <f>E83*J83</f>
        <v>0</v>
      </c>
      <c r="Q83" s="141">
        <v>2</v>
      </c>
      <c r="AA83" s="122">
        <v>12</v>
      </c>
      <c r="AB83" s="122">
        <v>0</v>
      </c>
      <c r="AC83" s="122">
        <v>16</v>
      </c>
      <c r="BB83" s="122">
        <v>1</v>
      </c>
      <c r="BC83" s="122">
        <f>IF(BB83=1,G83,0)</f>
        <v>0</v>
      </c>
      <c r="BD83" s="122">
        <f>IF(BB83=2,G83,0)</f>
        <v>0</v>
      </c>
      <c r="BE83" s="122">
        <f>IF(BB83=3,G83,0)</f>
        <v>0</v>
      </c>
      <c r="BF83" s="122">
        <f>IF(BB83=4,G83,0)</f>
        <v>0</v>
      </c>
      <c r="BG83" s="122">
        <f>IF(BB83=5,G83,0)</f>
        <v>0</v>
      </c>
    </row>
    <row r="84" spans="1:59" x14ac:dyDescent="0.2">
      <c r="A84" s="190"/>
      <c r="B84" s="148"/>
      <c r="C84" s="173" t="s">
        <v>167</v>
      </c>
      <c r="D84" s="174"/>
      <c r="E84" s="149">
        <v>8.5500000000000007</v>
      </c>
      <c r="F84" s="203"/>
      <c r="G84" s="150"/>
      <c r="H84" s="151"/>
      <c r="I84" s="151"/>
      <c r="J84" s="151"/>
      <c r="K84" s="151"/>
      <c r="M84" s="122" t="s">
        <v>167</v>
      </c>
      <c r="O84" s="152"/>
      <c r="Q84" s="141"/>
    </row>
    <row r="85" spans="1:59" x14ac:dyDescent="0.2">
      <c r="A85" s="190"/>
      <c r="B85" s="148"/>
      <c r="C85" s="173" t="s">
        <v>168</v>
      </c>
      <c r="D85" s="174"/>
      <c r="E85" s="149">
        <v>9.31</v>
      </c>
      <c r="F85" s="203"/>
      <c r="G85" s="150"/>
      <c r="H85" s="151"/>
      <c r="I85" s="151"/>
      <c r="J85" s="151"/>
      <c r="K85" s="151"/>
      <c r="M85" s="122" t="s">
        <v>168</v>
      </c>
      <c r="O85" s="152"/>
      <c r="Q85" s="141"/>
    </row>
    <row r="86" spans="1:59" ht="12.75" customHeight="1" x14ac:dyDescent="0.2">
      <c r="A86" s="190"/>
      <c r="B86" s="148"/>
      <c r="C86" s="173" t="s">
        <v>169</v>
      </c>
      <c r="D86" s="174"/>
      <c r="E86" s="149">
        <v>18.850000000000001</v>
      </c>
      <c r="F86" s="203"/>
      <c r="G86" s="150"/>
      <c r="H86" s="151"/>
      <c r="I86" s="151"/>
      <c r="J86" s="151"/>
      <c r="K86" s="151"/>
      <c r="M86" s="122" t="s">
        <v>169</v>
      </c>
      <c r="O86" s="152"/>
      <c r="Q86" s="141"/>
    </row>
    <row r="87" spans="1:59" x14ac:dyDescent="0.2">
      <c r="A87" s="190"/>
      <c r="B87" s="148"/>
      <c r="C87" s="173" t="s">
        <v>170</v>
      </c>
      <c r="D87" s="174"/>
      <c r="E87" s="149">
        <v>35.28</v>
      </c>
      <c r="F87" s="203"/>
      <c r="G87" s="150"/>
      <c r="H87" s="151"/>
      <c r="I87" s="151"/>
      <c r="J87" s="151"/>
      <c r="K87" s="151"/>
      <c r="M87" s="122" t="s">
        <v>170</v>
      </c>
      <c r="O87" s="152"/>
      <c r="Q87" s="141"/>
    </row>
    <row r="88" spans="1:59" x14ac:dyDescent="0.2">
      <c r="A88" s="190"/>
      <c r="B88" s="148"/>
      <c r="C88" s="173" t="s">
        <v>171</v>
      </c>
      <c r="D88" s="174"/>
      <c r="E88" s="149">
        <v>29.4</v>
      </c>
      <c r="F88" s="203"/>
      <c r="G88" s="150"/>
      <c r="H88" s="151"/>
      <c r="I88" s="151"/>
      <c r="J88" s="151"/>
      <c r="K88" s="151"/>
      <c r="M88" s="122" t="s">
        <v>171</v>
      </c>
      <c r="O88" s="152"/>
      <c r="Q88" s="141"/>
    </row>
    <row r="89" spans="1:59" x14ac:dyDescent="0.2">
      <c r="A89" s="190"/>
      <c r="B89" s="148"/>
      <c r="C89" s="173" t="s">
        <v>172</v>
      </c>
      <c r="D89" s="174"/>
      <c r="E89" s="149">
        <v>21.925000000000001</v>
      </c>
      <c r="F89" s="203"/>
      <c r="G89" s="150"/>
      <c r="H89" s="151"/>
      <c r="I89" s="151"/>
      <c r="J89" s="151"/>
      <c r="K89" s="151"/>
      <c r="M89" s="122" t="s">
        <v>172</v>
      </c>
      <c r="O89" s="152"/>
      <c r="Q89" s="141"/>
    </row>
    <row r="90" spans="1:59" x14ac:dyDescent="0.2">
      <c r="A90" s="190"/>
      <c r="B90" s="148"/>
      <c r="C90" s="173" t="s">
        <v>173</v>
      </c>
      <c r="D90" s="174"/>
      <c r="E90" s="149">
        <v>39.674999999999997</v>
      </c>
      <c r="F90" s="203"/>
      <c r="G90" s="150"/>
      <c r="H90" s="151"/>
      <c r="I90" s="151"/>
      <c r="J90" s="151"/>
      <c r="K90" s="151"/>
      <c r="M90" s="122" t="s">
        <v>173</v>
      </c>
      <c r="O90" s="152"/>
      <c r="Q90" s="141"/>
    </row>
    <row r="91" spans="1:59" ht="12.75" customHeight="1" x14ac:dyDescent="0.2">
      <c r="A91" s="190"/>
      <c r="B91" s="148"/>
      <c r="C91" s="173" t="s">
        <v>174</v>
      </c>
      <c r="D91" s="174"/>
      <c r="E91" s="149">
        <v>20.45</v>
      </c>
      <c r="F91" s="203"/>
      <c r="G91" s="150"/>
      <c r="H91" s="151"/>
      <c r="I91" s="151"/>
      <c r="J91" s="151"/>
      <c r="K91" s="151"/>
      <c r="M91" s="122" t="s">
        <v>174</v>
      </c>
      <c r="O91" s="152"/>
      <c r="Q91" s="141"/>
    </row>
    <row r="92" spans="1:59" ht="25.5" x14ac:dyDescent="0.2">
      <c r="A92" s="189">
        <v>17</v>
      </c>
      <c r="B92" s="142" t="s">
        <v>175</v>
      </c>
      <c r="C92" s="143" t="s">
        <v>176</v>
      </c>
      <c r="D92" s="144" t="s">
        <v>76</v>
      </c>
      <c r="E92" s="145">
        <v>96.1</v>
      </c>
      <c r="F92" s="202">
        <v>0</v>
      </c>
      <c r="G92" s="146">
        <f>E92*F92</f>
        <v>0</v>
      </c>
      <c r="H92" s="147">
        <v>7.9100000000000004E-3</v>
      </c>
      <c r="I92" s="147">
        <f>E92*H92</f>
        <v>0.76015100000000002</v>
      </c>
      <c r="J92" s="147">
        <v>0</v>
      </c>
      <c r="K92" s="147">
        <f>E92*J92</f>
        <v>0</v>
      </c>
      <c r="Q92" s="141">
        <v>2</v>
      </c>
      <c r="AA92" s="122">
        <v>12</v>
      </c>
      <c r="AB92" s="122">
        <v>0</v>
      </c>
      <c r="AC92" s="122">
        <v>17</v>
      </c>
      <c r="BB92" s="122">
        <v>1</v>
      </c>
      <c r="BC92" s="122">
        <f>IF(BB92=1,G92,0)</f>
        <v>0</v>
      </c>
      <c r="BD92" s="122">
        <f>IF(BB92=2,G92,0)</f>
        <v>0</v>
      </c>
      <c r="BE92" s="122">
        <f>IF(BB92=3,G92,0)</f>
        <v>0</v>
      </c>
      <c r="BF92" s="122">
        <f>IF(BB92=4,G92,0)</f>
        <v>0</v>
      </c>
      <c r="BG92" s="122">
        <f>IF(BB92=5,G92,0)</f>
        <v>0</v>
      </c>
    </row>
    <row r="93" spans="1:59" x14ac:dyDescent="0.2">
      <c r="A93" s="190"/>
      <c r="B93" s="148"/>
      <c r="C93" s="173" t="s">
        <v>134</v>
      </c>
      <c r="D93" s="174"/>
      <c r="E93" s="149">
        <v>10.9</v>
      </c>
      <c r="F93" s="203"/>
      <c r="G93" s="150"/>
      <c r="H93" s="151"/>
      <c r="I93" s="151"/>
      <c r="J93" s="151"/>
      <c r="K93" s="151"/>
      <c r="M93" s="122" t="s">
        <v>134</v>
      </c>
      <c r="O93" s="152"/>
      <c r="Q93" s="141"/>
    </row>
    <row r="94" spans="1:59" x14ac:dyDescent="0.2">
      <c r="A94" s="190"/>
      <c r="B94" s="148"/>
      <c r="C94" s="173" t="s">
        <v>135</v>
      </c>
      <c r="D94" s="174"/>
      <c r="E94" s="149">
        <v>26</v>
      </c>
      <c r="F94" s="203"/>
      <c r="G94" s="150"/>
      <c r="H94" s="151"/>
      <c r="I94" s="151"/>
      <c r="J94" s="151"/>
      <c r="K94" s="151"/>
      <c r="M94" s="122" t="s">
        <v>135</v>
      </c>
      <c r="O94" s="152"/>
      <c r="Q94" s="141"/>
    </row>
    <row r="95" spans="1:59" x14ac:dyDescent="0.2">
      <c r="A95" s="190"/>
      <c r="B95" s="148"/>
      <c r="C95" s="173" t="s">
        <v>136</v>
      </c>
      <c r="D95" s="174"/>
      <c r="E95" s="149">
        <v>26</v>
      </c>
      <c r="F95" s="203"/>
      <c r="G95" s="150"/>
      <c r="H95" s="151"/>
      <c r="I95" s="151"/>
      <c r="J95" s="151"/>
      <c r="K95" s="151"/>
      <c r="M95" s="122" t="s">
        <v>136</v>
      </c>
      <c r="O95" s="152"/>
      <c r="Q95" s="141"/>
    </row>
    <row r="96" spans="1:59" x14ac:dyDescent="0.2">
      <c r="A96" s="190"/>
      <c r="B96" s="148"/>
      <c r="C96" s="173" t="s">
        <v>137</v>
      </c>
      <c r="D96" s="174"/>
      <c r="E96" s="149">
        <v>21</v>
      </c>
      <c r="F96" s="203"/>
      <c r="G96" s="150"/>
      <c r="H96" s="151"/>
      <c r="I96" s="151"/>
      <c r="J96" s="151"/>
      <c r="K96" s="151"/>
      <c r="M96" s="122" t="s">
        <v>137</v>
      </c>
      <c r="O96" s="152"/>
      <c r="Q96" s="141"/>
    </row>
    <row r="97" spans="1:59" x14ac:dyDescent="0.2">
      <c r="A97" s="190"/>
      <c r="B97" s="148"/>
      <c r="C97" s="173" t="s">
        <v>138</v>
      </c>
      <c r="D97" s="174"/>
      <c r="E97" s="149">
        <v>12.2</v>
      </c>
      <c r="F97" s="203"/>
      <c r="G97" s="150"/>
      <c r="H97" s="151"/>
      <c r="I97" s="151"/>
      <c r="J97" s="151"/>
      <c r="K97" s="151"/>
      <c r="M97" s="122" t="s">
        <v>138</v>
      </c>
      <c r="O97" s="152"/>
      <c r="Q97" s="141"/>
    </row>
    <row r="98" spans="1:59" x14ac:dyDescent="0.2">
      <c r="A98" s="191"/>
      <c r="B98" s="154" t="s">
        <v>70</v>
      </c>
      <c r="C98" s="155" t="str">
        <f>CONCATENATE(B41," ",C41)</f>
        <v>61 Upravy povrchů vnitřní</v>
      </c>
      <c r="D98" s="153"/>
      <c r="E98" s="156"/>
      <c r="F98" s="204"/>
      <c r="G98" s="157">
        <f>SUM(G41:G97)</f>
        <v>0</v>
      </c>
      <c r="H98" s="158"/>
      <c r="I98" s="159">
        <f>SUM(I41:I97)</f>
        <v>13.355177906000002</v>
      </c>
      <c r="J98" s="158"/>
      <c r="K98" s="159">
        <f>SUM(K41:K97)</f>
        <v>0</v>
      </c>
      <c r="Q98" s="141">
        <v>4</v>
      </c>
      <c r="BC98" s="160">
        <f>SUM(BC41:BC97)</f>
        <v>0</v>
      </c>
      <c r="BD98" s="160">
        <f>SUM(BD41:BD97)</f>
        <v>0</v>
      </c>
      <c r="BE98" s="160">
        <f>SUM(BE41:BE97)</f>
        <v>0</v>
      </c>
      <c r="BF98" s="160">
        <f>SUM(BF41:BF97)</f>
        <v>0</v>
      </c>
      <c r="BG98" s="160">
        <f>SUM(BG41:BG97)</f>
        <v>0</v>
      </c>
    </row>
    <row r="99" spans="1:59" x14ac:dyDescent="0.2">
      <c r="A99" s="188" t="s">
        <v>69</v>
      </c>
      <c r="B99" s="135" t="s">
        <v>177</v>
      </c>
      <c r="C99" s="136" t="s">
        <v>178</v>
      </c>
      <c r="D99" s="137"/>
      <c r="E99" s="138"/>
      <c r="F99" s="201"/>
      <c r="G99" s="139"/>
      <c r="H99" s="140"/>
      <c r="I99" s="140"/>
      <c r="J99" s="140"/>
      <c r="K99" s="140"/>
      <c r="Q99" s="141">
        <v>1</v>
      </c>
    </row>
    <row r="100" spans="1:59" ht="25.5" x14ac:dyDescent="0.2">
      <c r="A100" s="189">
        <v>18</v>
      </c>
      <c r="B100" s="142" t="s">
        <v>179</v>
      </c>
      <c r="C100" s="143" t="s">
        <v>180</v>
      </c>
      <c r="D100" s="144" t="s">
        <v>76</v>
      </c>
      <c r="E100" s="145">
        <v>304.47500000000002</v>
      </c>
      <c r="F100" s="202">
        <v>0</v>
      </c>
      <c r="G100" s="146">
        <f>E100*F100</f>
        <v>0</v>
      </c>
      <c r="H100" s="147">
        <v>0.2</v>
      </c>
      <c r="I100" s="147">
        <f>E100*H100</f>
        <v>60.89500000000001</v>
      </c>
      <c r="J100" s="147">
        <v>0</v>
      </c>
      <c r="K100" s="147">
        <f>E100*J100</f>
        <v>0</v>
      </c>
      <c r="Q100" s="141">
        <v>2</v>
      </c>
      <c r="AA100" s="122">
        <v>12</v>
      </c>
      <c r="AB100" s="122">
        <v>0</v>
      </c>
      <c r="AC100" s="122">
        <v>18</v>
      </c>
      <c r="BB100" s="122">
        <v>1</v>
      </c>
      <c r="BC100" s="122">
        <f>IF(BB100=1,G100,0)</f>
        <v>0</v>
      </c>
      <c r="BD100" s="122">
        <f>IF(BB100=2,G100,0)</f>
        <v>0</v>
      </c>
      <c r="BE100" s="122">
        <f>IF(BB100=3,G100,0)</f>
        <v>0</v>
      </c>
      <c r="BF100" s="122">
        <f>IF(BB100=4,G100,0)</f>
        <v>0</v>
      </c>
      <c r="BG100" s="122">
        <f>IF(BB100=5,G100,0)</f>
        <v>0</v>
      </c>
    </row>
    <row r="101" spans="1:59" x14ac:dyDescent="0.2">
      <c r="A101" s="190"/>
      <c r="B101" s="148"/>
      <c r="C101" s="173" t="s">
        <v>181</v>
      </c>
      <c r="D101" s="174"/>
      <c r="E101" s="149">
        <v>10.9</v>
      </c>
      <c r="F101" s="203"/>
      <c r="G101" s="150"/>
      <c r="H101" s="151"/>
      <c r="I101" s="151"/>
      <c r="J101" s="151"/>
      <c r="K101" s="151"/>
      <c r="M101" s="122" t="s">
        <v>181</v>
      </c>
      <c r="O101" s="152"/>
      <c r="Q101" s="141"/>
    </row>
    <row r="102" spans="1:59" x14ac:dyDescent="0.2">
      <c r="A102" s="190"/>
      <c r="B102" s="148"/>
      <c r="C102" s="173" t="s">
        <v>182</v>
      </c>
      <c r="D102" s="174"/>
      <c r="E102" s="149">
        <v>26</v>
      </c>
      <c r="F102" s="203"/>
      <c r="G102" s="150"/>
      <c r="H102" s="151"/>
      <c r="I102" s="151"/>
      <c r="J102" s="151"/>
      <c r="K102" s="151"/>
      <c r="M102" s="122" t="s">
        <v>182</v>
      </c>
      <c r="O102" s="152"/>
      <c r="Q102" s="141"/>
    </row>
    <row r="103" spans="1:59" x14ac:dyDescent="0.2">
      <c r="A103" s="190"/>
      <c r="B103" s="148"/>
      <c r="C103" s="173" t="s">
        <v>183</v>
      </c>
      <c r="D103" s="174"/>
      <c r="E103" s="149">
        <v>26</v>
      </c>
      <c r="F103" s="203"/>
      <c r="G103" s="150"/>
      <c r="H103" s="151"/>
      <c r="I103" s="151"/>
      <c r="J103" s="151"/>
      <c r="K103" s="151"/>
      <c r="M103" s="122" t="s">
        <v>183</v>
      </c>
      <c r="O103" s="152"/>
      <c r="Q103" s="141"/>
    </row>
    <row r="104" spans="1:59" x14ac:dyDescent="0.2">
      <c r="A104" s="190"/>
      <c r="B104" s="148"/>
      <c r="C104" s="173" t="s">
        <v>184</v>
      </c>
      <c r="D104" s="174"/>
      <c r="E104" s="149">
        <v>21</v>
      </c>
      <c r="F104" s="203"/>
      <c r="G104" s="150"/>
      <c r="H104" s="151"/>
      <c r="I104" s="151"/>
      <c r="J104" s="151"/>
      <c r="K104" s="151"/>
      <c r="M104" s="122" t="s">
        <v>184</v>
      </c>
      <c r="O104" s="152"/>
      <c r="Q104" s="141"/>
    </row>
    <row r="105" spans="1:59" x14ac:dyDescent="0.2">
      <c r="A105" s="190"/>
      <c r="B105" s="148"/>
      <c r="C105" s="173" t="s">
        <v>185</v>
      </c>
      <c r="D105" s="174"/>
      <c r="E105" s="149">
        <v>12.2</v>
      </c>
      <c r="F105" s="203"/>
      <c r="G105" s="150"/>
      <c r="H105" s="151"/>
      <c r="I105" s="151"/>
      <c r="J105" s="151"/>
      <c r="K105" s="151"/>
      <c r="M105" s="122" t="s">
        <v>185</v>
      </c>
      <c r="O105" s="152"/>
      <c r="Q105" s="141"/>
    </row>
    <row r="106" spans="1:59" x14ac:dyDescent="0.2">
      <c r="A106" s="190"/>
      <c r="B106" s="148"/>
      <c r="C106" s="173" t="s">
        <v>186</v>
      </c>
      <c r="D106" s="174"/>
      <c r="E106" s="149">
        <v>11.9</v>
      </c>
      <c r="F106" s="203"/>
      <c r="G106" s="150"/>
      <c r="H106" s="151"/>
      <c r="I106" s="151"/>
      <c r="J106" s="151"/>
      <c r="K106" s="151"/>
      <c r="M106" s="122" t="s">
        <v>186</v>
      </c>
      <c r="O106" s="152"/>
      <c r="Q106" s="141"/>
    </row>
    <row r="107" spans="1:59" ht="12.75" customHeight="1" x14ac:dyDescent="0.2">
      <c r="A107" s="190"/>
      <c r="B107" s="148"/>
      <c r="C107" s="173" t="s">
        <v>187</v>
      </c>
      <c r="D107" s="174"/>
      <c r="E107" s="149">
        <v>162.54499999999999</v>
      </c>
      <c r="F107" s="203"/>
      <c r="G107" s="150"/>
      <c r="H107" s="151"/>
      <c r="I107" s="151"/>
      <c r="J107" s="151"/>
      <c r="K107" s="151"/>
      <c r="M107" s="122" t="s">
        <v>187</v>
      </c>
      <c r="O107" s="152"/>
      <c r="Q107" s="141"/>
    </row>
    <row r="108" spans="1:59" x14ac:dyDescent="0.2">
      <c r="A108" s="190"/>
      <c r="B108" s="148"/>
      <c r="C108" s="173" t="s">
        <v>188</v>
      </c>
      <c r="D108" s="174"/>
      <c r="E108" s="149">
        <v>33.93</v>
      </c>
      <c r="F108" s="203"/>
      <c r="G108" s="150"/>
      <c r="H108" s="151"/>
      <c r="I108" s="151"/>
      <c r="J108" s="151"/>
      <c r="K108" s="151"/>
      <c r="M108" s="122" t="s">
        <v>188</v>
      </c>
      <c r="O108" s="152"/>
      <c r="Q108" s="141"/>
    </row>
    <row r="109" spans="1:59" x14ac:dyDescent="0.2">
      <c r="A109" s="191"/>
      <c r="B109" s="154" t="s">
        <v>70</v>
      </c>
      <c r="C109" s="155" t="str">
        <f>CONCATENATE(B99," ",C99)</f>
        <v>63 Podlahy a podlahové konstrukce</v>
      </c>
      <c r="D109" s="153"/>
      <c r="E109" s="156"/>
      <c r="F109" s="204"/>
      <c r="G109" s="157">
        <f>SUM(G99:G108)</f>
        <v>0</v>
      </c>
      <c r="H109" s="158"/>
      <c r="I109" s="159">
        <f>SUM(I99:I108)</f>
        <v>60.89500000000001</v>
      </c>
      <c r="J109" s="158"/>
      <c r="K109" s="159">
        <f>SUM(K99:K108)</f>
        <v>0</v>
      </c>
      <c r="Q109" s="141">
        <v>4</v>
      </c>
      <c r="BC109" s="160">
        <f>SUM(BC99:BC108)</f>
        <v>0</v>
      </c>
      <c r="BD109" s="160">
        <f>SUM(BD99:BD108)</f>
        <v>0</v>
      </c>
      <c r="BE109" s="160">
        <f>SUM(BE99:BE108)</f>
        <v>0</v>
      </c>
      <c r="BF109" s="160">
        <f>SUM(BF99:BF108)</f>
        <v>0</v>
      </c>
      <c r="BG109" s="160">
        <f>SUM(BG99:BG108)</f>
        <v>0</v>
      </c>
    </row>
    <row r="110" spans="1:59" x14ac:dyDescent="0.2">
      <c r="A110" s="188" t="s">
        <v>69</v>
      </c>
      <c r="B110" s="135" t="s">
        <v>189</v>
      </c>
      <c r="C110" s="136" t="s">
        <v>190</v>
      </c>
      <c r="D110" s="137"/>
      <c r="E110" s="138"/>
      <c r="F110" s="201"/>
      <c r="G110" s="139"/>
      <c r="H110" s="140"/>
      <c r="I110" s="140"/>
      <c r="J110" s="140"/>
      <c r="K110" s="140"/>
      <c r="Q110" s="141">
        <v>1</v>
      </c>
    </row>
    <row r="111" spans="1:59" ht="25.5" x14ac:dyDescent="0.2">
      <c r="A111" s="189">
        <v>19</v>
      </c>
      <c r="B111" s="142" t="s">
        <v>191</v>
      </c>
      <c r="C111" s="143" t="s">
        <v>192</v>
      </c>
      <c r="D111" s="144" t="s">
        <v>193</v>
      </c>
      <c r="E111" s="145">
        <v>1</v>
      </c>
      <c r="F111" s="202">
        <v>0</v>
      </c>
      <c r="G111" s="146">
        <f>E111*F111</f>
        <v>0</v>
      </c>
      <c r="H111" s="147">
        <v>3.0269999999999998E-2</v>
      </c>
      <c r="I111" s="147">
        <f>E111*H111</f>
        <v>3.0269999999999998E-2</v>
      </c>
      <c r="J111" s="147">
        <v>0</v>
      </c>
      <c r="K111" s="147">
        <f>E111*J111</f>
        <v>0</v>
      </c>
      <c r="Q111" s="141">
        <v>2</v>
      </c>
      <c r="AA111" s="122">
        <v>12</v>
      </c>
      <c r="AB111" s="122">
        <v>0</v>
      </c>
      <c r="AC111" s="122">
        <v>19</v>
      </c>
      <c r="BB111" s="122">
        <v>1</v>
      </c>
      <c r="BC111" s="122">
        <f>IF(BB111=1,G111,0)</f>
        <v>0</v>
      </c>
      <c r="BD111" s="122">
        <f>IF(BB111=2,G111,0)</f>
        <v>0</v>
      </c>
      <c r="BE111" s="122">
        <f>IF(BB111=3,G111,0)</f>
        <v>0</v>
      </c>
      <c r="BF111" s="122">
        <f>IF(BB111=4,G111,0)</f>
        <v>0</v>
      </c>
      <c r="BG111" s="122">
        <f>IF(BB111=5,G111,0)</f>
        <v>0</v>
      </c>
    </row>
    <row r="112" spans="1:59" x14ac:dyDescent="0.2">
      <c r="A112" s="190"/>
      <c r="B112" s="148"/>
      <c r="C112" s="173" t="s">
        <v>194</v>
      </c>
      <c r="D112" s="174"/>
      <c r="E112" s="149">
        <v>1</v>
      </c>
      <c r="F112" s="203"/>
      <c r="G112" s="150"/>
      <c r="H112" s="151"/>
      <c r="I112" s="151"/>
      <c r="J112" s="151"/>
      <c r="K112" s="151"/>
      <c r="M112" s="122" t="s">
        <v>194</v>
      </c>
      <c r="O112" s="152"/>
      <c r="Q112" s="141"/>
    </row>
    <row r="113" spans="1:59" x14ac:dyDescent="0.2">
      <c r="A113" s="191"/>
      <c r="B113" s="154" t="s">
        <v>70</v>
      </c>
      <c r="C113" s="155" t="str">
        <f>CONCATENATE(B110," ",C110)</f>
        <v>64 Výplně otvorů</v>
      </c>
      <c r="D113" s="153"/>
      <c r="E113" s="156"/>
      <c r="F113" s="204"/>
      <c r="G113" s="157">
        <f>SUM(G110:G112)</f>
        <v>0</v>
      </c>
      <c r="H113" s="158"/>
      <c r="I113" s="159">
        <f>SUM(I110:I112)</f>
        <v>3.0269999999999998E-2</v>
      </c>
      <c r="J113" s="158"/>
      <c r="K113" s="159">
        <f>SUM(K110:K112)</f>
        <v>0</v>
      </c>
      <c r="Q113" s="141">
        <v>4</v>
      </c>
      <c r="BC113" s="160">
        <f>SUM(BC110:BC112)</f>
        <v>0</v>
      </c>
      <c r="BD113" s="160">
        <f>SUM(BD110:BD112)</f>
        <v>0</v>
      </c>
      <c r="BE113" s="160">
        <f>SUM(BE110:BE112)</f>
        <v>0</v>
      </c>
      <c r="BF113" s="160">
        <f>SUM(BF110:BF112)</f>
        <v>0</v>
      </c>
      <c r="BG113" s="160">
        <f>SUM(BG110:BG112)</f>
        <v>0</v>
      </c>
    </row>
    <row r="114" spans="1:59" x14ac:dyDescent="0.2">
      <c r="A114" s="188" t="s">
        <v>69</v>
      </c>
      <c r="B114" s="135" t="s">
        <v>195</v>
      </c>
      <c r="C114" s="136" t="s">
        <v>196</v>
      </c>
      <c r="D114" s="137"/>
      <c r="E114" s="138"/>
      <c r="F114" s="201"/>
      <c r="G114" s="139"/>
      <c r="H114" s="140"/>
      <c r="I114" s="140"/>
      <c r="J114" s="140"/>
      <c r="K114" s="140"/>
      <c r="Q114" s="141">
        <v>1</v>
      </c>
    </row>
    <row r="115" spans="1:59" x14ac:dyDescent="0.2">
      <c r="A115" s="189">
        <v>20</v>
      </c>
      <c r="B115" s="142" t="s">
        <v>197</v>
      </c>
      <c r="C115" s="143" t="s">
        <v>198</v>
      </c>
      <c r="D115" s="144" t="s">
        <v>193</v>
      </c>
      <c r="E115" s="145">
        <v>16</v>
      </c>
      <c r="F115" s="202">
        <v>0</v>
      </c>
      <c r="G115" s="146">
        <f>E115*F115</f>
        <v>0</v>
      </c>
      <c r="H115" s="147">
        <v>0</v>
      </c>
      <c r="I115" s="147">
        <f>E115*H115</f>
        <v>0</v>
      </c>
      <c r="J115" s="147">
        <v>0</v>
      </c>
      <c r="K115" s="147">
        <f>E115*J115</f>
        <v>0</v>
      </c>
      <c r="Q115" s="141">
        <v>2</v>
      </c>
      <c r="AA115" s="122">
        <v>12</v>
      </c>
      <c r="AB115" s="122">
        <v>0</v>
      </c>
      <c r="AC115" s="122">
        <v>20</v>
      </c>
      <c r="BB115" s="122">
        <v>1</v>
      </c>
      <c r="BC115" s="122">
        <f>IF(BB115=1,G115,0)</f>
        <v>0</v>
      </c>
      <c r="BD115" s="122">
        <f>IF(BB115=2,G115,0)</f>
        <v>0</v>
      </c>
      <c r="BE115" s="122">
        <f>IF(BB115=3,G115,0)</f>
        <v>0</v>
      </c>
      <c r="BF115" s="122">
        <f>IF(BB115=4,G115,0)</f>
        <v>0</v>
      </c>
      <c r="BG115" s="122">
        <f>IF(BB115=5,G115,0)</f>
        <v>0</v>
      </c>
    </row>
    <row r="116" spans="1:59" x14ac:dyDescent="0.2">
      <c r="A116" s="190"/>
      <c r="B116" s="148"/>
      <c r="C116" s="173" t="s">
        <v>199</v>
      </c>
      <c r="D116" s="174"/>
      <c r="E116" s="149">
        <v>2</v>
      </c>
      <c r="F116" s="203"/>
      <c r="G116" s="150"/>
      <c r="H116" s="151"/>
      <c r="I116" s="151"/>
      <c r="J116" s="151"/>
      <c r="K116" s="151"/>
      <c r="M116" s="122" t="s">
        <v>199</v>
      </c>
      <c r="O116" s="152"/>
      <c r="Q116" s="141"/>
    </row>
    <row r="117" spans="1:59" x14ac:dyDescent="0.2">
      <c r="A117" s="190"/>
      <c r="B117" s="148"/>
      <c r="C117" s="173" t="s">
        <v>200</v>
      </c>
      <c r="D117" s="174"/>
      <c r="E117" s="149">
        <v>4</v>
      </c>
      <c r="F117" s="203"/>
      <c r="G117" s="150"/>
      <c r="H117" s="151"/>
      <c r="I117" s="151"/>
      <c r="J117" s="151"/>
      <c r="K117" s="151"/>
      <c r="M117" s="122" t="s">
        <v>200</v>
      </c>
      <c r="O117" s="152"/>
      <c r="Q117" s="141"/>
    </row>
    <row r="118" spans="1:59" x14ac:dyDescent="0.2">
      <c r="A118" s="190"/>
      <c r="B118" s="148"/>
      <c r="C118" s="173" t="s">
        <v>201</v>
      </c>
      <c r="D118" s="174"/>
      <c r="E118" s="149">
        <v>2</v>
      </c>
      <c r="F118" s="203"/>
      <c r="G118" s="150"/>
      <c r="H118" s="151"/>
      <c r="I118" s="151"/>
      <c r="J118" s="151"/>
      <c r="K118" s="151"/>
      <c r="M118" s="122" t="s">
        <v>201</v>
      </c>
      <c r="O118" s="152"/>
      <c r="Q118" s="141"/>
    </row>
    <row r="119" spans="1:59" x14ac:dyDescent="0.2">
      <c r="A119" s="190"/>
      <c r="B119" s="148"/>
      <c r="C119" s="173" t="s">
        <v>202</v>
      </c>
      <c r="D119" s="174"/>
      <c r="E119" s="149">
        <v>2</v>
      </c>
      <c r="F119" s="203"/>
      <c r="G119" s="150"/>
      <c r="H119" s="151"/>
      <c r="I119" s="151"/>
      <c r="J119" s="151"/>
      <c r="K119" s="151"/>
      <c r="M119" s="122" t="s">
        <v>202</v>
      </c>
      <c r="O119" s="152"/>
      <c r="Q119" s="141"/>
    </row>
    <row r="120" spans="1:59" x14ac:dyDescent="0.2">
      <c r="A120" s="190"/>
      <c r="B120" s="148"/>
      <c r="C120" s="173" t="s">
        <v>203</v>
      </c>
      <c r="D120" s="174"/>
      <c r="E120" s="149">
        <v>2</v>
      </c>
      <c r="F120" s="203"/>
      <c r="G120" s="150"/>
      <c r="H120" s="151"/>
      <c r="I120" s="151"/>
      <c r="J120" s="151"/>
      <c r="K120" s="151"/>
      <c r="M120" s="122" t="s">
        <v>203</v>
      </c>
      <c r="O120" s="152"/>
      <c r="Q120" s="141"/>
    </row>
    <row r="121" spans="1:59" x14ac:dyDescent="0.2">
      <c r="A121" s="190"/>
      <c r="B121" s="148"/>
      <c r="C121" s="173" t="s">
        <v>204</v>
      </c>
      <c r="D121" s="174"/>
      <c r="E121" s="149">
        <v>4</v>
      </c>
      <c r="F121" s="203"/>
      <c r="G121" s="150"/>
      <c r="H121" s="151"/>
      <c r="I121" s="151"/>
      <c r="J121" s="151"/>
      <c r="K121" s="151"/>
      <c r="M121" s="122" t="s">
        <v>204</v>
      </c>
      <c r="O121" s="152"/>
      <c r="Q121" s="141"/>
    </row>
    <row r="122" spans="1:59" x14ac:dyDescent="0.2">
      <c r="A122" s="189">
        <v>21</v>
      </c>
      <c r="B122" s="142" t="s">
        <v>205</v>
      </c>
      <c r="C122" s="143" t="s">
        <v>206</v>
      </c>
      <c r="D122" s="144" t="s">
        <v>76</v>
      </c>
      <c r="E122" s="145">
        <v>26.140599999999999</v>
      </c>
      <c r="F122" s="202">
        <v>0</v>
      </c>
      <c r="G122" s="146">
        <f>E122*F122</f>
        <v>0</v>
      </c>
      <c r="H122" s="147">
        <v>1.17E-3</v>
      </c>
      <c r="I122" s="147">
        <f>E122*H122</f>
        <v>3.0584502E-2</v>
      </c>
      <c r="J122" s="147">
        <v>-8.7999999999999995E-2</v>
      </c>
      <c r="K122" s="147">
        <f>E122*J122</f>
        <v>-2.3003727999999999</v>
      </c>
      <c r="Q122" s="141">
        <v>2</v>
      </c>
      <c r="AA122" s="122">
        <v>12</v>
      </c>
      <c r="AB122" s="122">
        <v>0</v>
      </c>
      <c r="AC122" s="122">
        <v>21</v>
      </c>
      <c r="BB122" s="122">
        <v>1</v>
      </c>
      <c r="BC122" s="122">
        <f>IF(BB122=1,G122,0)</f>
        <v>0</v>
      </c>
      <c r="BD122" s="122">
        <f>IF(BB122=2,G122,0)</f>
        <v>0</v>
      </c>
      <c r="BE122" s="122">
        <f>IF(BB122=3,G122,0)</f>
        <v>0</v>
      </c>
      <c r="BF122" s="122">
        <f>IF(BB122=4,G122,0)</f>
        <v>0</v>
      </c>
      <c r="BG122" s="122">
        <f>IF(BB122=5,G122,0)</f>
        <v>0</v>
      </c>
    </row>
    <row r="123" spans="1:59" x14ac:dyDescent="0.2">
      <c r="A123" s="190"/>
      <c r="B123" s="148"/>
      <c r="C123" s="173" t="s">
        <v>207</v>
      </c>
      <c r="D123" s="174"/>
      <c r="E123" s="149">
        <v>3.57</v>
      </c>
      <c r="F123" s="203"/>
      <c r="G123" s="150"/>
      <c r="H123" s="151"/>
      <c r="I123" s="151"/>
      <c r="J123" s="151"/>
      <c r="K123" s="151"/>
      <c r="M123" s="122" t="s">
        <v>207</v>
      </c>
      <c r="O123" s="152"/>
      <c r="Q123" s="141"/>
    </row>
    <row r="124" spans="1:59" x14ac:dyDescent="0.2">
      <c r="A124" s="190"/>
      <c r="B124" s="148"/>
      <c r="C124" s="173" t="s">
        <v>208</v>
      </c>
      <c r="D124" s="174"/>
      <c r="E124" s="149">
        <v>7.1849999999999996</v>
      </c>
      <c r="F124" s="203"/>
      <c r="G124" s="150"/>
      <c r="H124" s="151"/>
      <c r="I124" s="151"/>
      <c r="J124" s="151"/>
      <c r="K124" s="151"/>
      <c r="M124" s="122" t="s">
        <v>208</v>
      </c>
      <c r="O124" s="152"/>
      <c r="Q124" s="141"/>
    </row>
    <row r="125" spans="1:59" x14ac:dyDescent="0.2">
      <c r="A125" s="190"/>
      <c r="B125" s="148"/>
      <c r="C125" s="173" t="s">
        <v>209</v>
      </c>
      <c r="D125" s="174"/>
      <c r="E125" s="149">
        <v>3.99</v>
      </c>
      <c r="F125" s="203"/>
      <c r="G125" s="150"/>
      <c r="H125" s="151"/>
      <c r="I125" s="151"/>
      <c r="J125" s="151"/>
      <c r="K125" s="151"/>
      <c r="M125" s="122" t="s">
        <v>209</v>
      </c>
      <c r="O125" s="152"/>
      <c r="Q125" s="141"/>
    </row>
    <row r="126" spans="1:59" x14ac:dyDescent="0.2">
      <c r="A126" s="190"/>
      <c r="B126" s="148"/>
      <c r="C126" s="173" t="s">
        <v>210</v>
      </c>
      <c r="D126" s="174"/>
      <c r="E126" s="149">
        <v>3.99</v>
      </c>
      <c r="F126" s="203"/>
      <c r="G126" s="150"/>
      <c r="H126" s="151"/>
      <c r="I126" s="151"/>
      <c r="J126" s="151"/>
      <c r="K126" s="151"/>
      <c r="M126" s="122" t="s">
        <v>210</v>
      </c>
      <c r="O126" s="152"/>
      <c r="Q126" s="141"/>
    </row>
    <row r="127" spans="1:59" x14ac:dyDescent="0.2">
      <c r="A127" s="190"/>
      <c r="B127" s="148"/>
      <c r="C127" s="173" t="s">
        <v>211</v>
      </c>
      <c r="D127" s="174"/>
      <c r="E127" s="149">
        <v>3.165</v>
      </c>
      <c r="F127" s="203"/>
      <c r="G127" s="150"/>
      <c r="H127" s="151"/>
      <c r="I127" s="151"/>
      <c r="J127" s="151"/>
      <c r="K127" s="151"/>
      <c r="M127" s="122" t="s">
        <v>211</v>
      </c>
      <c r="O127" s="152"/>
      <c r="Q127" s="141"/>
    </row>
    <row r="128" spans="1:59" x14ac:dyDescent="0.2">
      <c r="A128" s="190"/>
      <c r="B128" s="148"/>
      <c r="C128" s="173" t="s">
        <v>212</v>
      </c>
      <c r="D128" s="174"/>
      <c r="E128" s="149">
        <v>4.2405999999999997</v>
      </c>
      <c r="F128" s="203"/>
      <c r="G128" s="150"/>
      <c r="H128" s="151"/>
      <c r="I128" s="151"/>
      <c r="J128" s="151"/>
      <c r="K128" s="151"/>
      <c r="M128" s="122" t="s">
        <v>212</v>
      </c>
      <c r="O128" s="152"/>
      <c r="Q128" s="141"/>
    </row>
    <row r="129" spans="1:59" ht="25.5" x14ac:dyDescent="0.2">
      <c r="A129" s="189">
        <v>22</v>
      </c>
      <c r="B129" s="142" t="s">
        <v>213</v>
      </c>
      <c r="C129" s="143" t="s">
        <v>214</v>
      </c>
      <c r="D129" s="144" t="s">
        <v>111</v>
      </c>
      <c r="E129" s="145">
        <v>30.447500000000002</v>
      </c>
      <c r="F129" s="202">
        <v>0</v>
      </c>
      <c r="G129" s="146">
        <f>E129*F129</f>
        <v>0</v>
      </c>
      <c r="H129" s="147">
        <v>0</v>
      </c>
      <c r="I129" s="147">
        <f>E129*H129</f>
        <v>0</v>
      </c>
      <c r="J129" s="147">
        <v>-2.2000000000000002</v>
      </c>
      <c r="K129" s="147">
        <f>E129*J129</f>
        <v>-66.984500000000011</v>
      </c>
      <c r="Q129" s="141">
        <v>2</v>
      </c>
      <c r="AA129" s="122">
        <v>12</v>
      </c>
      <c r="AB129" s="122">
        <v>0</v>
      </c>
      <c r="AC129" s="122">
        <v>22</v>
      </c>
      <c r="BB129" s="122">
        <v>1</v>
      </c>
      <c r="BC129" s="122">
        <f>IF(BB129=1,G129,0)</f>
        <v>0</v>
      </c>
      <c r="BD129" s="122">
        <f>IF(BB129=2,G129,0)</f>
        <v>0</v>
      </c>
      <c r="BE129" s="122">
        <f>IF(BB129=3,G129,0)</f>
        <v>0</v>
      </c>
      <c r="BF129" s="122">
        <f>IF(BB129=4,G129,0)</f>
        <v>0</v>
      </c>
      <c r="BG129" s="122">
        <f>IF(BB129=5,G129,0)</f>
        <v>0</v>
      </c>
    </row>
    <row r="130" spans="1:59" x14ac:dyDescent="0.2">
      <c r="A130" s="190"/>
      <c r="B130" s="148"/>
      <c r="C130" s="173" t="s">
        <v>215</v>
      </c>
      <c r="D130" s="174"/>
      <c r="E130" s="149">
        <v>1.0900000000000001</v>
      </c>
      <c r="F130" s="203"/>
      <c r="G130" s="150"/>
      <c r="H130" s="151"/>
      <c r="I130" s="151"/>
      <c r="J130" s="151"/>
      <c r="K130" s="151"/>
      <c r="M130" s="122" t="s">
        <v>215</v>
      </c>
      <c r="O130" s="152"/>
      <c r="Q130" s="141"/>
    </row>
    <row r="131" spans="1:59" x14ac:dyDescent="0.2">
      <c r="A131" s="190"/>
      <c r="B131" s="148"/>
      <c r="C131" s="173" t="s">
        <v>216</v>
      </c>
      <c r="D131" s="174"/>
      <c r="E131" s="149">
        <v>2.6</v>
      </c>
      <c r="F131" s="203"/>
      <c r="G131" s="150"/>
      <c r="H131" s="151"/>
      <c r="I131" s="151"/>
      <c r="J131" s="151"/>
      <c r="K131" s="151"/>
      <c r="M131" s="122" t="s">
        <v>216</v>
      </c>
      <c r="O131" s="152"/>
      <c r="Q131" s="141"/>
    </row>
    <row r="132" spans="1:59" x14ac:dyDescent="0.2">
      <c r="A132" s="190"/>
      <c r="B132" s="148"/>
      <c r="C132" s="173" t="s">
        <v>217</v>
      </c>
      <c r="D132" s="174"/>
      <c r="E132" s="149">
        <v>2.6</v>
      </c>
      <c r="F132" s="203"/>
      <c r="G132" s="150"/>
      <c r="H132" s="151"/>
      <c r="I132" s="151"/>
      <c r="J132" s="151"/>
      <c r="K132" s="151"/>
      <c r="M132" s="122" t="s">
        <v>217</v>
      </c>
      <c r="O132" s="152"/>
      <c r="Q132" s="141"/>
    </row>
    <row r="133" spans="1:59" x14ac:dyDescent="0.2">
      <c r="A133" s="190"/>
      <c r="B133" s="148"/>
      <c r="C133" s="173" t="s">
        <v>218</v>
      </c>
      <c r="D133" s="174"/>
      <c r="E133" s="149">
        <v>2.1</v>
      </c>
      <c r="F133" s="203"/>
      <c r="G133" s="150"/>
      <c r="H133" s="151"/>
      <c r="I133" s="151"/>
      <c r="J133" s="151"/>
      <c r="K133" s="151"/>
      <c r="M133" s="122" t="s">
        <v>218</v>
      </c>
      <c r="O133" s="152"/>
      <c r="Q133" s="141"/>
    </row>
    <row r="134" spans="1:59" x14ac:dyDescent="0.2">
      <c r="A134" s="190"/>
      <c r="B134" s="148"/>
      <c r="C134" s="173" t="s">
        <v>219</v>
      </c>
      <c r="D134" s="174"/>
      <c r="E134" s="149">
        <v>1.22</v>
      </c>
      <c r="F134" s="203"/>
      <c r="G134" s="150"/>
      <c r="H134" s="151"/>
      <c r="I134" s="151"/>
      <c r="J134" s="151"/>
      <c r="K134" s="151"/>
      <c r="M134" s="122" t="s">
        <v>219</v>
      </c>
      <c r="O134" s="152"/>
      <c r="Q134" s="141"/>
    </row>
    <row r="135" spans="1:59" x14ac:dyDescent="0.2">
      <c r="A135" s="190"/>
      <c r="B135" s="148"/>
      <c r="C135" s="173" t="s">
        <v>220</v>
      </c>
      <c r="D135" s="174"/>
      <c r="E135" s="149">
        <v>1.19</v>
      </c>
      <c r="F135" s="203"/>
      <c r="G135" s="150"/>
      <c r="H135" s="151"/>
      <c r="I135" s="151"/>
      <c r="J135" s="151"/>
      <c r="K135" s="151"/>
      <c r="M135" s="122" t="s">
        <v>220</v>
      </c>
      <c r="O135" s="152"/>
      <c r="Q135" s="141"/>
    </row>
    <row r="136" spans="1:59" ht="12.75" customHeight="1" x14ac:dyDescent="0.2">
      <c r="A136" s="190"/>
      <c r="B136" s="148"/>
      <c r="C136" s="173" t="s">
        <v>221</v>
      </c>
      <c r="D136" s="174"/>
      <c r="E136" s="149">
        <v>16.2545</v>
      </c>
      <c r="F136" s="203"/>
      <c r="G136" s="150"/>
      <c r="H136" s="151"/>
      <c r="I136" s="151"/>
      <c r="J136" s="151"/>
      <c r="K136" s="151"/>
      <c r="M136" s="122" t="s">
        <v>221</v>
      </c>
      <c r="O136" s="152"/>
      <c r="Q136" s="141"/>
    </row>
    <row r="137" spans="1:59" x14ac:dyDescent="0.2">
      <c r="A137" s="190"/>
      <c r="B137" s="148"/>
      <c r="C137" s="173" t="s">
        <v>222</v>
      </c>
      <c r="D137" s="174"/>
      <c r="E137" s="149">
        <v>3.3929999999999998</v>
      </c>
      <c r="F137" s="203"/>
      <c r="G137" s="150"/>
      <c r="H137" s="151"/>
      <c r="I137" s="151"/>
      <c r="J137" s="151"/>
      <c r="K137" s="151"/>
      <c r="M137" s="122" t="s">
        <v>222</v>
      </c>
      <c r="O137" s="152"/>
      <c r="Q137" s="141"/>
    </row>
    <row r="138" spans="1:59" x14ac:dyDescent="0.2">
      <c r="A138" s="189">
        <v>23</v>
      </c>
      <c r="B138" s="142" t="s">
        <v>223</v>
      </c>
      <c r="C138" s="143" t="s">
        <v>224</v>
      </c>
      <c r="D138" s="144" t="s">
        <v>111</v>
      </c>
      <c r="E138" s="145">
        <v>0.92620000000000002</v>
      </c>
      <c r="F138" s="202">
        <v>0</v>
      </c>
      <c r="G138" s="146">
        <f>E138*F138</f>
        <v>0</v>
      </c>
      <c r="H138" s="147">
        <v>0</v>
      </c>
      <c r="I138" s="147">
        <f>E138*H138</f>
        <v>0</v>
      </c>
      <c r="J138" s="147">
        <v>-2</v>
      </c>
      <c r="K138" s="147">
        <f>E138*J138</f>
        <v>-1.8524</v>
      </c>
      <c r="Q138" s="141">
        <v>2</v>
      </c>
      <c r="AA138" s="122">
        <v>12</v>
      </c>
      <c r="AB138" s="122">
        <v>0</v>
      </c>
      <c r="AC138" s="122">
        <v>23</v>
      </c>
      <c r="BB138" s="122">
        <v>1</v>
      </c>
      <c r="BC138" s="122">
        <f>IF(BB138=1,G138,0)</f>
        <v>0</v>
      </c>
      <c r="BD138" s="122">
        <f>IF(BB138=2,G138,0)</f>
        <v>0</v>
      </c>
      <c r="BE138" s="122">
        <f>IF(BB138=3,G138,0)</f>
        <v>0</v>
      </c>
      <c r="BF138" s="122">
        <f>IF(BB138=4,G138,0)</f>
        <v>0</v>
      </c>
      <c r="BG138" s="122">
        <f>IF(BB138=5,G138,0)</f>
        <v>0</v>
      </c>
    </row>
    <row r="139" spans="1:59" x14ac:dyDescent="0.2">
      <c r="A139" s="190"/>
      <c r="B139" s="148"/>
      <c r="C139" s="173" t="s">
        <v>225</v>
      </c>
      <c r="D139" s="174"/>
      <c r="E139" s="149">
        <v>0.92620000000000002</v>
      </c>
      <c r="F139" s="203"/>
      <c r="G139" s="150"/>
      <c r="H139" s="151"/>
      <c r="I139" s="151"/>
      <c r="J139" s="151"/>
      <c r="K139" s="151"/>
      <c r="M139" s="122" t="s">
        <v>225</v>
      </c>
      <c r="O139" s="152"/>
      <c r="Q139" s="141"/>
    </row>
    <row r="140" spans="1:59" x14ac:dyDescent="0.2">
      <c r="A140" s="189">
        <v>24</v>
      </c>
      <c r="B140" s="142" t="s">
        <v>226</v>
      </c>
      <c r="C140" s="143" t="s">
        <v>227</v>
      </c>
      <c r="D140" s="144" t="s">
        <v>76</v>
      </c>
      <c r="E140" s="145">
        <v>51.76</v>
      </c>
      <c r="F140" s="202">
        <v>0</v>
      </c>
      <c r="G140" s="146">
        <f>E140*F140</f>
        <v>0</v>
      </c>
      <c r="H140" s="147">
        <v>6.7000000000000002E-4</v>
      </c>
      <c r="I140" s="147">
        <f>E140*H140</f>
        <v>3.46792E-2</v>
      </c>
      <c r="J140" s="147">
        <v>-0.26100000000000001</v>
      </c>
      <c r="K140" s="147">
        <f>E140*J140</f>
        <v>-13.509359999999999</v>
      </c>
      <c r="Q140" s="141">
        <v>2</v>
      </c>
      <c r="AA140" s="122">
        <v>12</v>
      </c>
      <c r="AB140" s="122">
        <v>0</v>
      </c>
      <c r="AC140" s="122">
        <v>24</v>
      </c>
      <c r="BB140" s="122">
        <v>1</v>
      </c>
      <c r="BC140" s="122">
        <f>IF(BB140=1,G140,0)</f>
        <v>0</v>
      </c>
      <c r="BD140" s="122">
        <f>IF(BB140=2,G140,0)</f>
        <v>0</v>
      </c>
      <c r="BE140" s="122">
        <f>IF(BB140=3,G140,0)</f>
        <v>0</v>
      </c>
      <c r="BF140" s="122">
        <f>IF(BB140=4,G140,0)</f>
        <v>0</v>
      </c>
      <c r="BG140" s="122">
        <f>IF(BB140=5,G140,0)</f>
        <v>0</v>
      </c>
    </row>
    <row r="141" spans="1:59" x14ac:dyDescent="0.2">
      <c r="A141" s="190"/>
      <c r="B141" s="148"/>
      <c r="C141" s="173" t="s">
        <v>228</v>
      </c>
      <c r="D141" s="174"/>
      <c r="E141" s="149">
        <v>21.32</v>
      </c>
      <c r="F141" s="203"/>
      <c r="G141" s="150"/>
      <c r="H141" s="151"/>
      <c r="I141" s="151"/>
      <c r="J141" s="151"/>
      <c r="K141" s="151"/>
      <c r="M141" s="122" t="s">
        <v>228</v>
      </c>
      <c r="O141" s="152"/>
      <c r="Q141" s="141"/>
    </row>
    <row r="142" spans="1:59" x14ac:dyDescent="0.2">
      <c r="A142" s="190"/>
      <c r="B142" s="148"/>
      <c r="C142" s="173" t="s">
        <v>229</v>
      </c>
      <c r="D142" s="174"/>
      <c r="E142" s="149">
        <v>14.32</v>
      </c>
      <c r="F142" s="203"/>
      <c r="G142" s="150"/>
      <c r="H142" s="151"/>
      <c r="I142" s="151"/>
      <c r="J142" s="151"/>
      <c r="K142" s="151"/>
      <c r="M142" s="122" t="s">
        <v>229</v>
      </c>
      <c r="O142" s="152"/>
      <c r="Q142" s="141"/>
    </row>
    <row r="143" spans="1:59" x14ac:dyDescent="0.2">
      <c r="A143" s="190"/>
      <c r="B143" s="148"/>
      <c r="C143" s="173" t="s">
        <v>230</v>
      </c>
      <c r="D143" s="174"/>
      <c r="E143" s="149">
        <v>14.87</v>
      </c>
      <c r="F143" s="203"/>
      <c r="G143" s="150"/>
      <c r="H143" s="151"/>
      <c r="I143" s="151"/>
      <c r="J143" s="151"/>
      <c r="K143" s="151"/>
      <c r="M143" s="122" t="s">
        <v>230</v>
      </c>
      <c r="O143" s="152"/>
      <c r="Q143" s="141"/>
    </row>
    <row r="144" spans="1:59" x14ac:dyDescent="0.2">
      <c r="A144" s="190"/>
      <c r="B144" s="148"/>
      <c r="C144" s="173" t="s">
        <v>231</v>
      </c>
      <c r="D144" s="174"/>
      <c r="E144" s="149">
        <v>1.25</v>
      </c>
      <c r="F144" s="203"/>
      <c r="G144" s="150"/>
      <c r="H144" s="151"/>
      <c r="I144" s="151"/>
      <c r="J144" s="151"/>
      <c r="K144" s="151"/>
      <c r="M144" s="122" t="s">
        <v>231</v>
      </c>
      <c r="O144" s="152"/>
      <c r="Q144" s="141"/>
    </row>
    <row r="145" spans="1:59" x14ac:dyDescent="0.2">
      <c r="A145" s="189">
        <v>25</v>
      </c>
      <c r="B145" s="142" t="s">
        <v>232</v>
      </c>
      <c r="C145" s="143" t="s">
        <v>233</v>
      </c>
      <c r="D145" s="144" t="s">
        <v>76</v>
      </c>
      <c r="E145" s="145">
        <v>17.04</v>
      </c>
      <c r="F145" s="202">
        <v>0</v>
      </c>
      <c r="G145" s="146">
        <f>E145*F145</f>
        <v>0</v>
      </c>
      <c r="H145" s="147">
        <v>6.7000000000000002E-4</v>
      </c>
      <c r="I145" s="147">
        <f>E145*H145</f>
        <v>1.14168E-2</v>
      </c>
      <c r="J145" s="147">
        <v>-0.13100000000000001</v>
      </c>
      <c r="K145" s="147">
        <f>E145*J145</f>
        <v>-2.23224</v>
      </c>
      <c r="Q145" s="141">
        <v>2</v>
      </c>
      <c r="AA145" s="122">
        <v>12</v>
      </c>
      <c r="AB145" s="122">
        <v>0</v>
      </c>
      <c r="AC145" s="122">
        <v>25</v>
      </c>
      <c r="BB145" s="122">
        <v>1</v>
      </c>
      <c r="BC145" s="122">
        <f>IF(BB145=1,G145,0)</f>
        <v>0</v>
      </c>
      <c r="BD145" s="122">
        <f>IF(BB145=2,G145,0)</f>
        <v>0</v>
      </c>
      <c r="BE145" s="122">
        <f>IF(BB145=3,G145,0)</f>
        <v>0</v>
      </c>
      <c r="BF145" s="122">
        <f>IF(BB145=4,G145,0)</f>
        <v>0</v>
      </c>
      <c r="BG145" s="122">
        <f>IF(BB145=5,G145,0)</f>
        <v>0</v>
      </c>
    </row>
    <row r="146" spans="1:59" x14ac:dyDescent="0.2">
      <c r="A146" s="190"/>
      <c r="B146" s="148"/>
      <c r="C146" s="173" t="s">
        <v>234</v>
      </c>
      <c r="D146" s="174"/>
      <c r="E146" s="149">
        <v>15.6</v>
      </c>
      <c r="F146" s="203"/>
      <c r="G146" s="150"/>
      <c r="H146" s="151"/>
      <c r="I146" s="151"/>
      <c r="J146" s="151"/>
      <c r="K146" s="151"/>
      <c r="M146" s="122" t="s">
        <v>234</v>
      </c>
      <c r="O146" s="152"/>
      <c r="Q146" s="141"/>
    </row>
    <row r="147" spans="1:59" x14ac:dyDescent="0.2">
      <c r="A147" s="190"/>
      <c r="B147" s="148"/>
      <c r="C147" s="173" t="s">
        <v>235</v>
      </c>
      <c r="D147" s="174"/>
      <c r="E147" s="149">
        <v>1.44</v>
      </c>
      <c r="F147" s="203"/>
      <c r="G147" s="150"/>
      <c r="H147" s="151"/>
      <c r="I147" s="151"/>
      <c r="J147" s="151"/>
      <c r="K147" s="151"/>
      <c r="M147" s="122" t="s">
        <v>235</v>
      </c>
      <c r="O147" s="152"/>
      <c r="Q147" s="141"/>
    </row>
    <row r="148" spans="1:59" x14ac:dyDescent="0.2">
      <c r="A148" s="191"/>
      <c r="B148" s="154" t="s">
        <v>70</v>
      </c>
      <c r="C148" s="155" t="str">
        <f>CONCATENATE(B114," ",C114)</f>
        <v>96 Bourání konstrukcí</v>
      </c>
      <c r="D148" s="153"/>
      <c r="E148" s="156"/>
      <c r="F148" s="204"/>
      <c r="G148" s="157">
        <f>SUM(G114:G147)</f>
        <v>0</v>
      </c>
      <c r="H148" s="158"/>
      <c r="I148" s="159">
        <f>SUM(I114:I147)</f>
        <v>7.6680502000000011E-2</v>
      </c>
      <c r="J148" s="158"/>
      <c r="K148" s="159">
        <f>SUM(K114:K147)</f>
        <v>-86.878872800000025</v>
      </c>
      <c r="Q148" s="141">
        <v>4</v>
      </c>
      <c r="BC148" s="160">
        <f>SUM(BC114:BC147)</f>
        <v>0</v>
      </c>
      <c r="BD148" s="160">
        <f>SUM(BD114:BD147)</f>
        <v>0</v>
      </c>
      <c r="BE148" s="160">
        <f>SUM(BE114:BE147)</f>
        <v>0</v>
      </c>
      <c r="BF148" s="160">
        <f>SUM(BF114:BF147)</f>
        <v>0</v>
      </c>
      <c r="BG148" s="160">
        <f>SUM(BG114:BG147)</f>
        <v>0</v>
      </c>
    </row>
    <row r="149" spans="1:59" x14ac:dyDescent="0.2">
      <c r="A149" s="188" t="s">
        <v>69</v>
      </c>
      <c r="B149" s="135" t="s">
        <v>236</v>
      </c>
      <c r="C149" s="136" t="s">
        <v>237</v>
      </c>
      <c r="D149" s="137"/>
      <c r="E149" s="138"/>
      <c r="F149" s="201"/>
      <c r="G149" s="139"/>
      <c r="H149" s="140"/>
      <c r="I149" s="140"/>
      <c r="J149" s="140"/>
      <c r="K149" s="140"/>
      <c r="Q149" s="141">
        <v>1</v>
      </c>
    </row>
    <row r="150" spans="1:59" x14ac:dyDescent="0.2">
      <c r="A150" s="189">
        <v>26</v>
      </c>
      <c r="B150" s="142" t="s">
        <v>238</v>
      </c>
      <c r="C150" s="143" t="s">
        <v>239</v>
      </c>
      <c r="D150" s="144" t="s">
        <v>76</v>
      </c>
      <c r="E150" s="145">
        <v>27.824999999999999</v>
      </c>
      <c r="F150" s="202">
        <v>0</v>
      </c>
      <c r="G150" s="146">
        <f>E150*F150</f>
        <v>0</v>
      </c>
      <c r="H150" s="147">
        <v>0</v>
      </c>
      <c r="I150" s="147">
        <f>E150*H150</f>
        <v>0</v>
      </c>
      <c r="J150" s="147">
        <v>-6.8000000000000005E-2</v>
      </c>
      <c r="K150" s="147">
        <f>E150*J150</f>
        <v>-1.8921000000000001</v>
      </c>
      <c r="Q150" s="141">
        <v>2</v>
      </c>
      <c r="AA150" s="122">
        <v>12</v>
      </c>
      <c r="AB150" s="122">
        <v>0</v>
      </c>
      <c r="AC150" s="122">
        <v>26</v>
      </c>
      <c r="BB150" s="122">
        <v>1</v>
      </c>
      <c r="BC150" s="122">
        <f>IF(BB150=1,G150,0)</f>
        <v>0</v>
      </c>
      <c r="BD150" s="122">
        <f>IF(BB150=2,G150,0)</f>
        <v>0</v>
      </c>
      <c r="BE150" s="122">
        <f>IF(BB150=3,G150,0)</f>
        <v>0</v>
      </c>
      <c r="BF150" s="122">
        <f>IF(BB150=4,G150,0)</f>
        <v>0</v>
      </c>
      <c r="BG150" s="122">
        <f>IF(BB150=5,G150,0)</f>
        <v>0</v>
      </c>
    </row>
    <row r="151" spans="1:59" x14ac:dyDescent="0.2">
      <c r="A151" s="190"/>
      <c r="B151" s="148"/>
      <c r="C151" s="173" t="s">
        <v>240</v>
      </c>
      <c r="D151" s="174"/>
      <c r="E151" s="149">
        <v>2.4750000000000001</v>
      </c>
      <c r="F151" s="203"/>
      <c r="G151" s="150"/>
      <c r="H151" s="151"/>
      <c r="I151" s="151"/>
      <c r="J151" s="151"/>
      <c r="K151" s="151"/>
      <c r="M151" s="122" t="s">
        <v>240</v>
      </c>
      <c r="O151" s="152"/>
      <c r="Q151" s="141"/>
    </row>
    <row r="152" spans="1:59" x14ac:dyDescent="0.2">
      <c r="A152" s="190"/>
      <c r="B152" s="148"/>
      <c r="C152" s="173" t="s">
        <v>241</v>
      </c>
      <c r="D152" s="174"/>
      <c r="E152" s="149">
        <v>2.4</v>
      </c>
      <c r="F152" s="203"/>
      <c r="G152" s="150"/>
      <c r="H152" s="151"/>
      <c r="I152" s="151"/>
      <c r="J152" s="151"/>
      <c r="K152" s="151"/>
      <c r="M152" s="122" t="s">
        <v>241</v>
      </c>
      <c r="O152" s="152"/>
      <c r="Q152" s="141"/>
    </row>
    <row r="153" spans="1:59" x14ac:dyDescent="0.2">
      <c r="A153" s="190"/>
      <c r="B153" s="148"/>
      <c r="C153" s="173" t="s">
        <v>242</v>
      </c>
      <c r="D153" s="174"/>
      <c r="E153" s="149">
        <v>4.8</v>
      </c>
      <c r="F153" s="203"/>
      <c r="G153" s="150"/>
      <c r="H153" s="151"/>
      <c r="I153" s="151"/>
      <c r="J153" s="151"/>
      <c r="K153" s="151"/>
      <c r="M153" s="122" t="s">
        <v>242</v>
      </c>
      <c r="O153" s="152"/>
      <c r="Q153" s="141"/>
    </row>
    <row r="154" spans="1:59" x14ac:dyDescent="0.2">
      <c r="A154" s="190"/>
      <c r="B154" s="148"/>
      <c r="C154" s="173" t="s">
        <v>243</v>
      </c>
      <c r="D154" s="174"/>
      <c r="E154" s="149">
        <v>2.4</v>
      </c>
      <c r="F154" s="203"/>
      <c r="G154" s="150"/>
      <c r="H154" s="151"/>
      <c r="I154" s="151"/>
      <c r="J154" s="151"/>
      <c r="K154" s="151"/>
      <c r="M154" s="122" t="s">
        <v>243</v>
      </c>
      <c r="O154" s="152"/>
      <c r="Q154" s="141"/>
    </row>
    <row r="155" spans="1:59" x14ac:dyDescent="0.2">
      <c r="A155" s="190"/>
      <c r="B155" s="148"/>
      <c r="C155" s="173" t="s">
        <v>244</v>
      </c>
      <c r="D155" s="174"/>
      <c r="E155" s="149">
        <v>15.75</v>
      </c>
      <c r="F155" s="203"/>
      <c r="G155" s="150"/>
      <c r="H155" s="151"/>
      <c r="I155" s="151"/>
      <c r="J155" s="151"/>
      <c r="K155" s="151"/>
      <c r="M155" s="122" t="s">
        <v>244</v>
      </c>
      <c r="O155" s="152"/>
      <c r="Q155" s="141"/>
    </row>
    <row r="156" spans="1:59" x14ac:dyDescent="0.2">
      <c r="A156" s="189">
        <v>27</v>
      </c>
      <c r="B156" s="142" t="s">
        <v>245</v>
      </c>
      <c r="C156" s="143" t="s">
        <v>246</v>
      </c>
      <c r="D156" s="144" t="s">
        <v>76</v>
      </c>
      <c r="E156" s="145">
        <v>45.674999999999997</v>
      </c>
      <c r="F156" s="202">
        <v>0</v>
      </c>
      <c r="G156" s="146">
        <f>E156*F156</f>
        <v>0</v>
      </c>
      <c r="H156" s="147">
        <v>0</v>
      </c>
      <c r="I156" s="147">
        <f>E156*H156</f>
        <v>0</v>
      </c>
      <c r="J156" s="147">
        <v>-4.5999999999999999E-2</v>
      </c>
      <c r="K156" s="147">
        <f>E156*J156</f>
        <v>-2.1010499999999999</v>
      </c>
      <c r="Q156" s="141">
        <v>2</v>
      </c>
      <c r="AA156" s="122">
        <v>12</v>
      </c>
      <c r="AB156" s="122">
        <v>0</v>
      </c>
      <c r="AC156" s="122">
        <v>27</v>
      </c>
      <c r="BB156" s="122">
        <v>1</v>
      </c>
      <c r="BC156" s="122">
        <f>IF(BB156=1,G156,0)</f>
        <v>0</v>
      </c>
      <c r="BD156" s="122">
        <f>IF(BB156=2,G156,0)</f>
        <v>0</v>
      </c>
      <c r="BE156" s="122">
        <f>IF(BB156=3,G156,0)</f>
        <v>0</v>
      </c>
      <c r="BF156" s="122">
        <f>IF(BB156=4,G156,0)</f>
        <v>0</v>
      </c>
      <c r="BG156" s="122">
        <f>IF(BB156=5,G156,0)</f>
        <v>0</v>
      </c>
    </row>
    <row r="157" spans="1:59" x14ac:dyDescent="0.2">
      <c r="A157" s="190"/>
      <c r="B157" s="148"/>
      <c r="C157" s="173" t="s">
        <v>247</v>
      </c>
      <c r="D157" s="174"/>
      <c r="E157" s="149">
        <v>6.5250000000000004</v>
      </c>
      <c r="F157" s="203"/>
      <c r="G157" s="150"/>
      <c r="H157" s="151"/>
      <c r="I157" s="151"/>
      <c r="J157" s="151"/>
      <c r="K157" s="151"/>
      <c r="M157" s="122" t="s">
        <v>247</v>
      </c>
      <c r="O157" s="152"/>
      <c r="Q157" s="141"/>
    </row>
    <row r="158" spans="1:59" x14ac:dyDescent="0.2">
      <c r="A158" s="190"/>
      <c r="B158" s="148"/>
      <c r="C158" s="173" t="s">
        <v>248</v>
      </c>
      <c r="D158" s="174"/>
      <c r="E158" s="149">
        <v>8.4</v>
      </c>
      <c r="F158" s="203"/>
      <c r="G158" s="150"/>
      <c r="H158" s="151"/>
      <c r="I158" s="151"/>
      <c r="J158" s="151"/>
      <c r="K158" s="151"/>
      <c r="M158" s="122" t="s">
        <v>248</v>
      </c>
      <c r="O158" s="152"/>
      <c r="Q158" s="141"/>
    </row>
    <row r="159" spans="1:59" x14ac:dyDescent="0.2">
      <c r="A159" s="190"/>
      <c r="B159" s="148"/>
      <c r="C159" s="173" t="s">
        <v>242</v>
      </c>
      <c r="D159" s="174"/>
      <c r="E159" s="149">
        <v>4.8</v>
      </c>
      <c r="F159" s="203"/>
      <c r="G159" s="150"/>
      <c r="H159" s="151"/>
      <c r="I159" s="151"/>
      <c r="J159" s="151"/>
      <c r="K159" s="151"/>
      <c r="M159" s="122" t="s">
        <v>242</v>
      </c>
      <c r="O159" s="152"/>
      <c r="Q159" s="141"/>
    </row>
    <row r="160" spans="1:59" x14ac:dyDescent="0.2">
      <c r="A160" s="190"/>
      <c r="B160" s="148"/>
      <c r="C160" s="173" t="s">
        <v>249</v>
      </c>
      <c r="D160" s="174"/>
      <c r="E160" s="149">
        <v>5.4</v>
      </c>
      <c r="F160" s="203"/>
      <c r="G160" s="150"/>
      <c r="H160" s="151"/>
      <c r="I160" s="151"/>
      <c r="J160" s="151"/>
      <c r="K160" s="151"/>
      <c r="M160" s="122" t="s">
        <v>249</v>
      </c>
      <c r="O160" s="152"/>
      <c r="Q160" s="141"/>
    </row>
    <row r="161" spans="1:59" x14ac:dyDescent="0.2">
      <c r="A161" s="190"/>
      <c r="B161" s="148"/>
      <c r="C161" s="173" t="s">
        <v>155</v>
      </c>
      <c r="D161" s="174"/>
      <c r="E161" s="149">
        <v>4.8</v>
      </c>
      <c r="F161" s="203"/>
      <c r="G161" s="150"/>
      <c r="H161" s="151"/>
      <c r="I161" s="151"/>
      <c r="J161" s="151"/>
      <c r="K161" s="151"/>
      <c r="M161" s="122" t="s">
        <v>155</v>
      </c>
      <c r="O161" s="152"/>
      <c r="Q161" s="141"/>
    </row>
    <row r="162" spans="1:59" x14ac:dyDescent="0.2">
      <c r="A162" s="190"/>
      <c r="B162" s="148"/>
      <c r="C162" s="173" t="s">
        <v>244</v>
      </c>
      <c r="D162" s="174"/>
      <c r="E162" s="149">
        <v>15.75</v>
      </c>
      <c r="F162" s="203"/>
      <c r="G162" s="150"/>
      <c r="H162" s="151"/>
      <c r="I162" s="151"/>
      <c r="J162" s="151"/>
      <c r="K162" s="151"/>
      <c r="M162" s="122" t="s">
        <v>244</v>
      </c>
      <c r="O162" s="152"/>
      <c r="Q162" s="141"/>
    </row>
    <row r="163" spans="1:59" x14ac:dyDescent="0.2">
      <c r="A163" s="189">
        <v>28</v>
      </c>
      <c r="B163" s="142" t="s">
        <v>250</v>
      </c>
      <c r="C163" s="143" t="s">
        <v>251</v>
      </c>
      <c r="D163" s="144" t="s">
        <v>252</v>
      </c>
      <c r="E163" s="145">
        <v>91.7</v>
      </c>
      <c r="F163" s="202">
        <v>0</v>
      </c>
      <c r="G163" s="146">
        <f>E163*F163</f>
        <v>0</v>
      </c>
      <c r="H163" s="147">
        <v>0</v>
      </c>
      <c r="I163" s="147">
        <f>E163*H163</f>
        <v>0</v>
      </c>
      <c r="J163" s="147">
        <v>0</v>
      </c>
      <c r="K163" s="147">
        <f>E163*J163</f>
        <v>0</v>
      </c>
      <c r="Q163" s="141">
        <v>2</v>
      </c>
      <c r="AA163" s="122">
        <v>12</v>
      </c>
      <c r="AB163" s="122">
        <v>0</v>
      </c>
      <c r="AC163" s="122">
        <v>28</v>
      </c>
      <c r="BB163" s="122">
        <v>1</v>
      </c>
      <c r="BC163" s="122">
        <f>IF(BB163=1,G163,0)</f>
        <v>0</v>
      </c>
      <c r="BD163" s="122">
        <f>IF(BB163=2,G163,0)</f>
        <v>0</v>
      </c>
      <c r="BE163" s="122">
        <f>IF(BB163=3,G163,0)</f>
        <v>0</v>
      </c>
      <c r="BF163" s="122">
        <f>IF(BB163=4,G163,0)</f>
        <v>0</v>
      </c>
      <c r="BG163" s="122">
        <f>IF(BB163=5,G163,0)</f>
        <v>0</v>
      </c>
    </row>
    <row r="164" spans="1:59" ht="25.5" x14ac:dyDescent="0.2">
      <c r="A164" s="189">
        <v>29</v>
      </c>
      <c r="B164" s="142" t="s">
        <v>253</v>
      </c>
      <c r="C164" s="143" t="s">
        <v>254</v>
      </c>
      <c r="D164" s="144" t="s">
        <v>252</v>
      </c>
      <c r="E164" s="145">
        <v>1375.5</v>
      </c>
      <c r="F164" s="202">
        <v>0</v>
      </c>
      <c r="G164" s="146">
        <f>E164*F164</f>
        <v>0</v>
      </c>
      <c r="H164" s="147">
        <v>0</v>
      </c>
      <c r="I164" s="147">
        <f>E164*H164</f>
        <v>0</v>
      </c>
      <c r="J164" s="147">
        <v>0</v>
      </c>
      <c r="K164" s="147">
        <f>E164*J164</f>
        <v>0</v>
      </c>
      <c r="Q164" s="141">
        <v>2</v>
      </c>
      <c r="AA164" s="122">
        <v>12</v>
      </c>
      <c r="AB164" s="122">
        <v>0</v>
      </c>
      <c r="AC164" s="122">
        <v>29</v>
      </c>
      <c r="BB164" s="122">
        <v>1</v>
      </c>
      <c r="BC164" s="122">
        <f>IF(BB164=1,G164,0)</f>
        <v>0</v>
      </c>
      <c r="BD164" s="122">
        <f>IF(BB164=2,G164,0)</f>
        <v>0</v>
      </c>
      <c r="BE164" s="122">
        <f>IF(BB164=3,G164,0)</f>
        <v>0</v>
      </c>
      <c r="BF164" s="122">
        <f>IF(BB164=4,G164,0)</f>
        <v>0</v>
      </c>
      <c r="BG164" s="122">
        <f>IF(BB164=5,G164,0)</f>
        <v>0</v>
      </c>
    </row>
    <row r="165" spans="1:59" x14ac:dyDescent="0.2">
      <c r="A165" s="190"/>
      <c r="B165" s="148"/>
      <c r="C165" s="173" t="s">
        <v>255</v>
      </c>
      <c r="D165" s="174"/>
      <c r="E165" s="149">
        <v>1375.5</v>
      </c>
      <c r="F165" s="203"/>
      <c r="G165" s="150"/>
      <c r="H165" s="151"/>
      <c r="I165" s="151"/>
      <c r="J165" s="151"/>
      <c r="K165" s="151"/>
      <c r="M165" s="122" t="s">
        <v>255</v>
      </c>
      <c r="O165" s="152"/>
      <c r="Q165" s="141"/>
    </row>
    <row r="166" spans="1:59" x14ac:dyDescent="0.2">
      <c r="A166" s="190"/>
      <c r="B166" s="148"/>
      <c r="C166" s="173"/>
      <c r="D166" s="174"/>
      <c r="E166" s="149">
        <v>0</v>
      </c>
      <c r="F166" s="203"/>
      <c r="G166" s="150"/>
      <c r="H166" s="151"/>
      <c r="I166" s="151"/>
      <c r="J166" s="151"/>
      <c r="K166" s="151"/>
      <c r="O166" s="152"/>
      <c r="Q166" s="141"/>
    </row>
    <row r="167" spans="1:59" x14ac:dyDescent="0.2">
      <c r="A167" s="189">
        <v>30</v>
      </c>
      <c r="B167" s="142" t="s">
        <v>256</v>
      </c>
      <c r="C167" s="143" t="s">
        <v>257</v>
      </c>
      <c r="D167" s="144" t="s">
        <v>252</v>
      </c>
      <c r="E167" s="145">
        <v>13.05</v>
      </c>
      <c r="F167" s="202">
        <v>0</v>
      </c>
      <c r="G167" s="146">
        <f>E167*F167</f>
        <v>0</v>
      </c>
      <c r="H167" s="147">
        <v>0</v>
      </c>
      <c r="I167" s="147">
        <f>E167*H167</f>
        <v>0</v>
      </c>
      <c r="J167" s="147">
        <v>0</v>
      </c>
      <c r="K167" s="147">
        <f>E167*J167</f>
        <v>0</v>
      </c>
      <c r="Q167" s="141">
        <v>2</v>
      </c>
      <c r="AA167" s="122">
        <v>12</v>
      </c>
      <c r="AB167" s="122">
        <v>0</v>
      </c>
      <c r="AC167" s="122">
        <v>30</v>
      </c>
      <c r="BB167" s="122">
        <v>1</v>
      </c>
      <c r="BC167" s="122">
        <f>IF(BB167=1,G167,0)</f>
        <v>0</v>
      </c>
      <c r="BD167" s="122">
        <f>IF(BB167=2,G167,0)</f>
        <v>0</v>
      </c>
      <c r="BE167" s="122">
        <f>IF(BB167=3,G167,0)</f>
        <v>0</v>
      </c>
      <c r="BF167" s="122">
        <f>IF(BB167=4,G167,0)</f>
        <v>0</v>
      </c>
      <c r="BG167" s="122">
        <f>IF(BB167=5,G167,0)</f>
        <v>0</v>
      </c>
    </row>
    <row r="168" spans="1:59" x14ac:dyDescent="0.2">
      <c r="A168" s="189">
        <v>31</v>
      </c>
      <c r="B168" s="142" t="s">
        <v>258</v>
      </c>
      <c r="C168" s="143" t="s">
        <v>259</v>
      </c>
      <c r="D168" s="144" t="s">
        <v>252</v>
      </c>
      <c r="E168" s="145">
        <v>26.1</v>
      </c>
      <c r="F168" s="202">
        <v>0</v>
      </c>
      <c r="G168" s="146">
        <f>E168*F168</f>
        <v>0</v>
      </c>
      <c r="H168" s="147">
        <v>0</v>
      </c>
      <c r="I168" s="147">
        <f>E168*H168</f>
        <v>0</v>
      </c>
      <c r="J168" s="147">
        <v>0</v>
      </c>
      <c r="K168" s="147">
        <f>E168*J168</f>
        <v>0</v>
      </c>
      <c r="Q168" s="141">
        <v>2</v>
      </c>
      <c r="AA168" s="122">
        <v>12</v>
      </c>
      <c r="AB168" s="122">
        <v>0</v>
      </c>
      <c r="AC168" s="122">
        <v>31</v>
      </c>
      <c r="BB168" s="122">
        <v>1</v>
      </c>
      <c r="BC168" s="122">
        <f>IF(BB168=1,G168,0)</f>
        <v>0</v>
      </c>
      <c r="BD168" s="122">
        <f>IF(BB168=2,G168,0)</f>
        <v>0</v>
      </c>
      <c r="BE168" s="122">
        <f>IF(BB168=3,G168,0)</f>
        <v>0</v>
      </c>
      <c r="BF168" s="122">
        <f>IF(BB168=4,G168,0)</f>
        <v>0</v>
      </c>
      <c r="BG168" s="122">
        <f>IF(BB168=5,G168,0)</f>
        <v>0</v>
      </c>
    </row>
    <row r="169" spans="1:59" x14ac:dyDescent="0.2">
      <c r="A169" s="190"/>
      <c r="B169" s="148"/>
      <c r="C169" s="173" t="s">
        <v>260</v>
      </c>
      <c r="D169" s="174"/>
      <c r="E169" s="149">
        <v>26.1</v>
      </c>
      <c r="F169" s="203"/>
      <c r="G169" s="150"/>
      <c r="H169" s="151"/>
      <c r="I169" s="151"/>
      <c r="J169" s="151"/>
      <c r="K169" s="151"/>
      <c r="M169" s="122" t="s">
        <v>260</v>
      </c>
      <c r="O169" s="152"/>
      <c r="Q169" s="141"/>
    </row>
    <row r="170" spans="1:59" x14ac:dyDescent="0.2">
      <c r="A170" s="189">
        <v>32</v>
      </c>
      <c r="B170" s="142" t="s">
        <v>261</v>
      </c>
      <c r="C170" s="143" t="s">
        <v>262</v>
      </c>
      <c r="D170" s="144" t="s">
        <v>252</v>
      </c>
      <c r="E170" s="145">
        <v>91.7</v>
      </c>
      <c r="F170" s="202">
        <v>0</v>
      </c>
      <c r="G170" s="146">
        <f>E170*F170</f>
        <v>0</v>
      </c>
      <c r="H170" s="147">
        <v>0</v>
      </c>
      <c r="I170" s="147">
        <f>E170*H170</f>
        <v>0</v>
      </c>
      <c r="J170" s="147">
        <v>0</v>
      </c>
      <c r="K170" s="147">
        <f>E170*J170</f>
        <v>0</v>
      </c>
      <c r="Q170" s="141">
        <v>2</v>
      </c>
      <c r="AA170" s="122">
        <v>12</v>
      </c>
      <c r="AB170" s="122">
        <v>0</v>
      </c>
      <c r="AC170" s="122">
        <v>32</v>
      </c>
      <c r="BB170" s="122">
        <v>1</v>
      </c>
      <c r="BC170" s="122">
        <f>IF(BB170=1,G170,0)</f>
        <v>0</v>
      </c>
      <c r="BD170" s="122">
        <f>IF(BB170=2,G170,0)</f>
        <v>0</v>
      </c>
      <c r="BE170" s="122">
        <f>IF(BB170=3,G170,0)</f>
        <v>0</v>
      </c>
      <c r="BF170" s="122">
        <f>IF(BB170=4,G170,0)</f>
        <v>0</v>
      </c>
      <c r="BG170" s="122">
        <f>IF(BB170=5,G170,0)</f>
        <v>0</v>
      </c>
    </row>
    <row r="171" spans="1:59" x14ac:dyDescent="0.2">
      <c r="A171" s="189">
        <v>33</v>
      </c>
      <c r="B171" s="142" t="s">
        <v>263</v>
      </c>
      <c r="C171" s="143" t="s">
        <v>264</v>
      </c>
      <c r="D171" s="144" t="s">
        <v>252</v>
      </c>
      <c r="E171" s="145">
        <v>5.84</v>
      </c>
      <c r="F171" s="202">
        <v>0</v>
      </c>
      <c r="G171" s="146">
        <f>E171*F171</f>
        <v>0</v>
      </c>
      <c r="H171" s="147">
        <v>0</v>
      </c>
      <c r="I171" s="147">
        <f>E171*H171</f>
        <v>0</v>
      </c>
      <c r="J171" s="147">
        <v>0</v>
      </c>
      <c r="K171" s="147">
        <f>E171*J171</f>
        <v>0</v>
      </c>
      <c r="Q171" s="141">
        <v>2</v>
      </c>
      <c r="AA171" s="122">
        <v>12</v>
      </c>
      <c r="AB171" s="122">
        <v>0</v>
      </c>
      <c r="AC171" s="122">
        <v>33</v>
      </c>
      <c r="BB171" s="122">
        <v>1</v>
      </c>
      <c r="BC171" s="122">
        <f>IF(BB171=1,G171,0)</f>
        <v>0</v>
      </c>
      <c r="BD171" s="122">
        <f>IF(BB171=2,G171,0)</f>
        <v>0</v>
      </c>
      <c r="BE171" s="122">
        <f>IF(BB171=3,G171,0)</f>
        <v>0</v>
      </c>
      <c r="BF171" s="122">
        <f>IF(BB171=4,G171,0)</f>
        <v>0</v>
      </c>
      <c r="BG171" s="122">
        <f>IF(BB171=5,G171,0)</f>
        <v>0</v>
      </c>
    </row>
    <row r="172" spans="1:59" x14ac:dyDescent="0.2">
      <c r="A172" s="191"/>
      <c r="B172" s="154" t="s">
        <v>70</v>
      </c>
      <c r="C172" s="155" t="str">
        <f>CONCATENATE(B149," ",C149)</f>
        <v>97 Prorážení otvorů</v>
      </c>
      <c r="D172" s="153"/>
      <c r="E172" s="156"/>
      <c r="F172" s="204"/>
      <c r="G172" s="157">
        <f>SUM(G149:G171)</f>
        <v>0</v>
      </c>
      <c r="H172" s="158"/>
      <c r="I172" s="159">
        <f>SUM(I149:I171)</f>
        <v>0</v>
      </c>
      <c r="J172" s="158"/>
      <c r="K172" s="159">
        <f>SUM(K149:K171)</f>
        <v>-3.99315</v>
      </c>
      <c r="Q172" s="141">
        <v>4</v>
      </c>
      <c r="BC172" s="160">
        <f>SUM(BC149:BC171)</f>
        <v>0</v>
      </c>
      <c r="BD172" s="160">
        <f>SUM(BD149:BD171)</f>
        <v>0</v>
      </c>
      <c r="BE172" s="160">
        <f>SUM(BE149:BE171)</f>
        <v>0</v>
      </c>
      <c r="BF172" s="160">
        <f>SUM(BF149:BF171)</f>
        <v>0</v>
      </c>
      <c r="BG172" s="160">
        <f>SUM(BG149:BG171)</f>
        <v>0</v>
      </c>
    </row>
    <row r="173" spans="1:59" x14ac:dyDescent="0.2">
      <c r="A173" s="188" t="s">
        <v>69</v>
      </c>
      <c r="B173" s="135" t="s">
        <v>265</v>
      </c>
      <c r="C173" s="136" t="s">
        <v>266</v>
      </c>
      <c r="D173" s="137"/>
      <c r="E173" s="138"/>
      <c r="F173" s="201"/>
      <c r="G173" s="139"/>
      <c r="H173" s="140"/>
      <c r="I173" s="140"/>
      <c r="J173" s="140"/>
      <c r="K173" s="140"/>
      <c r="Q173" s="141">
        <v>1</v>
      </c>
    </row>
    <row r="174" spans="1:59" x14ac:dyDescent="0.2">
      <c r="A174" s="189">
        <v>34</v>
      </c>
      <c r="B174" s="142" t="s">
        <v>267</v>
      </c>
      <c r="C174" s="143" t="s">
        <v>268</v>
      </c>
      <c r="D174" s="144" t="s">
        <v>252</v>
      </c>
      <c r="E174" s="145">
        <v>83.5</v>
      </c>
      <c r="F174" s="202">
        <v>0</v>
      </c>
      <c r="G174" s="146">
        <f>E174*F174</f>
        <v>0</v>
      </c>
      <c r="H174" s="147">
        <v>0</v>
      </c>
      <c r="I174" s="147">
        <f>E174*H174</f>
        <v>0</v>
      </c>
      <c r="J174" s="147">
        <v>0</v>
      </c>
      <c r="K174" s="147">
        <f>E174*J174</f>
        <v>0</v>
      </c>
      <c r="Q174" s="141">
        <v>2</v>
      </c>
      <c r="AA174" s="122">
        <v>12</v>
      </c>
      <c r="AB174" s="122">
        <v>0</v>
      </c>
      <c r="AC174" s="122">
        <v>34</v>
      </c>
      <c r="BB174" s="122">
        <v>1</v>
      </c>
      <c r="BC174" s="122">
        <f>IF(BB174=1,G174,0)</f>
        <v>0</v>
      </c>
      <c r="BD174" s="122">
        <f>IF(BB174=2,G174,0)</f>
        <v>0</v>
      </c>
      <c r="BE174" s="122">
        <f>IF(BB174=3,G174,0)</f>
        <v>0</v>
      </c>
      <c r="BF174" s="122">
        <f>IF(BB174=4,G174,0)</f>
        <v>0</v>
      </c>
      <c r="BG174" s="122">
        <f>IF(BB174=5,G174,0)</f>
        <v>0</v>
      </c>
    </row>
    <row r="175" spans="1:59" x14ac:dyDescent="0.2">
      <c r="A175" s="191"/>
      <c r="B175" s="154" t="s">
        <v>70</v>
      </c>
      <c r="C175" s="155" t="str">
        <f>CONCATENATE(B173," ",C173)</f>
        <v>99 Staveništní přesun hmot</v>
      </c>
      <c r="D175" s="153"/>
      <c r="E175" s="156"/>
      <c r="F175" s="204"/>
      <c r="G175" s="157">
        <f>SUM(G173:G174)</f>
        <v>0</v>
      </c>
      <c r="H175" s="158"/>
      <c r="I175" s="159">
        <f>SUM(I173:I174)</f>
        <v>0</v>
      </c>
      <c r="J175" s="158"/>
      <c r="K175" s="159">
        <f>SUM(K173:K174)</f>
        <v>0</v>
      </c>
      <c r="Q175" s="141">
        <v>4</v>
      </c>
      <c r="BC175" s="160">
        <f>SUM(BC173:BC174)</f>
        <v>0</v>
      </c>
      <c r="BD175" s="160">
        <f>SUM(BD173:BD174)</f>
        <v>0</v>
      </c>
      <c r="BE175" s="160">
        <f>SUM(BE173:BE174)</f>
        <v>0</v>
      </c>
      <c r="BF175" s="160">
        <f>SUM(BF173:BF174)</f>
        <v>0</v>
      </c>
      <c r="BG175" s="160">
        <f>SUM(BG173:BG174)</f>
        <v>0</v>
      </c>
    </row>
    <row r="176" spans="1:59" x14ac:dyDescent="0.2">
      <c r="A176" s="188" t="s">
        <v>69</v>
      </c>
      <c r="B176" s="135" t="s">
        <v>269</v>
      </c>
      <c r="C176" s="136" t="s">
        <v>270</v>
      </c>
      <c r="D176" s="137"/>
      <c r="E176" s="138"/>
      <c r="F176" s="201"/>
      <c r="G176" s="139"/>
      <c r="H176" s="140"/>
      <c r="I176" s="140"/>
      <c r="J176" s="140"/>
      <c r="K176" s="140"/>
      <c r="Q176" s="141">
        <v>1</v>
      </c>
    </row>
    <row r="177" spans="1:59" ht="25.5" x14ac:dyDescent="0.2">
      <c r="A177" s="189">
        <v>35</v>
      </c>
      <c r="B177" s="142" t="s">
        <v>271</v>
      </c>
      <c r="C177" s="143" t="s">
        <v>272</v>
      </c>
      <c r="D177" s="144" t="s">
        <v>76</v>
      </c>
      <c r="E177" s="145">
        <v>304.47500000000002</v>
      </c>
      <c r="F177" s="202">
        <v>0</v>
      </c>
      <c r="G177" s="146">
        <f>E177*F177</f>
        <v>0</v>
      </c>
      <c r="H177" s="147">
        <v>5.0099999999999997E-3</v>
      </c>
      <c r="I177" s="147">
        <f>E177*H177</f>
        <v>1.52541975</v>
      </c>
      <c r="J177" s="147">
        <v>0</v>
      </c>
      <c r="K177" s="147">
        <f>E177*J177</f>
        <v>0</v>
      </c>
      <c r="Q177" s="141">
        <v>2</v>
      </c>
      <c r="AA177" s="122">
        <v>12</v>
      </c>
      <c r="AB177" s="122">
        <v>0</v>
      </c>
      <c r="AC177" s="122">
        <v>35</v>
      </c>
      <c r="BB177" s="122">
        <v>2</v>
      </c>
      <c r="BC177" s="122">
        <f>IF(BB177=1,G177,0)</f>
        <v>0</v>
      </c>
      <c r="BD177" s="122">
        <f>IF(BB177=2,G177,0)</f>
        <v>0</v>
      </c>
      <c r="BE177" s="122">
        <f>IF(BB177=3,G177,0)</f>
        <v>0</v>
      </c>
      <c r="BF177" s="122">
        <f>IF(BB177=4,G177,0)</f>
        <v>0</v>
      </c>
      <c r="BG177" s="122">
        <f>IF(BB177=5,G177,0)</f>
        <v>0</v>
      </c>
    </row>
    <row r="178" spans="1:59" x14ac:dyDescent="0.2">
      <c r="A178" s="190"/>
      <c r="B178" s="148"/>
      <c r="C178" s="173" t="s">
        <v>134</v>
      </c>
      <c r="D178" s="174"/>
      <c r="E178" s="149">
        <v>10.9</v>
      </c>
      <c r="F178" s="203"/>
      <c r="G178" s="150"/>
      <c r="H178" s="151"/>
      <c r="I178" s="151"/>
      <c r="J178" s="151"/>
      <c r="K178" s="151"/>
      <c r="M178" s="122" t="s">
        <v>134</v>
      </c>
      <c r="O178" s="152"/>
      <c r="Q178" s="141"/>
    </row>
    <row r="179" spans="1:59" x14ac:dyDescent="0.2">
      <c r="A179" s="190"/>
      <c r="B179" s="148"/>
      <c r="C179" s="173" t="s">
        <v>135</v>
      </c>
      <c r="D179" s="174"/>
      <c r="E179" s="149">
        <v>26</v>
      </c>
      <c r="F179" s="203"/>
      <c r="G179" s="150"/>
      <c r="H179" s="151"/>
      <c r="I179" s="151"/>
      <c r="J179" s="151"/>
      <c r="K179" s="151"/>
      <c r="M179" s="122" t="s">
        <v>135</v>
      </c>
      <c r="O179" s="152"/>
      <c r="Q179" s="141"/>
    </row>
    <row r="180" spans="1:59" x14ac:dyDescent="0.2">
      <c r="A180" s="190"/>
      <c r="B180" s="148"/>
      <c r="C180" s="173" t="s">
        <v>136</v>
      </c>
      <c r="D180" s="174"/>
      <c r="E180" s="149">
        <v>26</v>
      </c>
      <c r="F180" s="203"/>
      <c r="G180" s="150"/>
      <c r="H180" s="151"/>
      <c r="I180" s="151"/>
      <c r="J180" s="151"/>
      <c r="K180" s="151"/>
      <c r="M180" s="122" t="s">
        <v>136</v>
      </c>
      <c r="O180" s="152"/>
      <c r="Q180" s="141"/>
    </row>
    <row r="181" spans="1:59" x14ac:dyDescent="0.2">
      <c r="A181" s="190"/>
      <c r="B181" s="148"/>
      <c r="C181" s="173" t="s">
        <v>137</v>
      </c>
      <c r="D181" s="174"/>
      <c r="E181" s="149">
        <v>21</v>
      </c>
      <c r="F181" s="203"/>
      <c r="G181" s="150"/>
      <c r="H181" s="151"/>
      <c r="I181" s="151"/>
      <c r="J181" s="151"/>
      <c r="K181" s="151"/>
      <c r="M181" s="122" t="s">
        <v>137</v>
      </c>
      <c r="O181" s="152"/>
      <c r="Q181" s="141"/>
    </row>
    <row r="182" spans="1:59" x14ac:dyDescent="0.2">
      <c r="A182" s="190"/>
      <c r="B182" s="148"/>
      <c r="C182" s="173" t="s">
        <v>138</v>
      </c>
      <c r="D182" s="174"/>
      <c r="E182" s="149">
        <v>12.2</v>
      </c>
      <c r="F182" s="203"/>
      <c r="G182" s="150"/>
      <c r="H182" s="151"/>
      <c r="I182" s="151"/>
      <c r="J182" s="151"/>
      <c r="K182" s="151"/>
      <c r="M182" s="122" t="s">
        <v>138</v>
      </c>
      <c r="O182" s="152"/>
      <c r="Q182" s="141"/>
    </row>
    <row r="183" spans="1:59" x14ac:dyDescent="0.2">
      <c r="A183" s="190"/>
      <c r="B183" s="148"/>
      <c r="C183" s="173" t="s">
        <v>139</v>
      </c>
      <c r="D183" s="174"/>
      <c r="E183" s="149">
        <v>11.9</v>
      </c>
      <c r="F183" s="203"/>
      <c r="G183" s="150"/>
      <c r="H183" s="151"/>
      <c r="I183" s="151"/>
      <c r="J183" s="151"/>
      <c r="K183" s="151"/>
      <c r="M183" s="122" t="s">
        <v>139</v>
      </c>
      <c r="O183" s="152"/>
      <c r="Q183" s="141"/>
    </row>
    <row r="184" spans="1:59" ht="12.75" customHeight="1" x14ac:dyDescent="0.2">
      <c r="A184" s="190"/>
      <c r="B184" s="148"/>
      <c r="C184" s="173" t="s">
        <v>273</v>
      </c>
      <c r="D184" s="174"/>
      <c r="E184" s="149">
        <v>162.54499999999999</v>
      </c>
      <c r="F184" s="203"/>
      <c r="G184" s="150"/>
      <c r="H184" s="151"/>
      <c r="I184" s="151"/>
      <c r="J184" s="151"/>
      <c r="K184" s="151"/>
      <c r="M184" s="122" t="s">
        <v>273</v>
      </c>
      <c r="O184" s="152"/>
      <c r="Q184" s="141"/>
    </row>
    <row r="185" spans="1:59" x14ac:dyDescent="0.2">
      <c r="A185" s="190"/>
      <c r="B185" s="148"/>
      <c r="C185" s="173" t="s">
        <v>274</v>
      </c>
      <c r="D185" s="174"/>
      <c r="E185" s="149">
        <v>33.93</v>
      </c>
      <c r="F185" s="203"/>
      <c r="G185" s="150"/>
      <c r="H185" s="151"/>
      <c r="I185" s="151"/>
      <c r="J185" s="151"/>
      <c r="K185" s="151"/>
      <c r="M185" s="122" t="s">
        <v>274</v>
      </c>
      <c r="O185" s="152"/>
      <c r="Q185" s="141"/>
    </row>
    <row r="186" spans="1:59" ht="25.5" x14ac:dyDescent="0.2">
      <c r="A186" s="189">
        <v>36</v>
      </c>
      <c r="B186" s="142" t="s">
        <v>275</v>
      </c>
      <c r="C186" s="143" t="s">
        <v>276</v>
      </c>
      <c r="D186" s="144" t="s">
        <v>76</v>
      </c>
      <c r="E186" s="145">
        <v>304.47500000000002</v>
      </c>
      <c r="F186" s="202">
        <v>0</v>
      </c>
      <c r="G186" s="146">
        <f>E186*F186</f>
        <v>0</v>
      </c>
      <c r="H186" s="147">
        <v>2.9999999999999997E-4</v>
      </c>
      <c r="I186" s="147">
        <f>E186*H186</f>
        <v>9.1342499999999993E-2</v>
      </c>
      <c r="J186" s="147">
        <v>0</v>
      </c>
      <c r="K186" s="147">
        <f>E186*J186</f>
        <v>0</v>
      </c>
      <c r="Q186" s="141">
        <v>2</v>
      </c>
      <c r="AA186" s="122">
        <v>12</v>
      </c>
      <c r="AB186" s="122">
        <v>0</v>
      </c>
      <c r="AC186" s="122">
        <v>36</v>
      </c>
      <c r="BB186" s="122">
        <v>2</v>
      </c>
      <c r="BC186" s="122">
        <f>IF(BB186=1,G186,0)</f>
        <v>0</v>
      </c>
      <c r="BD186" s="122">
        <f>IF(BB186=2,G186,0)</f>
        <v>0</v>
      </c>
      <c r="BE186" s="122">
        <f>IF(BB186=3,G186,0)</f>
        <v>0</v>
      </c>
      <c r="BF186" s="122">
        <f>IF(BB186=4,G186,0)</f>
        <v>0</v>
      </c>
      <c r="BG186" s="122">
        <f>IF(BB186=5,G186,0)</f>
        <v>0</v>
      </c>
    </row>
    <row r="187" spans="1:59" x14ac:dyDescent="0.2">
      <c r="A187" s="190"/>
      <c r="B187" s="148"/>
      <c r="C187" s="173" t="s">
        <v>277</v>
      </c>
      <c r="D187" s="174"/>
      <c r="E187" s="149">
        <v>304.47500000000002</v>
      </c>
      <c r="F187" s="203"/>
      <c r="G187" s="150"/>
      <c r="H187" s="151"/>
      <c r="I187" s="151"/>
      <c r="J187" s="151"/>
      <c r="K187" s="151"/>
      <c r="M187" s="122" t="s">
        <v>277</v>
      </c>
      <c r="O187" s="152"/>
      <c r="Q187" s="141"/>
    </row>
    <row r="188" spans="1:59" x14ac:dyDescent="0.2">
      <c r="A188" s="189">
        <v>37</v>
      </c>
      <c r="B188" s="142" t="s">
        <v>278</v>
      </c>
      <c r="C188" s="143" t="s">
        <v>279</v>
      </c>
      <c r="D188" s="144" t="s">
        <v>252</v>
      </c>
      <c r="E188" s="145">
        <v>1.62</v>
      </c>
      <c r="F188" s="202">
        <v>0</v>
      </c>
      <c r="G188" s="146">
        <f>E188*F188</f>
        <v>0</v>
      </c>
      <c r="H188" s="147">
        <v>0</v>
      </c>
      <c r="I188" s="147">
        <f>E188*H188</f>
        <v>0</v>
      </c>
      <c r="J188" s="147">
        <v>0</v>
      </c>
      <c r="K188" s="147">
        <f>E188*J188</f>
        <v>0</v>
      </c>
      <c r="Q188" s="141">
        <v>2</v>
      </c>
      <c r="AA188" s="122">
        <v>12</v>
      </c>
      <c r="AB188" s="122">
        <v>0</v>
      </c>
      <c r="AC188" s="122">
        <v>37</v>
      </c>
      <c r="BB188" s="122">
        <v>2</v>
      </c>
      <c r="BC188" s="122">
        <f>IF(BB188=1,G188,0)</f>
        <v>0</v>
      </c>
      <c r="BD188" s="122">
        <f>IF(BB188=2,G188,0)</f>
        <v>0</v>
      </c>
      <c r="BE188" s="122">
        <f>IF(BB188=3,G188,0)</f>
        <v>0</v>
      </c>
      <c r="BF188" s="122">
        <f>IF(BB188=4,G188,0)</f>
        <v>0</v>
      </c>
      <c r="BG188" s="122">
        <f>IF(BB188=5,G188,0)</f>
        <v>0</v>
      </c>
    </row>
    <row r="189" spans="1:59" x14ac:dyDescent="0.2">
      <c r="A189" s="191"/>
      <c r="B189" s="154" t="s">
        <v>70</v>
      </c>
      <c r="C189" s="155" t="str">
        <f>CONCATENATE(B176," ",C176)</f>
        <v>711 Izolace proti vodě</v>
      </c>
      <c r="D189" s="153"/>
      <c r="E189" s="156"/>
      <c r="F189" s="204"/>
      <c r="G189" s="157">
        <f>SUM(G176:G188)</f>
        <v>0</v>
      </c>
      <c r="H189" s="158"/>
      <c r="I189" s="159">
        <f>SUM(I176:I188)</f>
        <v>1.6167622499999998</v>
      </c>
      <c r="J189" s="158"/>
      <c r="K189" s="159">
        <f>SUM(K176:K188)</f>
        <v>0</v>
      </c>
      <c r="Q189" s="141">
        <v>4</v>
      </c>
      <c r="BC189" s="160">
        <f>SUM(BC176:BC188)</f>
        <v>0</v>
      </c>
      <c r="BD189" s="160">
        <f>SUM(BD176:BD188)</f>
        <v>0</v>
      </c>
      <c r="BE189" s="160">
        <f>SUM(BE176:BE188)</f>
        <v>0</v>
      </c>
      <c r="BF189" s="160">
        <f>SUM(BF176:BF188)</f>
        <v>0</v>
      </c>
      <c r="BG189" s="160">
        <f>SUM(BG176:BG188)</f>
        <v>0</v>
      </c>
    </row>
    <row r="190" spans="1:59" x14ac:dyDescent="0.2">
      <c r="A190" s="188" t="s">
        <v>69</v>
      </c>
      <c r="B190" s="135" t="s">
        <v>280</v>
      </c>
      <c r="C190" s="136" t="s">
        <v>281</v>
      </c>
      <c r="D190" s="137"/>
      <c r="E190" s="138"/>
      <c r="F190" s="201"/>
      <c r="G190" s="139"/>
      <c r="H190" s="140"/>
      <c r="I190" s="140"/>
      <c r="J190" s="140"/>
      <c r="K190" s="140"/>
      <c r="Q190" s="141">
        <v>1</v>
      </c>
    </row>
    <row r="191" spans="1:59" x14ac:dyDescent="0.2">
      <c r="A191" s="189">
        <v>38</v>
      </c>
      <c r="B191" s="142" t="s">
        <v>282</v>
      </c>
      <c r="C191" s="143" t="s">
        <v>283</v>
      </c>
      <c r="D191" s="144" t="s">
        <v>284</v>
      </c>
      <c r="E191" s="145">
        <v>15</v>
      </c>
      <c r="F191" s="202">
        <v>0</v>
      </c>
      <c r="G191" s="146">
        <f>E191*F191</f>
        <v>0</v>
      </c>
      <c r="H191" s="147">
        <v>0</v>
      </c>
      <c r="I191" s="147">
        <f>E191*H191</f>
        <v>0</v>
      </c>
      <c r="J191" s="147">
        <v>-1.933E-2</v>
      </c>
      <c r="K191" s="147">
        <f>E191*J191</f>
        <v>-0.28994999999999999</v>
      </c>
      <c r="Q191" s="141">
        <v>2</v>
      </c>
      <c r="AA191" s="122">
        <v>12</v>
      </c>
      <c r="AB191" s="122">
        <v>0</v>
      </c>
      <c r="AC191" s="122">
        <v>38</v>
      </c>
      <c r="BB191" s="122">
        <v>2</v>
      </c>
      <c r="BC191" s="122">
        <f>IF(BB191=1,G191,0)</f>
        <v>0</v>
      </c>
      <c r="BD191" s="122">
        <f>IF(BB191=2,G191,0)</f>
        <v>0</v>
      </c>
      <c r="BE191" s="122">
        <f>IF(BB191=3,G191,0)</f>
        <v>0</v>
      </c>
      <c r="BF191" s="122">
        <f>IF(BB191=4,G191,0)</f>
        <v>0</v>
      </c>
      <c r="BG191" s="122">
        <f>IF(BB191=5,G191,0)</f>
        <v>0</v>
      </c>
    </row>
    <row r="192" spans="1:59" x14ac:dyDescent="0.2">
      <c r="A192" s="190"/>
      <c r="B192" s="148"/>
      <c r="C192" s="173" t="s">
        <v>285</v>
      </c>
      <c r="D192" s="174"/>
      <c r="E192" s="149">
        <v>2</v>
      </c>
      <c r="F192" s="203"/>
      <c r="G192" s="150"/>
      <c r="H192" s="151"/>
      <c r="I192" s="151"/>
      <c r="J192" s="151"/>
      <c r="K192" s="151"/>
      <c r="M192" s="122" t="s">
        <v>285</v>
      </c>
      <c r="O192" s="152"/>
      <c r="Q192" s="141"/>
    </row>
    <row r="193" spans="1:59" x14ac:dyDescent="0.2">
      <c r="A193" s="190"/>
      <c r="B193" s="148"/>
      <c r="C193" s="173" t="s">
        <v>286</v>
      </c>
      <c r="D193" s="174"/>
      <c r="E193" s="149">
        <v>3</v>
      </c>
      <c r="F193" s="203"/>
      <c r="G193" s="150"/>
      <c r="H193" s="151"/>
      <c r="I193" s="151"/>
      <c r="J193" s="151"/>
      <c r="K193" s="151"/>
      <c r="M193" s="122" t="s">
        <v>286</v>
      </c>
      <c r="O193" s="152"/>
      <c r="Q193" s="141"/>
    </row>
    <row r="194" spans="1:59" x14ac:dyDescent="0.2">
      <c r="A194" s="190"/>
      <c r="B194" s="148"/>
      <c r="C194" s="173" t="s">
        <v>287</v>
      </c>
      <c r="D194" s="174"/>
      <c r="E194" s="149">
        <v>6</v>
      </c>
      <c r="F194" s="203"/>
      <c r="G194" s="150"/>
      <c r="H194" s="151"/>
      <c r="I194" s="151"/>
      <c r="J194" s="151"/>
      <c r="K194" s="151"/>
      <c r="M194" s="122" t="s">
        <v>287</v>
      </c>
      <c r="O194" s="152"/>
      <c r="Q194" s="141"/>
    </row>
    <row r="195" spans="1:59" x14ac:dyDescent="0.2">
      <c r="A195" s="190"/>
      <c r="B195" s="148"/>
      <c r="C195" s="173" t="s">
        <v>288</v>
      </c>
      <c r="D195" s="174"/>
      <c r="E195" s="149">
        <v>3</v>
      </c>
      <c r="F195" s="203"/>
      <c r="G195" s="150"/>
      <c r="H195" s="151"/>
      <c r="I195" s="151"/>
      <c r="J195" s="151"/>
      <c r="K195" s="151"/>
      <c r="M195" s="122" t="s">
        <v>288</v>
      </c>
      <c r="O195" s="152"/>
      <c r="Q195" s="141"/>
    </row>
    <row r="196" spans="1:59" x14ac:dyDescent="0.2">
      <c r="A196" s="190"/>
      <c r="B196" s="148"/>
      <c r="C196" s="173" t="s">
        <v>289</v>
      </c>
      <c r="D196" s="174"/>
      <c r="E196" s="149">
        <v>1</v>
      </c>
      <c r="F196" s="203"/>
      <c r="G196" s="150"/>
      <c r="H196" s="151"/>
      <c r="I196" s="151"/>
      <c r="J196" s="151"/>
      <c r="K196" s="151"/>
      <c r="M196" s="122" t="s">
        <v>289</v>
      </c>
      <c r="O196" s="152"/>
      <c r="Q196" s="141"/>
    </row>
    <row r="197" spans="1:59" x14ac:dyDescent="0.2">
      <c r="A197" s="189">
        <v>39</v>
      </c>
      <c r="B197" s="142" t="s">
        <v>290</v>
      </c>
      <c r="C197" s="143" t="s">
        <v>291</v>
      </c>
      <c r="D197" s="144" t="s">
        <v>284</v>
      </c>
      <c r="E197" s="145">
        <v>8</v>
      </c>
      <c r="F197" s="202">
        <v>0</v>
      </c>
      <c r="G197" s="146">
        <f>E197*F197</f>
        <v>0</v>
      </c>
      <c r="H197" s="147">
        <v>0</v>
      </c>
      <c r="I197" s="147">
        <f>E197*H197</f>
        <v>0</v>
      </c>
      <c r="J197" s="147">
        <v>-3.968E-2</v>
      </c>
      <c r="K197" s="147">
        <f>E197*J197</f>
        <v>-0.31744</v>
      </c>
      <c r="Q197" s="141">
        <v>2</v>
      </c>
      <c r="AA197" s="122">
        <v>12</v>
      </c>
      <c r="AB197" s="122">
        <v>0</v>
      </c>
      <c r="AC197" s="122">
        <v>39</v>
      </c>
      <c r="BB197" s="122">
        <v>2</v>
      </c>
      <c r="BC197" s="122">
        <f>IF(BB197=1,G197,0)</f>
        <v>0</v>
      </c>
      <c r="BD197" s="122">
        <f>IF(BB197=2,G197,0)</f>
        <v>0</v>
      </c>
      <c r="BE197" s="122">
        <f>IF(BB197=3,G197,0)</f>
        <v>0</v>
      </c>
      <c r="BF197" s="122">
        <f>IF(BB197=4,G197,0)</f>
        <v>0</v>
      </c>
      <c r="BG197" s="122">
        <f>IF(BB197=5,G197,0)</f>
        <v>0</v>
      </c>
    </row>
    <row r="198" spans="1:59" x14ac:dyDescent="0.2">
      <c r="A198" s="190"/>
      <c r="B198" s="148"/>
      <c r="C198" s="173" t="s">
        <v>292</v>
      </c>
      <c r="D198" s="174"/>
      <c r="E198" s="149">
        <v>3</v>
      </c>
      <c r="F198" s="203"/>
      <c r="G198" s="150"/>
      <c r="H198" s="151"/>
      <c r="I198" s="151"/>
      <c r="J198" s="151"/>
      <c r="K198" s="151"/>
      <c r="M198" s="122" t="s">
        <v>292</v>
      </c>
      <c r="O198" s="152"/>
      <c r="Q198" s="141"/>
    </row>
    <row r="199" spans="1:59" x14ac:dyDescent="0.2">
      <c r="A199" s="190"/>
      <c r="B199" s="148"/>
      <c r="C199" s="173" t="s">
        <v>293</v>
      </c>
      <c r="D199" s="174"/>
      <c r="E199" s="149">
        <v>2</v>
      </c>
      <c r="F199" s="203"/>
      <c r="G199" s="150"/>
      <c r="H199" s="151"/>
      <c r="I199" s="151"/>
      <c r="J199" s="151"/>
      <c r="K199" s="151"/>
      <c r="M199" s="122" t="s">
        <v>293</v>
      </c>
      <c r="O199" s="152"/>
      <c r="Q199" s="141"/>
    </row>
    <row r="200" spans="1:59" x14ac:dyDescent="0.2">
      <c r="A200" s="190"/>
      <c r="B200" s="148"/>
      <c r="C200" s="173" t="s">
        <v>288</v>
      </c>
      <c r="D200" s="174"/>
      <c r="E200" s="149">
        <v>3</v>
      </c>
      <c r="F200" s="203"/>
      <c r="G200" s="150"/>
      <c r="H200" s="151"/>
      <c r="I200" s="151"/>
      <c r="J200" s="151"/>
      <c r="K200" s="151"/>
      <c r="M200" s="122" t="s">
        <v>288</v>
      </c>
      <c r="O200" s="152"/>
      <c r="Q200" s="141"/>
    </row>
    <row r="201" spans="1:59" x14ac:dyDescent="0.2">
      <c r="A201" s="189">
        <v>40</v>
      </c>
      <c r="B201" s="142" t="s">
        <v>294</v>
      </c>
      <c r="C201" s="143" t="s">
        <v>295</v>
      </c>
      <c r="D201" s="144" t="s">
        <v>284</v>
      </c>
      <c r="E201" s="145">
        <v>5</v>
      </c>
      <c r="F201" s="202">
        <v>0</v>
      </c>
      <c r="G201" s="146">
        <f>E201*F201</f>
        <v>0</v>
      </c>
      <c r="H201" s="147">
        <v>0</v>
      </c>
      <c r="I201" s="147">
        <f>E201*H201</f>
        <v>0</v>
      </c>
      <c r="J201" s="147">
        <v>-1.9460000000000002E-2</v>
      </c>
      <c r="K201" s="147">
        <f>E201*J201</f>
        <v>-9.7300000000000011E-2</v>
      </c>
      <c r="Q201" s="141">
        <v>2</v>
      </c>
      <c r="AA201" s="122">
        <v>12</v>
      </c>
      <c r="AB201" s="122">
        <v>0</v>
      </c>
      <c r="AC201" s="122">
        <v>40</v>
      </c>
      <c r="BB201" s="122">
        <v>2</v>
      </c>
      <c r="BC201" s="122">
        <f>IF(BB201=1,G201,0)</f>
        <v>0</v>
      </c>
      <c r="BD201" s="122">
        <f>IF(BB201=2,G201,0)</f>
        <v>0</v>
      </c>
      <c r="BE201" s="122">
        <f>IF(BB201=3,G201,0)</f>
        <v>0</v>
      </c>
      <c r="BF201" s="122">
        <f>IF(BB201=4,G201,0)</f>
        <v>0</v>
      </c>
      <c r="BG201" s="122">
        <f>IF(BB201=5,G201,0)</f>
        <v>0</v>
      </c>
    </row>
    <row r="202" spans="1:59" x14ac:dyDescent="0.2">
      <c r="A202" s="190"/>
      <c r="B202" s="148"/>
      <c r="C202" s="173" t="s">
        <v>296</v>
      </c>
      <c r="D202" s="174"/>
      <c r="E202" s="149">
        <v>1</v>
      </c>
      <c r="F202" s="203"/>
      <c r="G202" s="150"/>
      <c r="H202" s="151"/>
      <c r="I202" s="151"/>
      <c r="J202" s="151"/>
      <c r="K202" s="151"/>
      <c r="M202" s="122" t="s">
        <v>296</v>
      </c>
      <c r="O202" s="152"/>
      <c r="Q202" s="141"/>
    </row>
    <row r="203" spans="1:59" x14ac:dyDescent="0.2">
      <c r="A203" s="190"/>
      <c r="B203" s="148"/>
      <c r="C203" s="173" t="s">
        <v>297</v>
      </c>
      <c r="D203" s="174"/>
      <c r="E203" s="149">
        <v>1</v>
      </c>
      <c r="F203" s="203"/>
      <c r="G203" s="150"/>
      <c r="H203" s="151"/>
      <c r="I203" s="151"/>
      <c r="J203" s="151"/>
      <c r="K203" s="151"/>
      <c r="M203" s="122" t="s">
        <v>297</v>
      </c>
      <c r="O203" s="152"/>
      <c r="Q203" s="141"/>
    </row>
    <row r="204" spans="1:59" x14ac:dyDescent="0.2">
      <c r="A204" s="190"/>
      <c r="B204" s="148"/>
      <c r="C204" s="173" t="s">
        <v>298</v>
      </c>
      <c r="D204" s="174"/>
      <c r="E204" s="149">
        <v>1</v>
      </c>
      <c r="F204" s="203"/>
      <c r="G204" s="150"/>
      <c r="H204" s="151"/>
      <c r="I204" s="151"/>
      <c r="J204" s="151"/>
      <c r="K204" s="151"/>
      <c r="M204" s="122" t="s">
        <v>298</v>
      </c>
      <c r="O204" s="152"/>
      <c r="Q204" s="141"/>
    </row>
    <row r="205" spans="1:59" x14ac:dyDescent="0.2">
      <c r="A205" s="190"/>
      <c r="B205" s="148"/>
      <c r="C205" s="173" t="s">
        <v>299</v>
      </c>
      <c r="D205" s="174"/>
      <c r="E205" s="149">
        <v>1</v>
      </c>
      <c r="F205" s="203"/>
      <c r="G205" s="150"/>
      <c r="H205" s="151"/>
      <c r="I205" s="151"/>
      <c r="J205" s="151"/>
      <c r="K205" s="151"/>
      <c r="M205" s="122" t="s">
        <v>299</v>
      </c>
      <c r="O205" s="152"/>
      <c r="Q205" s="141"/>
    </row>
    <row r="206" spans="1:59" x14ac:dyDescent="0.2">
      <c r="A206" s="190"/>
      <c r="B206" s="148"/>
      <c r="C206" s="173" t="s">
        <v>289</v>
      </c>
      <c r="D206" s="174"/>
      <c r="E206" s="149">
        <v>1</v>
      </c>
      <c r="F206" s="203"/>
      <c r="G206" s="150"/>
      <c r="H206" s="151"/>
      <c r="I206" s="151"/>
      <c r="J206" s="151"/>
      <c r="K206" s="151"/>
      <c r="M206" s="122" t="s">
        <v>289</v>
      </c>
      <c r="O206" s="152"/>
      <c r="Q206" s="141"/>
    </row>
    <row r="207" spans="1:59" x14ac:dyDescent="0.2">
      <c r="A207" s="189">
        <v>41</v>
      </c>
      <c r="B207" s="142" t="s">
        <v>300</v>
      </c>
      <c r="C207" s="143" t="s">
        <v>301</v>
      </c>
      <c r="D207" s="144" t="s">
        <v>284</v>
      </c>
      <c r="E207" s="145">
        <v>1</v>
      </c>
      <c r="F207" s="202">
        <v>0</v>
      </c>
      <c r="G207" s="146">
        <f>E207*F207</f>
        <v>0</v>
      </c>
      <c r="H207" s="147">
        <v>0</v>
      </c>
      <c r="I207" s="147">
        <f>E207*H207</f>
        <v>0</v>
      </c>
      <c r="J207" s="147">
        <v>-3.2899999999999999E-2</v>
      </c>
      <c r="K207" s="147">
        <f>E207*J207</f>
        <v>-3.2899999999999999E-2</v>
      </c>
      <c r="Q207" s="141">
        <v>2</v>
      </c>
      <c r="AA207" s="122">
        <v>12</v>
      </c>
      <c r="AB207" s="122">
        <v>0</v>
      </c>
      <c r="AC207" s="122">
        <v>41</v>
      </c>
      <c r="BB207" s="122">
        <v>2</v>
      </c>
      <c r="BC207" s="122">
        <f>IF(BB207=1,G207,0)</f>
        <v>0</v>
      </c>
      <c r="BD207" s="122">
        <f>IF(BB207=2,G207,0)</f>
        <v>0</v>
      </c>
      <c r="BE207" s="122">
        <f>IF(BB207=3,G207,0)</f>
        <v>0</v>
      </c>
      <c r="BF207" s="122">
        <f>IF(BB207=4,G207,0)</f>
        <v>0</v>
      </c>
      <c r="BG207" s="122">
        <f>IF(BB207=5,G207,0)</f>
        <v>0</v>
      </c>
    </row>
    <row r="208" spans="1:59" x14ac:dyDescent="0.2">
      <c r="A208" s="190"/>
      <c r="B208" s="148"/>
      <c r="C208" s="173" t="s">
        <v>289</v>
      </c>
      <c r="D208" s="174"/>
      <c r="E208" s="149">
        <v>1</v>
      </c>
      <c r="F208" s="203"/>
      <c r="G208" s="150"/>
      <c r="H208" s="151"/>
      <c r="I208" s="151"/>
      <c r="J208" s="151"/>
      <c r="K208" s="151"/>
      <c r="M208" s="122" t="s">
        <v>289</v>
      </c>
      <c r="O208" s="152"/>
      <c r="Q208" s="141"/>
    </row>
    <row r="209" spans="1:59" x14ac:dyDescent="0.2">
      <c r="A209" s="191"/>
      <c r="B209" s="154" t="s">
        <v>70</v>
      </c>
      <c r="C209" s="155" t="str">
        <f>CONCATENATE(B190," ",C190)</f>
        <v>725 Zařizovací předměty</v>
      </c>
      <c r="D209" s="153"/>
      <c r="E209" s="156"/>
      <c r="F209" s="204"/>
      <c r="G209" s="157">
        <f>SUM(G190:G208)</f>
        <v>0</v>
      </c>
      <c r="H209" s="158"/>
      <c r="I209" s="159">
        <f>SUM(I190:I208)</f>
        <v>0</v>
      </c>
      <c r="J209" s="158"/>
      <c r="K209" s="159">
        <f>SUM(K190:K208)</f>
        <v>-0.73759000000000008</v>
      </c>
      <c r="Q209" s="141">
        <v>4</v>
      </c>
      <c r="BC209" s="160">
        <f>SUM(BC190:BC208)</f>
        <v>0</v>
      </c>
      <c r="BD209" s="160">
        <f>SUM(BD190:BD208)</f>
        <v>0</v>
      </c>
      <c r="BE209" s="160">
        <f>SUM(BE190:BE208)</f>
        <v>0</v>
      </c>
      <c r="BF209" s="160">
        <f>SUM(BF190:BF208)</f>
        <v>0</v>
      </c>
      <c r="BG209" s="160">
        <f>SUM(BG190:BG208)</f>
        <v>0</v>
      </c>
    </row>
    <row r="210" spans="1:59" x14ac:dyDescent="0.2">
      <c r="A210" s="188" t="s">
        <v>69</v>
      </c>
      <c r="B210" s="135" t="s">
        <v>302</v>
      </c>
      <c r="C210" s="136" t="s">
        <v>303</v>
      </c>
      <c r="D210" s="137"/>
      <c r="E210" s="138"/>
      <c r="F210" s="201"/>
      <c r="G210" s="139"/>
      <c r="H210" s="140"/>
      <c r="I210" s="140"/>
      <c r="J210" s="140"/>
      <c r="K210" s="140"/>
      <c r="Q210" s="141">
        <v>1</v>
      </c>
    </row>
    <row r="211" spans="1:59" ht="25.5" x14ac:dyDescent="0.2">
      <c r="A211" s="189">
        <v>42</v>
      </c>
      <c r="B211" s="142" t="s">
        <v>304</v>
      </c>
      <c r="C211" s="143" t="s">
        <v>305</v>
      </c>
      <c r="D211" s="144" t="s">
        <v>76</v>
      </c>
      <c r="E211" s="145">
        <v>1.44</v>
      </c>
      <c r="F211" s="202">
        <v>0</v>
      </c>
      <c r="G211" s="146">
        <f>E211*F211</f>
        <v>0</v>
      </c>
      <c r="H211" s="147">
        <v>0.11471000000000001</v>
      </c>
      <c r="I211" s="147">
        <f>E211*H211</f>
        <v>0.16518240000000001</v>
      </c>
      <c r="J211" s="147">
        <v>0</v>
      </c>
      <c r="K211" s="147">
        <f>E211*J211</f>
        <v>0</v>
      </c>
      <c r="Q211" s="141">
        <v>2</v>
      </c>
      <c r="AA211" s="122">
        <v>12</v>
      </c>
      <c r="AB211" s="122">
        <v>0</v>
      </c>
      <c r="AC211" s="122">
        <v>42</v>
      </c>
      <c r="BB211" s="122">
        <v>2</v>
      </c>
      <c r="BC211" s="122">
        <f>IF(BB211=1,G211,0)</f>
        <v>0</v>
      </c>
      <c r="BD211" s="122">
        <f>IF(BB211=2,G211,0)</f>
        <v>0</v>
      </c>
      <c r="BE211" s="122">
        <f>IF(BB211=3,G211,0)</f>
        <v>0</v>
      </c>
      <c r="BF211" s="122">
        <f>IF(BB211=4,G211,0)</f>
        <v>0</v>
      </c>
      <c r="BG211" s="122">
        <f>IF(BB211=5,G211,0)</f>
        <v>0</v>
      </c>
    </row>
    <row r="212" spans="1:59" x14ac:dyDescent="0.2">
      <c r="A212" s="190"/>
      <c r="B212" s="148"/>
      <c r="C212" s="173" t="s">
        <v>306</v>
      </c>
      <c r="D212" s="174"/>
      <c r="E212" s="149">
        <v>1.44</v>
      </c>
      <c r="F212" s="203"/>
      <c r="G212" s="150"/>
      <c r="H212" s="151"/>
      <c r="I212" s="151"/>
      <c r="J212" s="151"/>
      <c r="K212" s="151"/>
      <c r="M212" s="122" t="s">
        <v>306</v>
      </c>
      <c r="O212" s="152"/>
      <c r="Q212" s="141"/>
    </row>
    <row r="213" spans="1:59" x14ac:dyDescent="0.2">
      <c r="A213" s="189">
        <v>43</v>
      </c>
      <c r="B213" s="142" t="s">
        <v>307</v>
      </c>
      <c r="C213" s="143" t="s">
        <v>308</v>
      </c>
      <c r="D213" s="144" t="s">
        <v>252</v>
      </c>
      <c r="E213" s="145">
        <v>0.16500000000000001</v>
      </c>
      <c r="F213" s="202">
        <v>0</v>
      </c>
      <c r="G213" s="146">
        <f>E213*F213</f>
        <v>0</v>
      </c>
      <c r="H213" s="147">
        <v>0</v>
      </c>
      <c r="I213" s="147">
        <f>E213*H213</f>
        <v>0</v>
      </c>
      <c r="J213" s="147">
        <v>0</v>
      </c>
      <c r="K213" s="147">
        <f>E213*J213</f>
        <v>0</v>
      </c>
      <c r="Q213" s="141">
        <v>2</v>
      </c>
      <c r="AA213" s="122">
        <v>12</v>
      </c>
      <c r="AB213" s="122">
        <v>0</v>
      </c>
      <c r="AC213" s="122">
        <v>43</v>
      </c>
      <c r="BB213" s="122">
        <v>2</v>
      </c>
      <c r="BC213" s="122">
        <f>IF(BB213=1,G213,0)</f>
        <v>0</v>
      </c>
      <c r="BD213" s="122">
        <f>IF(BB213=2,G213,0)</f>
        <v>0</v>
      </c>
      <c r="BE213" s="122">
        <f>IF(BB213=3,G213,0)</f>
        <v>0</v>
      </c>
      <c r="BF213" s="122">
        <f>IF(BB213=4,G213,0)</f>
        <v>0</v>
      </c>
      <c r="BG213" s="122">
        <f>IF(BB213=5,G213,0)</f>
        <v>0</v>
      </c>
    </row>
    <row r="214" spans="1:59" x14ac:dyDescent="0.2">
      <c r="A214" s="191"/>
      <c r="B214" s="154" t="s">
        <v>70</v>
      </c>
      <c r="C214" s="155" t="str">
        <f>CONCATENATE(B210," ",C210)</f>
        <v>761 Konstrukce sklobetonové</v>
      </c>
      <c r="D214" s="153"/>
      <c r="E214" s="156"/>
      <c r="F214" s="204"/>
      <c r="G214" s="157">
        <f>SUM(G210:G213)</f>
        <v>0</v>
      </c>
      <c r="H214" s="158"/>
      <c r="I214" s="159">
        <f>SUM(I210:I213)</f>
        <v>0.16518240000000001</v>
      </c>
      <c r="J214" s="158"/>
      <c r="K214" s="159">
        <f>SUM(K210:K213)</f>
        <v>0</v>
      </c>
      <c r="Q214" s="141">
        <v>4</v>
      </c>
      <c r="BC214" s="160">
        <f>SUM(BC210:BC213)</f>
        <v>0</v>
      </c>
      <c r="BD214" s="160">
        <f>SUM(BD210:BD213)</f>
        <v>0</v>
      </c>
      <c r="BE214" s="160">
        <f>SUM(BE210:BE213)</f>
        <v>0</v>
      </c>
      <c r="BF214" s="160">
        <f>SUM(BF210:BF213)</f>
        <v>0</v>
      </c>
      <c r="BG214" s="160">
        <f>SUM(BG210:BG213)</f>
        <v>0</v>
      </c>
    </row>
    <row r="215" spans="1:59" x14ac:dyDescent="0.2">
      <c r="A215" s="188" t="s">
        <v>69</v>
      </c>
      <c r="B215" s="135" t="s">
        <v>309</v>
      </c>
      <c r="C215" s="136" t="s">
        <v>310</v>
      </c>
      <c r="D215" s="137"/>
      <c r="E215" s="138"/>
      <c r="F215" s="201"/>
      <c r="G215" s="139"/>
      <c r="H215" s="140"/>
      <c r="I215" s="140"/>
      <c r="J215" s="140"/>
      <c r="K215" s="140"/>
      <c r="Q215" s="141">
        <v>1</v>
      </c>
    </row>
    <row r="216" spans="1:59" x14ac:dyDescent="0.2">
      <c r="A216" s="189">
        <v>44</v>
      </c>
      <c r="B216" s="142" t="s">
        <v>311</v>
      </c>
      <c r="C216" s="143" t="s">
        <v>312</v>
      </c>
      <c r="D216" s="144" t="s">
        <v>76</v>
      </c>
      <c r="E216" s="145">
        <v>44.5</v>
      </c>
      <c r="F216" s="202">
        <v>0</v>
      </c>
      <c r="G216" s="146">
        <f>E216*F216</f>
        <v>0</v>
      </c>
      <c r="H216" s="147">
        <v>1.6000000000000001E-4</v>
      </c>
      <c r="I216" s="147">
        <f>E216*H216</f>
        <v>7.1200000000000005E-3</v>
      </c>
      <c r="J216" s="147">
        <v>-7.6999999999999999E-2</v>
      </c>
      <c r="K216" s="147">
        <f>E216*J216</f>
        <v>-3.4264999999999999</v>
      </c>
      <c r="Q216" s="141">
        <v>2</v>
      </c>
      <c r="AA216" s="122">
        <v>12</v>
      </c>
      <c r="AB216" s="122">
        <v>0</v>
      </c>
      <c r="AC216" s="122">
        <v>44</v>
      </c>
      <c r="BB216" s="122">
        <v>2</v>
      </c>
      <c r="BC216" s="122">
        <f>IF(BB216=1,G216,0)</f>
        <v>0</v>
      </c>
      <c r="BD216" s="122">
        <f>IF(BB216=2,G216,0)</f>
        <v>0</v>
      </c>
      <c r="BE216" s="122">
        <f>IF(BB216=3,G216,0)</f>
        <v>0</v>
      </c>
      <c r="BF216" s="122">
        <f>IF(BB216=4,G216,0)</f>
        <v>0</v>
      </c>
      <c r="BG216" s="122">
        <f>IF(BB216=5,G216,0)</f>
        <v>0</v>
      </c>
    </row>
    <row r="217" spans="1:59" x14ac:dyDescent="0.2">
      <c r="A217" s="190"/>
      <c r="B217" s="148"/>
      <c r="C217" s="173" t="s">
        <v>313</v>
      </c>
      <c r="D217" s="174"/>
      <c r="E217" s="149">
        <v>7</v>
      </c>
      <c r="F217" s="203"/>
      <c r="G217" s="150"/>
      <c r="H217" s="151"/>
      <c r="I217" s="151"/>
      <c r="J217" s="151"/>
      <c r="K217" s="151"/>
      <c r="M217" s="122" t="s">
        <v>313</v>
      </c>
      <c r="O217" s="152"/>
      <c r="Q217" s="141"/>
    </row>
    <row r="218" spans="1:59" x14ac:dyDescent="0.2">
      <c r="A218" s="190"/>
      <c r="B218" s="148"/>
      <c r="C218" s="173" t="s">
        <v>314</v>
      </c>
      <c r="D218" s="174"/>
      <c r="E218" s="149">
        <v>9.8000000000000007</v>
      </c>
      <c r="F218" s="203"/>
      <c r="G218" s="150"/>
      <c r="H218" s="151"/>
      <c r="I218" s="151"/>
      <c r="J218" s="151"/>
      <c r="K218" s="151"/>
      <c r="M218" s="122" t="s">
        <v>314</v>
      </c>
      <c r="O218" s="152"/>
      <c r="Q218" s="141"/>
    </row>
    <row r="219" spans="1:59" x14ac:dyDescent="0.2">
      <c r="A219" s="190"/>
      <c r="B219" s="148"/>
      <c r="C219" s="173" t="s">
        <v>315</v>
      </c>
      <c r="D219" s="174"/>
      <c r="E219" s="149">
        <v>18.100000000000001</v>
      </c>
      <c r="F219" s="203"/>
      <c r="G219" s="150"/>
      <c r="H219" s="151"/>
      <c r="I219" s="151"/>
      <c r="J219" s="151"/>
      <c r="K219" s="151"/>
      <c r="M219" s="122" t="s">
        <v>315</v>
      </c>
      <c r="O219" s="152"/>
      <c r="Q219" s="141"/>
    </row>
    <row r="220" spans="1:59" x14ac:dyDescent="0.2">
      <c r="A220" s="190"/>
      <c r="B220" s="148"/>
      <c r="C220" s="173" t="s">
        <v>316</v>
      </c>
      <c r="D220" s="174"/>
      <c r="E220" s="149">
        <v>9.6</v>
      </c>
      <c r="F220" s="203"/>
      <c r="G220" s="150"/>
      <c r="H220" s="151"/>
      <c r="I220" s="151"/>
      <c r="J220" s="151"/>
      <c r="K220" s="151"/>
      <c r="M220" s="122" t="s">
        <v>316</v>
      </c>
      <c r="O220" s="152"/>
      <c r="Q220" s="141"/>
    </row>
    <row r="221" spans="1:59" x14ac:dyDescent="0.2">
      <c r="A221" s="189">
        <v>45</v>
      </c>
      <c r="B221" s="142" t="s">
        <v>317</v>
      </c>
      <c r="C221" s="143" t="s">
        <v>318</v>
      </c>
      <c r="D221" s="144" t="s">
        <v>252</v>
      </c>
      <c r="E221" s="145">
        <v>7.0000000000000001E-3</v>
      </c>
      <c r="F221" s="202">
        <v>0</v>
      </c>
      <c r="G221" s="146">
        <f>E221*F221</f>
        <v>0</v>
      </c>
      <c r="H221" s="147">
        <v>0</v>
      </c>
      <c r="I221" s="147">
        <f>E221*H221</f>
        <v>0</v>
      </c>
      <c r="J221" s="147">
        <v>0</v>
      </c>
      <c r="K221" s="147">
        <f>E221*J221</f>
        <v>0</v>
      </c>
      <c r="Q221" s="141">
        <v>2</v>
      </c>
      <c r="AA221" s="122">
        <v>12</v>
      </c>
      <c r="AB221" s="122">
        <v>0</v>
      </c>
      <c r="AC221" s="122">
        <v>45</v>
      </c>
      <c r="BB221" s="122">
        <v>2</v>
      </c>
      <c r="BC221" s="122">
        <f>IF(BB221=1,G221,0)</f>
        <v>0</v>
      </c>
      <c r="BD221" s="122">
        <f>IF(BB221=2,G221,0)</f>
        <v>0</v>
      </c>
      <c r="BE221" s="122">
        <f>IF(BB221=3,G221,0)</f>
        <v>0</v>
      </c>
      <c r="BF221" s="122">
        <f>IF(BB221=4,G221,0)</f>
        <v>0</v>
      </c>
      <c r="BG221" s="122">
        <f>IF(BB221=5,G221,0)</f>
        <v>0</v>
      </c>
    </row>
    <row r="222" spans="1:59" x14ac:dyDescent="0.2">
      <c r="A222" s="191"/>
      <c r="B222" s="154" t="s">
        <v>70</v>
      </c>
      <c r="C222" s="155" t="str">
        <f>CONCATENATE(B215," ",C215)</f>
        <v>762 Konstrukce tesařské</v>
      </c>
      <c r="D222" s="153"/>
      <c r="E222" s="156"/>
      <c r="F222" s="204"/>
      <c r="G222" s="157">
        <f>SUM(G215:G221)</f>
        <v>0</v>
      </c>
      <c r="H222" s="158"/>
      <c r="I222" s="159">
        <f>SUM(I215:I221)</f>
        <v>7.1200000000000005E-3</v>
      </c>
      <c r="J222" s="158"/>
      <c r="K222" s="159">
        <f>SUM(K215:K221)</f>
        <v>-3.4264999999999999</v>
      </c>
      <c r="Q222" s="141">
        <v>4</v>
      </c>
      <c r="BC222" s="160">
        <f>SUM(BC215:BC221)</f>
        <v>0</v>
      </c>
      <c r="BD222" s="160">
        <f>SUM(BD215:BD221)</f>
        <v>0</v>
      </c>
      <c r="BE222" s="160">
        <f>SUM(BE215:BE221)</f>
        <v>0</v>
      </c>
      <c r="BF222" s="160">
        <f>SUM(BF215:BF221)</f>
        <v>0</v>
      </c>
      <c r="BG222" s="160">
        <f>SUM(BG215:BG221)</f>
        <v>0</v>
      </c>
    </row>
    <row r="223" spans="1:59" x14ac:dyDescent="0.2">
      <c r="A223" s="188" t="s">
        <v>69</v>
      </c>
      <c r="B223" s="135" t="s">
        <v>319</v>
      </c>
      <c r="C223" s="136" t="s">
        <v>320</v>
      </c>
      <c r="D223" s="137"/>
      <c r="E223" s="138"/>
      <c r="F223" s="201"/>
      <c r="G223" s="139"/>
      <c r="H223" s="140"/>
      <c r="I223" s="140"/>
      <c r="J223" s="140"/>
      <c r="K223" s="140"/>
      <c r="Q223" s="141">
        <v>1</v>
      </c>
    </row>
    <row r="224" spans="1:59" ht="25.5" x14ac:dyDescent="0.2">
      <c r="A224" s="189">
        <v>46</v>
      </c>
      <c r="B224" s="142" t="s">
        <v>321</v>
      </c>
      <c r="C224" s="143" t="s">
        <v>322</v>
      </c>
      <c r="D224" s="144" t="s">
        <v>193</v>
      </c>
      <c r="E224" s="145">
        <v>9</v>
      </c>
      <c r="F224" s="202">
        <v>0</v>
      </c>
      <c r="G224" s="146">
        <f>E224*F224</f>
        <v>0</v>
      </c>
      <c r="H224" s="147">
        <v>0.02</v>
      </c>
      <c r="I224" s="147">
        <f>E224*H224</f>
        <v>0.18</v>
      </c>
      <c r="J224" s="147">
        <v>0</v>
      </c>
      <c r="K224" s="147">
        <f>E224*J224</f>
        <v>0</v>
      </c>
      <c r="Q224" s="141">
        <v>2</v>
      </c>
      <c r="AA224" s="122">
        <v>12</v>
      </c>
      <c r="AB224" s="122">
        <v>1</v>
      </c>
      <c r="AC224" s="122">
        <v>46</v>
      </c>
      <c r="BB224" s="122">
        <v>2</v>
      </c>
      <c r="BC224" s="122">
        <f>IF(BB224=1,G224,0)</f>
        <v>0</v>
      </c>
      <c r="BD224" s="122">
        <f>IF(BB224=2,G224,0)</f>
        <v>0</v>
      </c>
      <c r="BE224" s="122">
        <f>IF(BB224=3,G224,0)</f>
        <v>0</v>
      </c>
      <c r="BF224" s="122">
        <f>IF(BB224=4,G224,0)</f>
        <v>0</v>
      </c>
      <c r="BG224" s="122">
        <f>IF(BB224=5,G224,0)</f>
        <v>0</v>
      </c>
    </row>
    <row r="225" spans="1:59" x14ac:dyDescent="0.2">
      <c r="A225" s="190"/>
      <c r="B225" s="148"/>
      <c r="C225" s="173" t="s">
        <v>323</v>
      </c>
      <c r="D225" s="174"/>
      <c r="E225" s="149">
        <v>0</v>
      </c>
      <c r="F225" s="203"/>
      <c r="G225" s="150"/>
      <c r="H225" s="151"/>
      <c r="I225" s="151"/>
      <c r="J225" s="151"/>
      <c r="K225" s="151"/>
      <c r="M225" s="122" t="s">
        <v>323</v>
      </c>
      <c r="O225" s="152"/>
      <c r="Q225" s="141"/>
    </row>
    <row r="226" spans="1:59" x14ac:dyDescent="0.2">
      <c r="A226" s="190"/>
      <c r="B226" s="148"/>
      <c r="C226" s="173" t="s">
        <v>199</v>
      </c>
      <c r="D226" s="174"/>
      <c r="E226" s="149">
        <v>2</v>
      </c>
      <c r="F226" s="203"/>
      <c r="G226" s="150"/>
      <c r="H226" s="151"/>
      <c r="I226" s="151"/>
      <c r="J226" s="151"/>
      <c r="K226" s="151"/>
      <c r="M226" s="122" t="s">
        <v>199</v>
      </c>
      <c r="O226" s="152"/>
      <c r="Q226" s="141"/>
    </row>
    <row r="227" spans="1:59" x14ac:dyDescent="0.2">
      <c r="A227" s="190"/>
      <c r="B227" s="148"/>
      <c r="C227" s="173" t="s">
        <v>324</v>
      </c>
      <c r="D227" s="174"/>
      <c r="E227" s="149">
        <v>2</v>
      </c>
      <c r="F227" s="203"/>
      <c r="G227" s="150"/>
      <c r="H227" s="151"/>
      <c r="I227" s="151"/>
      <c r="J227" s="151"/>
      <c r="K227" s="151"/>
      <c r="M227" s="122" t="s">
        <v>324</v>
      </c>
      <c r="O227" s="152"/>
      <c r="Q227" s="141"/>
    </row>
    <row r="228" spans="1:59" x14ac:dyDescent="0.2">
      <c r="A228" s="190"/>
      <c r="B228" s="148"/>
      <c r="C228" s="173" t="s">
        <v>201</v>
      </c>
      <c r="D228" s="174"/>
      <c r="E228" s="149">
        <v>2</v>
      </c>
      <c r="F228" s="203"/>
      <c r="G228" s="150"/>
      <c r="H228" s="151"/>
      <c r="I228" s="151"/>
      <c r="J228" s="151"/>
      <c r="K228" s="151"/>
      <c r="M228" s="122" t="s">
        <v>201</v>
      </c>
      <c r="O228" s="152"/>
      <c r="Q228" s="141"/>
    </row>
    <row r="229" spans="1:59" x14ac:dyDescent="0.2">
      <c r="A229" s="190"/>
      <c r="B229" s="148"/>
      <c r="C229" s="173" t="s">
        <v>202</v>
      </c>
      <c r="D229" s="174"/>
      <c r="E229" s="149">
        <v>2</v>
      </c>
      <c r="F229" s="203"/>
      <c r="G229" s="150"/>
      <c r="H229" s="151"/>
      <c r="I229" s="151"/>
      <c r="J229" s="151"/>
      <c r="K229" s="151"/>
      <c r="M229" s="122" t="s">
        <v>202</v>
      </c>
      <c r="O229" s="152"/>
      <c r="Q229" s="141"/>
    </row>
    <row r="230" spans="1:59" x14ac:dyDescent="0.2">
      <c r="A230" s="190"/>
      <c r="B230" s="148"/>
      <c r="C230" s="173" t="s">
        <v>194</v>
      </c>
      <c r="D230" s="174"/>
      <c r="E230" s="149">
        <v>1</v>
      </c>
      <c r="F230" s="203"/>
      <c r="G230" s="150"/>
      <c r="H230" s="151"/>
      <c r="I230" s="151"/>
      <c r="J230" s="151"/>
      <c r="K230" s="151"/>
      <c r="M230" s="122" t="s">
        <v>194</v>
      </c>
      <c r="O230" s="152"/>
      <c r="Q230" s="141"/>
    </row>
    <row r="231" spans="1:59" ht="25.5" x14ac:dyDescent="0.2">
      <c r="A231" s="189">
        <v>47</v>
      </c>
      <c r="B231" s="142" t="s">
        <v>325</v>
      </c>
      <c r="C231" s="143" t="s">
        <v>326</v>
      </c>
      <c r="D231" s="144" t="s">
        <v>193</v>
      </c>
      <c r="E231" s="145">
        <v>2</v>
      </c>
      <c r="F231" s="202">
        <v>0</v>
      </c>
      <c r="G231" s="146">
        <f>E231*F231</f>
        <v>0</v>
      </c>
      <c r="H231" s="147">
        <v>2.5000000000000001E-2</v>
      </c>
      <c r="I231" s="147">
        <f>E231*H231</f>
        <v>0.05</v>
      </c>
      <c r="J231" s="147">
        <v>0</v>
      </c>
      <c r="K231" s="147">
        <f>E231*J231</f>
        <v>0</v>
      </c>
      <c r="Q231" s="141">
        <v>2</v>
      </c>
      <c r="AA231" s="122">
        <v>12</v>
      </c>
      <c r="AB231" s="122">
        <v>0</v>
      </c>
      <c r="AC231" s="122">
        <v>47</v>
      </c>
      <c r="BB231" s="122">
        <v>2</v>
      </c>
      <c r="BC231" s="122">
        <f>IF(BB231=1,G231,0)</f>
        <v>0</v>
      </c>
      <c r="BD231" s="122">
        <f>IF(BB231=2,G231,0)</f>
        <v>0</v>
      </c>
      <c r="BE231" s="122">
        <f>IF(BB231=3,G231,0)</f>
        <v>0</v>
      </c>
      <c r="BF231" s="122">
        <f>IF(BB231=4,G231,0)</f>
        <v>0</v>
      </c>
      <c r="BG231" s="122">
        <f>IF(BB231=5,G231,0)</f>
        <v>0</v>
      </c>
    </row>
    <row r="232" spans="1:59" ht="25.5" x14ac:dyDescent="0.2">
      <c r="A232" s="189">
        <v>48</v>
      </c>
      <c r="B232" s="142" t="s">
        <v>327</v>
      </c>
      <c r="C232" s="143" t="s">
        <v>328</v>
      </c>
      <c r="D232" s="144" t="s">
        <v>193</v>
      </c>
      <c r="E232" s="145">
        <v>2</v>
      </c>
      <c r="F232" s="202">
        <v>0</v>
      </c>
      <c r="G232" s="146">
        <f>E232*F232</f>
        <v>0</v>
      </c>
      <c r="H232" s="147">
        <v>1.7000000000000001E-2</v>
      </c>
      <c r="I232" s="147">
        <f>E232*H232</f>
        <v>3.4000000000000002E-2</v>
      </c>
      <c r="J232" s="147">
        <v>0</v>
      </c>
      <c r="K232" s="147">
        <f>E232*J232</f>
        <v>0</v>
      </c>
      <c r="Q232" s="141">
        <v>2</v>
      </c>
      <c r="AA232" s="122">
        <v>12</v>
      </c>
      <c r="AB232" s="122">
        <v>0</v>
      </c>
      <c r="AC232" s="122">
        <v>48</v>
      </c>
      <c r="BB232" s="122">
        <v>2</v>
      </c>
      <c r="BC232" s="122">
        <f>IF(BB232=1,G232,0)</f>
        <v>0</v>
      </c>
      <c r="BD232" s="122">
        <f>IF(BB232=2,G232,0)</f>
        <v>0</v>
      </c>
      <c r="BE232" s="122">
        <f>IF(BB232=3,G232,0)</f>
        <v>0</v>
      </c>
      <c r="BF232" s="122">
        <f>IF(BB232=4,G232,0)</f>
        <v>0</v>
      </c>
      <c r="BG232" s="122">
        <f>IF(BB232=5,G232,0)</f>
        <v>0</v>
      </c>
    </row>
    <row r="233" spans="1:59" x14ac:dyDescent="0.2">
      <c r="A233" s="190"/>
      <c r="B233" s="148"/>
      <c r="C233" s="173" t="s">
        <v>329</v>
      </c>
      <c r="D233" s="174"/>
      <c r="E233" s="149">
        <v>1</v>
      </c>
      <c r="F233" s="203"/>
      <c r="G233" s="150"/>
      <c r="H233" s="151"/>
      <c r="I233" s="151"/>
      <c r="J233" s="151"/>
      <c r="K233" s="151"/>
      <c r="M233" s="122" t="s">
        <v>329</v>
      </c>
      <c r="O233" s="152"/>
      <c r="Q233" s="141"/>
    </row>
    <row r="234" spans="1:59" x14ac:dyDescent="0.2">
      <c r="A234" s="190"/>
      <c r="B234" s="148"/>
      <c r="C234" s="173" t="s">
        <v>289</v>
      </c>
      <c r="D234" s="174"/>
      <c r="E234" s="149">
        <v>1</v>
      </c>
      <c r="F234" s="203"/>
      <c r="G234" s="150"/>
      <c r="H234" s="151"/>
      <c r="I234" s="151"/>
      <c r="J234" s="151"/>
      <c r="K234" s="151"/>
      <c r="M234" s="122" t="s">
        <v>289</v>
      </c>
      <c r="O234" s="152"/>
      <c r="Q234" s="141"/>
    </row>
    <row r="235" spans="1:59" ht="25.5" x14ac:dyDescent="0.2">
      <c r="A235" s="189">
        <v>49</v>
      </c>
      <c r="B235" s="142" t="s">
        <v>330</v>
      </c>
      <c r="C235" s="143" t="s">
        <v>331</v>
      </c>
      <c r="D235" s="144" t="s">
        <v>193</v>
      </c>
      <c r="E235" s="145">
        <v>3</v>
      </c>
      <c r="F235" s="202">
        <v>0</v>
      </c>
      <c r="G235" s="146">
        <f>E235*F235</f>
        <v>0</v>
      </c>
      <c r="H235" s="147">
        <v>1.7000000000000001E-2</v>
      </c>
      <c r="I235" s="147">
        <f>E235*H235</f>
        <v>5.1000000000000004E-2</v>
      </c>
      <c r="J235" s="147">
        <v>0</v>
      </c>
      <c r="K235" s="147">
        <f>E235*J235</f>
        <v>0</v>
      </c>
      <c r="Q235" s="141">
        <v>2</v>
      </c>
      <c r="AA235" s="122">
        <v>12</v>
      </c>
      <c r="AB235" s="122">
        <v>0</v>
      </c>
      <c r="AC235" s="122">
        <v>49</v>
      </c>
      <c r="BB235" s="122">
        <v>2</v>
      </c>
      <c r="BC235" s="122">
        <f>IF(BB235=1,G235,0)</f>
        <v>0</v>
      </c>
      <c r="BD235" s="122">
        <f>IF(BB235=2,G235,0)</f>
        <v>0</v>
      </c>
      <c r="BE235" s="122">
        <f>IF(BB235=3,G235,0)</f>
        <v>0</v>
      </c>
      <c r="BF235" s="122">
        <f>IF(BB235=4,G235,0)</f>
        <v>0</v>
      </c>
      <c r="BG235" s="122">
        <f>IF(BB235=5,G235,0)</f>
        <v>0</v>
      </c>
    </row>
    <row r="236" spans="1:59" x14ac:dyDescent="0.2">
      <c r="A236" s="190"/>
      <c r="B236" s="148"/>
      <c r="C236" s="173" t="s">
        <v>332</v>
      </c>
      <c r="D236" s="174"/>
      <c r="E236" s="149">
        <v>3</v>
      </c>
      <c r="F236" s="203"/>
      <c r="G236" s="150"/>
      <c r="H236" s="151"/>
      <c r="I236" s="151"/>
      <c r="J236" s="151"/>
      <c r="K236" s="151"/>
      <c r="M236" s="122" t="s">
        <v>332</v>
      </c>
      <c r="O236" s="152"/>
      <c r="Q236" s="141"/>
    </row>
    <row r="237" spans="1:59" ht="25.5" x14ac:dyDescent="0.2">
      <c r="A237" s="189">
        <v>50</v>
      </c>
      <c r="B237" s="142" t="s">
        <v>333</v>
      </c>
      <c r="C237" s="143" t="s">
        <v>334</v>
      </c>
      <c r="D237" s="144" t="s">
        <v>193</v>
      </c>
      <c r="E237" s="145">
        <v>1</v>
      </c>
      <c r="F237" s="202">
        <v>0</v>
      </c>
      <c r="G237" s="146">
        <f>E237*F237</f>
        <v>0</v>
      </c>
      <c r="H237" s="147">
        <v>1.6E-2</v>
      </c>
      <c r="I237" s="147">
        <f>E237*H237</f>
        <v>1.6E-2</v>
      </c>
      <c r="J237" s="147">
        <v>0</v>
      </c>
      <c r="K237" s="147">
        <f>E237*J237</f>
        <v>0</v>
      </c>
      <c r="Q237" s="141">
        <v>2</v>
      </c>
      <c r="AA237" s="122">
        <v>12</v>
      </c>
      <c r="AB237" s="122">
        <v>0</v>
      </c>
      <c r="AC237" s="122">
        <v>50</v>
      </c>
      <c r="BB237" s="122">
        <v>2</v>
      </c>
      <c r="BC237" s="122">
        <f>IF(BB237=1,G237,0)</f>
        <v>0</v>
      </c>
      <c r="BD237" s="122">
        <f>IF(BB237=2,G237,0)</f>
        <v>0</v>
      </c>
      <c r="BE237" s="122">
        <f>IF(BB237=3,G237,0)</f>
        <v>0</v>
      </c>
      <c r="BF237" s="122">
        <f>IF(BB237=4,G237,0)</f>
        <v>0</v>
      </c>
      <c r="BG237" s="122">
        <f>IF(BB237=5,G237,0)</f>
        <v>0</v>
      </c>
    </row>
    <row r="238" spans="1:59" x14ac:dyDescent="0.2">
      <c r="A238" s="190"/>
      <c r="B238" s="148"/>
      <c r="C238" s="173" t="s">
        <v>329</v>
      </c>
      <c r="D238" s="174"/>
      <c r="E238" s="149">
        <v>1</v>
      </c>
      <c r="F238" s="203"/>
      <c r="G238" s="150"/>
      <c r="H238" s="151"/>
      <c r="I238" s="151"/>
      <c r="J238" s="151"/>
      <c r="K238" s="151"/>
      <c r="M238" s="122" t="s">
        <v>329</v>
      </c>
      <c r="O238" s="152"/>
      <c r="Q238" s="141"/>
    </row>
    <row r="239" spans="1:59" ht="25.5" x14ac:dyDescent="0.2">
      <c r="A239" s="189">
        <v>51</v>
      </c>
      <c r="B239" s="142" t="s">
        <v>335</v>
      </c>
      <c r="C239" s="143" t="s">
        <v>336</v>
      </c>
      <c r="D239" s="144" t="s">
        <v>76</v>
      </c>
      <c r="E239" s="145">
        <v>47.9</v>
      </c>
      <c r="F239" s="202">
        <v>0</v>
      </c>
      <c r="G239" s="146">
        <f>E239*F239</f>
        <v>0</v>
      </c>
      <c r="H239" s="147">
        <v>1.4999999999999999E-2</v>
      </c>
      <c r="I239" s="147">
        <f>E239*H239</f>
        <v>0.71849999999999992</v>
      </c>
      <c r="J239" s="147">
        <v>0</v>
      </c>
      <c r="K239" s="147">
        <f>E239*J239</f>
        <v>0</v>
      </c>
      <c r="Q239" s="141">
        <v>2</v>
      </c>
      <c r="AA239" s="122">
        <v>12</v>
      </c>
      <c r="AB239" s="122">
        <v>0</v>
      </c>
      <c r="AC239" s="122">
        <v>51</v>
      </c>
      <c r="BB239" s="122">
        <v>2</v>
      </c>
      <c r="BC239" s="122">
        <f>IF(BB239=1,G239,0)</f>
        <v>0</v>
      </c>
      <c r="BD239" s="122">
        <f>IF(BB239=2,G239,0)</f>
        <v>0</v>
      </c>
      <c r="BE239" s="122">
        <f>IF(BB239=3,G239,0)</f>
        <v>0</v>
      </c>
      <c r="BF239" s="122">
        <f>IF(BB239=4,G239,0)</f>
        <v>0</v>
      </c>
      <c r="BG239" s="122">
        <f>IF(BB239=5,G239,0)</f>
        <v>0</v>
      </c>
    </row>
    <row r="240" spans="1:59" x14ac:dyDescent="0.2">
      <c r="A240" s="190"/>
      <c r="B240" s="148"/>
      <c r="C240" s="173" t="s">
        <v>337</v>
      </c>
      <c r="D240" s="174"/>
      <c r="E240" s="149">
        <v>0</v>
      </c>
      <c r="F240" s="203"/>
      <c r="G240" s="150"/>
      <c r="H240" s="151"/>
      <c r="I240" s="151"/>
      <c r="J240" s="151"/>
      <c r="K240" s="151"/>
      <c r="M240" s="122" t="s">
        <v>337</v>
      </c>
      <c r="O240" s="152"/>
      <c r="Q240" s="141"/>
    </row>
    <row r="241" spans="1:59" ht="12.75" customHeight="1" x14ac:dyDescent="0.2">
      <c r="A241" s="190"/>
      <c r="B241" s="148"/>
      <c r="C241" s="173" t="s">
        <v>338</v>
      </c>
      <c r="D241" s="174"/>
      <c r="E241" s="149">
        <v>0</v>
      </c>
      <c r="F241" s="203"/>
      <c r="G241" s="150"/>
      <c r="H241" s="151"/>
      <c r="I241" s="151"/>
      <c r="J241" s="151"/>
      <c r="K241" s="151"/>
      <c r="M241" s="122" t="s">
        <v>338</v>
      </c>
      <c r="O241" s="152"/>
      <c r="Q241" s="141"/>
    </row>
    <row r="242" spans="1:59" x14ac:dyDescent="0.2">
      <c r="A242" s="190"/>
      <c r="B242" s="148"/>
      <c r="C242" s="173" t="s">
        <v>339</v>
      </c>
      <c r="D242" s="174"/>
      <c r="E242" s="149">
        <v>4.2</v>
      </c>
      <c r="F242" s="203"/>
      <c r="G242" s="150"/>
      <c r="H242" s="151"/>
      <c r="I242" s="151"/>
      <c r="J242" s="151"/>
      <c r="K242" s="151"/>
      <c r="M242" s="122" t="s">
        <v>339</v>
      </c>
      <c r="O242" s="152"/>
      <c r="Q242" s="141"/>
    </row>
    <row r="243" spans="1:59" x14ac:dyDescent="0.2">
      <c r="A243" s="190"/>
      <c r="B243" s="148"/>
      <c r="C243" s="173" t="s">
        <v>340</v>
      </c>
      <c r="D243" s="174"/>
      <c r="E243" s="149">
        <v>8.6</v>
      </c>
      <c r="F243" s="203"/>
      <c r="G243" s="150"/>
      <c r="H243" s="151"/>
      <c r="I243" s="151"/>
      <c r="J243" s="151"/>
      <c r="K243" s="151"/>
      <c r="M243" s="122" t="s">
        <v>340</v>
      </c>
      <c r="O243" s="152"/>
      <c r="Q243" s="141"/>
    </row>
    <row r="244" spans="1:59" x14ac:dyDescent="0.2">
      <c r="A244" s="190"/>
      <c r="B244" s="148"/>
      <c r="C244" s="173" t="s">
        <v>341</v>
      </c>
      <c r="D244" s="174"/>
      <c r="E244" s="149">
        <v>21.8</v>
      </c>
      <c r="F244" s="203"/>
      <c r="G244" s="150"/>
      <c r="H244" s="151"/>
      <c r="I244" s="151"/>
      <c r="J244" s="151"/>
      <c r="K244" s="151"/>
      <c r="M244" s="122" t="s">
        <v>341</v>
      </c>
      <c r="O244" s="152"/>
      <c r="Q244" s="141"/>
    </row>
    <row r="245" spans="1:59" x14ac:dyDescent="0.2">
      <c r="A245" s="190"/>
      <c r="B245" s="148"/>
      <c r="C245" s="173" t="s">
        <v>342</v>
      </c>
      <c r="D245" s="174"/>
      <c r="E245" s="149">
        <v>13.3</v>
      </c>
      <c r="F245" s="203"/>
      <c r="G245" s="150"/>
      <c r="H245" s="151"/>
      <c r="I245" s="151"/>
      <c r="J245" s="151"/>
      <c r="K245" s="151"/>
      <c r="M245" s="122" t="s">
        <v>342</v>
      </c>
      <c r="O245" s="152"/>
      <c r="Q245" s="141"/>
    </row>
    <row r="246" spans="1:59" x14ac:dyDescent="0.2">
      <c r="A246" s="189">
        <v>52</v>
      </c>
      <c r="B246" s="142" t="s">
        <v>343</v>
      </c>
      <c r="C246" s="143" t="s">
        <v>344</v>
      </c>
      <c r="D246" s="144" t="s">
        <v>76</v>
      </c>
      <c r="E246" s="145">
        <v>35.695799999999998</v>
      </c>
      <c r="F246" s="202">
        <v>0</v>
      </c>
      <c r="G246" s="146">
        <f>E246*F246</f>
        <v>0</v>
      </c>
      <c r="H246" s="147">
        <v>1E-4</v>
      </c>
      <c r="I246" s="147">
        <f>E246*H246</f>
        <v>3.5695800000000001E-3</v>
      </c>
      <c r="J246" s="147">
        <v>0</v>
      </c>
      <c r="K246" s="147">
        <f>E246*J246</f>
        <v>0</v>
      </c>
      <c r="Q246" s="141">
        <v>2</v>
      </c>
      <c r="AA246" s="122">
        <v>12</v>
      </c>
      <c r="AB246" s="122">
        <v>0</v>
      </c>
      <c r="AC246" s="122">
        <v>52</v>
      </c>
      <c r="BB246" s="122">
        <v>2</v>
      </c>
      <c r="BC246" s="122">
        <f>IF(BB246=1,G246,0)</f>
        <v>0</v>
      </c>
      <c r="BD246" s="122">
        <f>IF(BB246=2,G246,0)</f>
        <v>0</v>
      </c>
      <c r="BE246" s="122">
        <f>IF(BB246=3,G246,0)</f>
        <v>0</v>
      </c>
      <c r="BF246" s="122">
        <f>IF(BB246=4,G246,0)</f>
        <v>0</v>
      </c>
      <c r="BG246" s="122">
        <f>IF(BB246=5,G246,0)</f>
        <v>0</v>
      </c>
    </row>
    <row r="247" spans="1:59" x14ac:dyDescent="0.2">
      <c r="A247" s="190"/>
      <c r="B247" s="148"/>
      <c r="C247" s="173" t="s">
        <v>345</v>
      </c>
      <c r="D247" s="174"/>
      <c r="E247" s="149">
        <v>5.5179999999999998</v>
      </c>
      <c r="F247" s="203"/>
      <c r="G247" s="150"/>
      <c r="H247" s="151"/>
      <c r="I247" s="151"/>
      <c r="J247" s="151"/>
      <c r="K247" s="151"/>
      <c r="M247" s="122" t="s">
        <v>345</v>
      </c>
      <c r="O247" s="152"/>
      <c r="Q247" s="141"/>
    </row>
    <row r="248" spans="1:59" x14ac:dyDescent="0.2">
      <c r="A248" s="190"/>
      <c r="B248" s="148"/>
      <c r="C248" s="173" t="s">
        <v>346</v>
      </c>
      <c r="D248" s="174"/>
      <c r="E248" s="149">
        <v>9.4704999999999995</v>
      </c>
      <c r="F248" s="203"/>
      <c r="G248" s="150"/>
      <c r="H248" s="151"/>
      <c r="I248" s="151"/>
      <c r="J248" s="151"/>
      <c r="K248" s="151"/>
      <c r="M248" s="122" t="s">
        <v>346</v>
      </c>
      <c r="O248" s="152"/>
      <c r="Q248" s="141"/>
    </row>
    <row r="249" spans="1:59" x14ac:dyDescent="0.2">
      <c r="A249" s="190"/>
      <c r="B249" s="148"/>
      <c r="C249" s="173" t="s">
        <v>347</v>
      </c>
      <c r="D249" s="174"/>
      <c r="E249" s="149">
        <v>9.4704999999999995</v>
      </c>
      <c r="F249" s="203"/>
      <c r="G249" s="150"/>
      <c r="H249" s="151"/>
      <c r="I249" s="151"/>
      <c r="J249" s="151"/>
      <c r="K249" s="151"/>
      <c r="M249" s="122" t="s">
        <v>347</v>
      </c>
      <c r="O249" s="152"/>
      <c r="Q249" s="141"/>
    </row>
    <row r="250" spans="1:59" x14ac:dyDescent="0.2">
      <c r="A250" s="190"/>
      <c r="B250" s="148"/>
      <c r="C250" s="173" t="s">
        <v>348</v>
      </c>
      <c r="D250" s="174"/>
      <c r="E250" s="149">
        <v>9.4704999999999995</v>
      </c>
      <c r="F250" s="203"/>
      <c r="G250" s="150"/>
      <c r="H250" s="151"/>
      <c r="I250" s="151"/>
      <c r="J250" s="151"/>
      <c r="K250" s="151"/>
      <c r="M250" s="122" t="s">
        <v>348</v>
      </c>
      <c r="O250" s="152"/>
      <c r="Q250" s="141"/>
    </row>
    <row r="251" spans="1:59" x14ac:dyDescent="0.2">
      <c r="A251" s="190"/>
      <c r="B251" s="148"/>
      <c r="C251" s="173" t="s">
        <v>349</v>
      </c>
      <c r="D251" s="174"/>
      <c r="E251" s="149">
        <v>1.7663</v>
      </c>
      <c r="F251" s="203"/>
      <c r="G251" s="150"/>
      <c r="H251" s="151"/>
      <c r="I251" s="151"/>
      <c r="J251" s="151"/>
      <c r="K251" s="151"/>
      <c r="M251" s="122" t="s">
        <v>349</v>
      </c>
      <c r="O251" s="152"/>
      <c r="Q251" s="141"/>
    </row>
    <row r="252" spans="1:59" x14ac:dyDescent="0.2">
      <c r="A252" s="189">
        <v>53</v>
      </c>
      <c r="B252" s="142" t="s">
        <v>350</v>
      </c>
      <c r="C252" s="143" t="s">
        <v>351</v>
      </c>
      <c r="D252" s="144" t="s">
        <v>252</v>
      </c>
      <c r="E252" s="145">
        <v>1.05</v>
      </c>
      <c r="F252" s="202">
        <v>0</v>
      </c>
      <c r="G252" s="146">
        <f>E252*F252</f>
        <v>0</v>
      </c>
      <c r="H252" s="147">
        <v>0</v>
      </c>
      <c r="I252" s="147">
        <f>E252*H252</f>
        <v>0</v>
      </c>
      <c r="J252" s="147">
        <v>0</v>
      </c>
      <c r="K252" s="147">
        <f>E252*J252</f>
        <v>0</v>
      </c>
      <c r="Q252" s="141">
        <v>2</v>
      </c>
      <c r="AA252" s="122">
        <v>12</v>
      </c>
      <c r="AB252" s="122">
        <v>0</v>
      </c>
      <c r="AC252" s="122">
        <v>53</v>
      </c>
      <c r="BB252" s="122">
        <v>2</v>
      </c>
      <c r="BC252" s="122">
        <f>IF(BB252=1,G252,0)</f>
        <v>0</v>
      </c>
      <c r="BD252" s="122">
        <f>IF(BB252=2,G252,0)</f>
        <v>0</v>
      </c>
      <c r="BE252" s="122">
        <f>IF(BB252=3,G252,0)</f>
        <v>0</v>
      </c>
      <c r="BF252" s="122">
        <f>IF(BB252=4,G252,0)</f>
        <v>0</v>
      </c>
      <c r="BG252" s="122">
        <f>IF(BB252=5,G252,0)</f>
        <v>0</v>
      </c>
    </row>
    <row r="253" spans="1:59" x14ac:dyDescent="0.2">
      <c r="A253" s="191"/>
      <c r="B253" s="154" t="s">
        <v>70</v>
      </c>
      <c r="C253" s="155" t="str">
        <f>CONCATENATE(B223," ",C223)</f>
        <v>766 Konstrukce truhlářské</v>
      </c>
      <c r="D253" s="153"/>
      <c r="E253" s="156"/>
      <c r="F253" s="204"/>
      <c r="G253" s="157">
        <f>SUM(G223:G252)</f>
        <v>0</v>
      </c>
      <c r="H253" s="158"/>
      <c r="I253" s="159">
        <f>SUM(I223:I252)</f>
        <v>1.0530695799999998</v>
      </c>
      <c r="J253" s="158"/>
      <c r="K253" s="159">
        <f>SUM(K223:K252)</f>
        <v>0</v>
      </c>
      <c r="Q253" s="141">
        <v>4</v>
      </c>
      <c r="BC253" s="160">
        <f>SUM(BC223:BC252)</f>
        <v>0</v>
      </c>
      <c r="BD253" s="160">
        <f>SUM(BD223:BD252)</f>
        <v>0</v>
      </c>
      <c r="BE253" s="160">
        <f>SUM(BE223:BE252)</f>
        <v>0</v>
      </c>
      <c r="BF253" s="160">
        <f>SUM(BF223:BF252)</f>
        <v>0</v>
      </c>
      <c r="BG253" s="160">
        <f>SUM(BG223:BG252)</f>
        <v>0</v>
      </c>
    </row>
    <row r="254" spans="1:59" x14ac:dyDescent="0.2">
      <c r="A254" s="188" t="s">
        <v>69</v>
      </c>
      <c r="B254" s="135" t="s">
        <v>352</v>
      </c>
      <c r="C254" s="136" t="s">
        <v>353</v>
      </c>
      <c r="D254" s="137"/>
      <c r="E254" s="138"/>
      <c r="F254" s="201"/>
      <c r="G254" s="139"/>
      <c r="H254" s="140"/>
      <c r="I254" s="140"/>
      <c r="J254" s="140"/>
      <c r="K254" s="140"/>
      <c r="Q254" s="141">
        <v>1</v>
      </c>
    </row>
    <row r="255" spans="1:59" x14ac:dyDescent="0.2">
      <c r="A255" s="189">
        <v>54</v>
      </c>
      <c r="B255" s="142" t="s">
        <v>354</v>
      </c>
      <c r="C255" s="143" t="s">
        <v>355</v>
      </c>
      <c r="D255" s="144" t="s">
        <v>76</v>
      </c>
      <c r="E255" s="145">
        <v>304.47500000000002</v>
      </c>
      <c r="F255" s="202">
        <v>0</v>
      </c>
      <c r="G255" s="146">
        <f>E255*F255</f>
        <v>0</v>
      </c>
      <c r="H255" s="147">
        <v>3.2799999999999999E-3</v>
      </c>
      <c r="I255" s="147">
        <f>E255*H255</f>
        <v>0.99867800000000007</v>
      </c>
      <c r="J255" s="147">
        <v>0</v>
      </c>
      <c r="K255" s="147">
        <f>E255*J255</f>
        <v>0</v>
      </c>
      <c r="Q255" s="141">
        <v>2</v>
      </c>
      <c r="AA255" s="122">
        <v>12</v>
      </c>
      <c r="AB255" s="122">
        <v>0</v>
      </c>
      <c r="AC255" s="122">
        <v>54</v>
      </c>
      <c r="BB255" s="122">
        <v>2</v>
      </c>
      <c r="BC255" s="122">
        <f>IF(BB255=1,G255,0)</f>
        <v>0</v>
      </c>
      <c r="BD255" s="122">
        <f>IF(BB255=2,G255,0)</f>
        <v>0</v>
      </c>
      <c r="BE255" s="122">
        <f>IF(BB255=3,G255,0)</f>
        <v>0</v>
      </c>
      <c r="BF255" s="122">
        <f>IF(BB255=4,G255,0)</f>
        <v>0</v>
      </c>
      <c r="BG255" s="122">
        <f>IF(BB255=5,G255,0)</f>
        <v>0</v>
      </c>
    </row>
    <row r="256" spans="1:59" x14ac:dyDescent="0.2">
      <c r="A256" s="190"/>
      <c r="B256" s="148"/>
      <c r="C256" s="173" t="s">
        <v>356</v>
      </c>
      <c r="D256" s="174"/>
      <c r="E256" s="149">
        <v>10.9</v>
      </c>
      <c r="F256" s="203"/>
      <c r="G256" s="150"/>
      <c r="H256" s="151"/>
      <c r="I256" s="151"/>
      <c r="J256" s="151"/>
      <c r="K256" s="151"/>
      <c r="M256" s="122" t="s">
        <v>356</v>
      </c>
      <c r="O256" s="152"/>
      <c r="Q256" s="141"/>
    </row>
    <row r="257" spans="1:59" x14ac:dyDescent="0.2">
      <c r="A257" s="190"/>
      <c r="B257" s="148"/>
      <c r="C257" s="173" t="s">
        <v>135</v>
      </c>
      <c r="D257" s="174"/>
      <c r="E257" s="149">
        <v>26</v>
      </c>
      <c r="F257" s="203"/>
      <c r="G257" s="150"/>
      <c r="H257" s="151"/>
      <c r="I257" s="151"/>
      <c r="J257" s="151"/>
      <c r="K257" s="151"/>
      <c r="M257" s="122" t="s">
        <v>135</v>
      </c>
      <c r="O257" s="152"/>
      <c r="Q257" s="141"/>
    </row>
    <row r="258" spans="1:59" x14ac:dyDescent="0.2">
      <c r="A258" s="190"/>
      <c r="B258" s="148"/>
      <c r="C258" s="173" t="s">
        <v>136</v>
      </c>
      <c r="D258" s="174"/>
      <c r="E258" s="149">
        <v>26</v>
      </c>
      <c r="F258" s="203"/>
      <c r="G258" s="150"/>
      <c r="H258" s="151"/>
      <c r="I258" s="151"/>
      <c r="J258" s="151"/>
      <c r="K258" s="151"/>
      <c r="M258" s="122" t="s">
        <v>136</v>
      </c>
      <c r="O258" s="152"/>
      <c r="Q258" s="141"/>
    </row>
    <row r="259" spans="1:59" x14ac:dyDescent="0.2">
      <c r="A259" s="190"/>
      <c r="B259" s="148"/>
      <c r="C259" s="173" t="s">
        <v>137</v>
      </c>
      <c r="D259" s="174"/>
      <c r="E259" s="149">
        <v>21</v>
      </c>
      <c r="F259" s="203"/>
      <c r="G259" s="150"/>
      <c r="H259" s="151"/>
      <c r="I259" s="151"/>
      <c r="J259" s="151"/>
      <c r="K259" s="151"/>
      <c r="M259" s="122" t="s">
        <v>137</v>
      </c>
      <c r="O259" s="152"/>
      <c r="Q259" s="141"/>
    </row>
    <row r="260" spans="1:59" x14ac:dyDescent="0.2">
      <c r="A260" s="190"/>
      <c r="B260" s="148"/>
      <c r="C260" s="173" t="s">
        <v>138</v>
      </c>
      <c r="D260" s="174"/>
      <c r="E260" s="149">
        <v>12.2</v>
      </c>
      <c r="F260" s="203"/>
      <c r="G260" s="150"/>
      <c r="H260" s="151"/>
      <c r="I260" s="151"/>
      <c r="J260" s="151"/>
      <c r="K260" s="151"/>
      <c r="M260" s="122" t="s">
        <v>138</v>
      </c>
      <c r="O260" s="152"/>
      <c r="Q260" s="141"/>
    </row>
    <row r="261" spans="1:59" x14ac:dyDescent="0.2">
      <c r="A261" s="190"/>
      <c r="B261" s="148"/>
      <c r="C261" s="173" t="s">
        <v>139</v>
      </c>
      <c r="D261" s="174"/>
      <c r="E261" s="149">
        <v>11.9</v>
      </c>
      <c r="F261" s="203"/>
      <c r="G261" s="150"/>
      <c r="H261" s="151"/>
      <c r="I261" s="151"/>
      <c r="J261" s="151"/>
      <c r="K261" s="151"/>
      <c r="M261" s="122" t="s">
        <v>139</v>
      </c>
      <c r="O261" s="152"/>
      <c r="Q261" s="141"/>
    </row>
    <row r="262" spans="1:59" ht="12.75" customHeight="1" x14ac:dyDescent="0.2">
      <c r="A262" s="190"/>
      <c r="B262" s="148"/>
      <c r="C262" s="173" t="s">
        <v>357</v>
      </c>
      <c r="D262" s="174"/>
      <c r="E262" s="149">
        <v>162.54499999999999</v>
      </c>
      <c r="F262" s="203"/>
      <c r="G262" s="150"/>
      <c r="H262" s="151"/>
      <c r="I262" s="151"/>
      <c r="J262" s="151"/>
      <c r="K262" s="151"/>
      <c r="M262" s="122" t="s">
        <v>357</v>
      </c>
      <c r="O262" s="152"/>
      <c r="Q262" s="141"/>
    </row>
    <row r="263" spans="1:59" x14ac:dyDescent="0.2">
      <c r="A263" s="190"/>
      <c r="B263" s="148"/>
      <c r="C263" s="173" t="s">
        <v>274</v>
      </c>
      <c r="D263" s="174"/>
      <c r="E263" s="149">
        <v>33.93</v>
      </c>
      <c r="F263" s="203"/>
      <c r="G263" s="150"/>
      <c r="H263" s="151"/>
      <c r="I263" s="151"/>
      <c r="J263" s="151"/>
      <c r="K263" s="151"/>
      <c r="M263" s="122" t="s">
        <v>274</v>
      </c>
      <c r="O263" s="152"/>
      <c r="Q263" s="141"/>
    </row>
    <row r="264" spans="1:59" x14ac:dyDescent="0.2">
      <c r="A264" s="189">
        <v>55</v>
      </c>
      <c r="B264" s="142" t="s">
        <v>358</v>
      </c>
      <c r="C264" s="143" t="s">
        <v>359</v>
      </c>
      <c r="D264" s="144" t="s">
        <v>76</v>
      </c>
      <c r="E264" s="145">
        <v>304.47500000000002</v>
      </c>
      <c r="F264" s="202">
        <v>0</v>
      </c>
      <c r="G264" s="146">
        <f>E264*F264</f>
        <v>0</v>
      </c>
      <c r="H264" s="147">
        <v>2.1000000000000001E-4</v>
      </c>
      <c r="I264" s="147">
        <f>E264*H264</f>
        <v>6.3939750000000004E-2</v>
      </c>
      <c r="J264" s="147">
        <v>0</v>
      </c>
      <c r="K264" s="147">
        <f>E264*J264</f>
        <v>0</v>
      </c>
      <c r="Q264" s="141">
        <v>2</v>
      </c>
      <c r="AA264" s="122">
        <v>12</v>
      </c>
      <c r="AB264" s="122">
        <v>0</v>
      </c>
      <c r="AC264" s="122">
        <v>55</v>
      </c>
      <c r="BB264" s="122">
        <v>2</v>
      </c>
      <c r="BC264" s="122">
        <f>IF(BB264=1,G264,0)</f>
        <v>0</v>
      </c>
      <c r="BD264" s="122">
        <f>IF(BB264=2,G264,0)</f>
        <v>0</v>
      </c>
      <c r="BE264" s="122">
        <f>IF(BB264=3,G264,0)</f>
        <v>0</v>
      </c>
      <c r="BF264" s="122">
        <f>IF(BB264=4,G264,0)</f>
        <v>0</v>
      </c>
      <c r="BG264" s="122">
        <f>IF(BB264=5,G264,0)</f>
        <v>0</v>
      </c>
    </row>
    <row r="265" spans="1:59" x14ac:dyDescent="0.2">
      <c r="A265" s="190"/>
      <c r="B265" s="148"/>
      <c r="C265" s="173" t="s">
        <v>360</v>
      </c>
      <c r="D265" s="174"/>
      <c r="E265" s="149">
        <v>304.47500000000002</v>
      </c>
      <c r="F265" s="203"/>
      <c r="G265" s="150"/>
      <c r="H265" s="151"/>
      <c r="I265" s="151"/>
      <c r="J265" s="151"/>
      <c r="K265" s="151"/>
      <c r="M265" s="122" t="s">
        <v>360</v>
      </c>
      <c r="O265" s="152"/>
      <c r="Q265" s="141"/>
    </row>
    <row r="266" spans="1:59" x14ac:dyDescent="0.2">
      <c r="A266" s="189">
        <v>56</v>
      </c>
      <c r="B266" s="142" t="s">
        <v>361</v>
      </c>
      <c r="C266" s="143" t="s">
        <v>362</v>
      </c>
      <c r="D266" s="144" t="s">
        <v>76</v>
      </c>
      <c r="E266" s="145">
        <v>25.45</v>
      </c>
      <c r="F266" s="202">
        <v>0</v>
      </c>
      <c r="G266" s="146">
        <f>E266*F266</f>
        <v>0</v>
      </c>
      <c r="H266" s="147">
        <v>8.0000000000000004E-4</v>
      </c>
      <c r="I266" s="147">
        <f>E266*H266</f>
        <v>2.036E-2</v>
      </c>
      <c r="J266" s="147">
        <v>0</v>
      </c>
      <c r="K266" s="147">
        <f>E266*J266</f>
        <v>0</v>
      </c>
      <c r="Q266" s="141">
        <v>2</v>
      </c>
      <c r="AA266" s="122">
        <v>12</v>
      </c>
      <c r="AB266" s="122">
        <v>0</v>
      </c>
      <c r="AC266" s="122">
        <v>56</v>
      </c>
      <c r="BB266" s="122">
        <v>2</v>
      </c>
      <c r="BC266" s="122">
        <f>IF(BB266=1,G266,0)</f>
        <v>0</v>
      </c>
      <c r="BD266" s="122">
        <f>IF(BB266=2,G266,0)</f>
        <v>0</v>
      </c>
      <c r="BE266" s="122">
        <f>IF(BB266=3,G266,0)</f>
        <v>0</v>
      </c>
      <c r="BF266" s="122">
        <f>IF(BB266=4,G266,0)</f>
        <v>0</v>
      </c>
      <c r="BG266" s="122">
        <f>IF(BB266=5,G266,0)</f>
        <v>0</v>
      </c>
    </row>
    <row r="267" spans="1:59" x14ac:dyDescent="0.2">
      <c r="A267" s="190"/>
      <c r="B267" s="148"/>
      <c r="C267" s="173" t="s">
        <v>363</v>
      </c>
      <c r="D267" s="174"/>
      <c r="E267" s="149">
        <v>1.25</v>
      </c>
      <c r="F267" s="203"/>
      <c r="G267" s="150"/>
      <c r="H267" s="151"/>
      <c r="I267" s="151"/>
      <c r="J267" s="151"/>
      <c r="K267" s="151"/>
      <c r="M267" s="122" t="s">
        <v>363</v>
      </c>
      <c r="O267" s="152"/>
      <c r="Q267" s="141"/>
    </row>
    <row r="268" spans="1:59" x14ac:dyDescent="0.2">
      <c r="A268" s="190"/>
      <c r="B268" s="148"/>
      <c r="C268" s="173" t="s">
        <v>364</v>
      </c>
      <c r="D268" s="174"/>
      <c r="E268" s="149">
        <v>6.2</v>
      </c>
      <c r="F268" s="203"/>
      <c r="G268" s="150"/>
      <c r="H268" s="151"/>
      <c r="I268" s="151"/>
      <c r="J268" s="151"/>
      <c r="K268" s="151"/>
      <c r="M268" s="122" t="s">
        <v>364</v>
      </c>
      <c r="O268" s="152"/>
      <c r="Q268" s="141"/>
    </row>
    <row r="269" spans="1:59" x14ac:dyDescent="0.2">
      <c r="A269" s="190"/>
      <c r="B269" s="148"/>
      <c r="C269" s="173" t="s">
        <v>365</v>
      </c>
      <c r="D269" s="174"/>
      <c r="E269" s="149">
        <v>18</v>
      </c>
      <c r="F269" s="203"/>
      <c r="G269" s="150"/>
      <c r="H269" s="151"/>
      <c r="I269" s="151"/>
      <c r="J269" s="151"/>
      <c r="K269" s="151"/>
      <c r="M269" s="122" t="s">
        <v>365</v>
      </c>
      <c r="O269" s="152"/>
      <c r="Q269" s="141"/>
    </row>
    <row r="270" spans="1:59" x14ac:dyDescent="0.2">
      <c r="A270" s="189">
        <v>57</v>
      </c>
      <c r="B270" s="142" t="s">
        <v>366</v>
      </c>
      <c r="C270" s="143" t="s">
        <v>367</v>
      </c>
      <c r="D270" s="144" t="s">
        <v>76</v>
      </c>
      <c r="E270" s="145">
        <v>21.9</v>
      </c>
      <c r="F270" s="202">
        <v>0</v>
      </c>
      <c r="G270" s="146">
        <f>E270*F270</f>
        <v>0</v>
      </c>
      <c r="H270" s="147">
        <v>0</v>
      </c>
      <c r="I270" s="147">
        <f>E270*H270</f>
        <v>0</v>
      </c>
      <c r="J270" s="147">
        <v>0</v>
      </c>
      <c r="K270" s="147">
        <f>E270*J270</f>
        <v>0</v>
      </c>
      <c r="Q270" s="141">
        <v>2</v>
      </c>
      <c r="AA270" s="122">
        <v>12</v>
      </c>
      <c r="AB270" s="122">
        <v>0</v>
      </c>
      <c r="AC270" s="122">
        <v>57</v>
      </c>
      <c r="BB270" s="122">
        <v>2</v>
      </c>
      <c r="BC270" s="122">
        <f>IF(BB270=1,G270,0)</f>
        <v>0</v>
      </c>
      <c r="BD270" s="122">
        <f>IF(BB270=2,G270,0)</f>
        <v>0</v>
      </c>
      <c r="BE270" s="122">
        <f>IF(BB270=3,G270,0)</f>
        <v>0</v>
      </c>
      <c r="BF270" s="122">
        <f>IF(BB270=4,G270,0)</f>
        <v>0</v>
      </c>
      <c r="BG270" s="122">
        <f>IF(BB270=5,G270,0)</f>
        <v>0</v>
      </c>
    </row>
    <row r="271" spans="1:59" x14ac:dyDescent="0.2">
      <c r="A271" s="190"/>
      <c r="B271" s="148"/>
      <c r="C271" s="173" t="s">
        <v>368</v>
      </c>
      <c r="D271" s="174"/>
      <c r="E271" s="149">
        <v>4.7</v>
      </c>
      <c r="F271" s="203"/>
      <c r="G271" s="150"/>
      <c r="H271" s="151"/>
      <c r="I271" s="151"/>
      <c r="J271" s="151"/>
      <c r="K271" s="151"/>
      <c r="M271" s="122" t="s">
        <v>368</v>
      </c>
      <c r="O271" s="152"/>
      <c r="Q271" s="141"/>
    </row>
    <row r="272" spans="1:59" x14ac:dyDescent="0.2">
      <c r="A272" s="190"/>
      <c r="B272" s="148"/>
      <c r="C272" s="173" t="s">
        <v>369</v>
      </c>
      <c r="D272" s="174"/>
      <c r="E272" s="149">
        <v>5.3</v>
      </c>
      <c r="F272" s="203"/>
      <c r="G272" s="150"/>
      <c r="H272" s="151"/>
      <c r="I272" s="151"/>
      <c r="J272" s="151"/>
      <c r="K272" s="151"/>
      <c r="M272" s="122" t="s">
        <v>369</v>
      </c>
      <c r="O272" s="152"/>
      <c r="Q272" s="141"/>
    </row>
    <row r="273" spans="1:59" x14ac:dyDescent="0.2">
      <c r="A273" s="190"/>
      <c r="B273" s="148"/>
      <c r="C273" s="173" t="s">
        <v>139</v>
      </c>
      <c r="D273" s="174"/>
      <c r="E273" s="149">
        <v>11.9</v>
      </c>
      <c r="F273" s="203"/>
      <c r="G273" s="150"/>
      <c r="H273" s="151"/>
      <c r="I273" s="151"/>
      <c r="J273" s="151"/>
      <c r="K273" s="151"/>
      <c r="M273" s="122" t="s">
        <v>139</v>
      </c>
      <c r="O273" s="152"/>
      <c r="Q273" s="141"/>
    </row>
    <row r="274" spans="1:59" ht="25.5" x14ac:dyDescent="0.2">
      <c r="A274" s="189">
        <v>58</v>
      </c>
      <c r="B274" s="142" t="s">
        <v>370</v>
      </c>
      <c r="C274" s="143" t="s">
        <v>371</v>
      </c>
      <c r="D274" s="144" t="s">
        <v>76</v>
      </c>
      <c r="E274" s="145">
        <v>25.45</v>
      </c>
      <c r="F274" s="202">
        <v>0</v>
      </c>
      <c r="G274" s="146">
        <f>E274*F274</f>
        <v>0</v>
      </c>
      <c r="H274" s="147">
        <v>0.02</v>
      </c>
      <c r="I274" s="147">
        <f>E274*H274</f>
        <v>0.50900000000000001</v>
      </c>
      <c r="J274" s="147">
        <v>0</v>
      </c>
      <c r="K274" s="147">
        <f>E274*J274</f>
        <v>0</v>
      </c>
      <c r="Q274" s="141">
        <v>2</v>
      </c>
      <c r="AA274" s="122">
        <v>12</v>
      </c>
      <c r="AB274" s="122">
        <v>0</v>
      </c>
      <c r="AC274" s="122">
        <v>58</v>
      </c>
      <c r="BB274" s="122">
        <v>2</v>
      </c>
      <c r="BC274" s="122">
        <f>IF(BB274=1,G274,0)</f>
        <v>0</v>
      </c>
      <c r="BD274" s="122">
        <f>IF(BB274=2,G274,0)</f>
        <v>0</v>
      </c>
      <c r="BE274" s="122">
        <f>IF(BB274=3,G274,0)</f>
        <v>0</v>
      </c>
      <c r="BF274" s="122">
        <f>IF(BB274=4,G274,0)</f>
        <v>0</v>
      </c>
      <c r="BG274" s="122">
        <f>IF(BB274=5,G274,0)</f>
        <v>0</v>
      </c>
    </row>
    <row r="275" spans="1:59" x14ac:dyDescent="0.2">
      <c r="A275" s="190"/>
      <c r="B275" s="148"/>
      <c r="C275" s="173" t="s">
        <v>372</v>
      </c>
      <c r="D275" s="174"/>
      <c r="E275" s="149">
        <v>25.45</v>
      </c>
      <c r="F275" s="203"/>
      <c r="G275" s="150"/>
      <c r="H275" s="151"/>
      <c r="I275" s="151"/>
      <c r="J275" s="151"/>
      <c r="K275" s="151"/>
      <c r="M275" s="122" t="s">
        <v>372</v>
      </c>
      <c r="O275" s="152"/>
      <c r="Q275" s="141"/>
    </row>
    <row r="276" spans="1:59" x14ac:dyDescent="0.2">
      <c r="A276" s="189">
        <v>59</v>
      </c>
      <c r="B276" s="142" t="s">
        <v>373</v>
      </c>
      <c r="C276" s="143" t="s">
        <v>374</v>
      </c>
      <c r="D276" s="144" t="s">
        <v>142</v>
      </c>
      <c r="E276" s="145">
        <v>151.15</v>
      </c>
      <c r="F276" s="202">
        <v>0</v>
      </c>
      <c r="G276" s="146">
        <f>E276*F276</f>
        <v>0</v>
      </c>
      <c r="H276" s="147">
        <v>3.2000000000000003E-4</v>
      </c>
      <c r="I276" s="147">
        <f>E276*H276</f>
        <v>4.8368000000000008E-2</v>
      </c>
      <c r="J276" s="147">
        <v>0</v>
      </c>
      <c r="K276" s="147">
        <f>E276*J276</f>
        <v>0</v>
      </c>
      <c r="Q276" s="141">
        <v>2</v>
      </c>
      <c r="AA276" s="122">
        <v>12</v>
      </c>
      <c r="AB276" s="122">
        <v>0</v>
      </c>
      <c r="AC276" s="122">
        <v>59</v>
      </c>
      <c r="BB276" s="122">
        <v>2</v>
      </c>
      <c r="BC276" s="122">
        <f>IF(BB276=1,G276,0)</f>
        <v>0</v>
      </c>
      <c r="BD276" s="122">
        <f>IF(BB276=2,G276,0)</f>
        <v>0</v>
      </c>
      <c r="BE276" s="122">
        <f>IF(BB276=3,G276,0)</f>
        <v>0</v>
      </c>
      <c r="BF276" s="122">
        <f>IF(BB276=4,G276,0)</f>
        <v>0</v>
      </c>
      <c r="BG276" s="122">
        <f>IF(BB276=5,G276,0)</f>
        <v>0</v>
      </c>
    </row>
    <row r="277" spans="1:59" x14ac:dyDescent="0.2">
      <c r="A277" s="190"/>
      <c r="B277" s="148"/>
      <c r="C277" s="173" t="s">
        <v>375</v>
      </c>
      <c r="D277" s="174"/>
      <c r="E277" s="149">
        <v>76.150000000000006</v>
      </c>
      <c r="F277" s="203"/>
      <c r="G277" s="150"/>
      <c r="H277" s="151"/>
      <c r="I277" s="151"/>
      <c r="J277" s="151"/>
      <c r="K277" s="151"/>
      <c r="M277" s="122" t="s">
        <v>375</v>
      </c>
      <c r="O277" s="152"/>
      <c r="Q277" s="141"/>
    </row>
    <row r="278" spans="1:59" x14ac:dyDescent="0.2">
      <c r="A278" s="190"/>
      <c r="B278" s="148"/>
      <c r="C278" s="173" t="s">
        <v>376</v>
      </c>
      <c r="D278" s="174"/>
      <c r="E278" s="149">
        <v>51.7</v>
      </c>
      <c r="F278" s="203"/>
      <c r="G278" s="150"/>
      <c r="H278" s="151"/>
      <c r="I278" s="151"/>
      <c r="J278" s="151"/>
      <c r="K278" s="151"/>
      <c r="M278" s="122" t="s">
        <v>376</v>
      </c>
      <c r="O278" s="152"/>
      <c r="Q278" s="141"/>
    </row>
    <row r="279" spans="1:59" x14ac:dyDescent="0.2">
      <c r="A279" s="190"/>
      <c r="B279" s="148"/>
      <c r="C279" s="173" t="s">
        <v>377</v>
      </c>
      <c r="D279" s="174"/>
      <c r="E279" s="149">
        <v>23.3</v>
      </c>
      <c r="F279" s="203"/>
      <c r="G279" s="150"/>
      <c r="H279" s="151"/>
      <c r="I279" s="151"/>
      <c r="J279" s="151"/>
      <c r="K279" s="151"/>
      <c r="M279" s="122" t="s">
        <v>377</v>
      </c>
      <c r="O279" s="152"/>
      <c r="Q279" s="141"/>
    </row>
    <row r="280" spans="1:59" x14ac:dyDescent="0.2">
      <c r="A280" s="189">
        <v>60</v>
      </c>
      <c r="B280" s="142" t="s">
        <v>378</v>
      </c>
      <c r="C280" s="143" t="s">
        <v>379</v>
      </c>
      <c r="D280" s="144" t="s">
        <v>142</v>
      </c>
      <c r="E280" s="145">
        <v>151.15</v>
      </c>
      <c r="F280" s="202">
        <v>0</v>
      </c>
      <c r="G280" s="146">
        <f>E280*F280</f>
        <v>0</v>
      </c>
      <c r="H280" s="147">
        <v>0</v>
      </c>
      <c r="I280" s="147">
        <f>E280*H280</f>
        <v>0</v>
      </c>
      <c r="J280" s="147">
        <v>0</v>
      </c>
      <c r="K280" s="147">
        <f>E280*J280</f>
        <v>0</v>
      </c>
      <c r="Q280" s="141">
        <v>2</v>
      </c>
      <c r="AA280" s="122">
        <v>12</v>
      </c>
      <c r="AB280" s="122">
        <v>0</v>
      </c>
      <c r="AC280" s="122">
        <v>60</v>
      </c>
      <c r="BB280" s="122">
        <v>2</v>
      </c>
      <c r="BC280" s="122">
        <f>IF(BB280=1,G280,0)</f>
        <v>0</v>
      </c>
      <c r="BD280" s="122">
        <f>IF(BB280=2,G280,0)</f>
        <v>0</v>
      </c>
      <c r="BE280" s="122">
        <f>IF(BB280=3,G280,0)</f>
        <v>0</v>
      </c>
      <c r="BF280" s="122">
        <f>IF(BB280=4,G280,0)</f>
        <v>0</v>
      </c>
      <c r="BG280" s="122">
        <f>IF(BB280=5,G280,0)</f>
        <v>0</v>
      </c>
    </row>
    <row r="281" spans="1:59" x14ac:dyDescent="0.2">
      <c r="A281" s="190"/>
      <c r="B281" s="148"/>
      <c r="C281" s="173" t="s">
        <v>380</v>
      </c>
      <c r="D281" s="174"/>
      <c r="E281" s="149">
        <v>151.15</v>
      </c>
      <c r="F281" s="203"/>
      <c r="G281" s="150"/>
      <c r="H281" s="151"/>
      <c r="I281" s="151"/>
      <c r="J281" s="151"/>
      <c r="K281" s="151"/>
      <c r="M281" s="122" t="s">
        <v>380</v>
      </c>
      <c r="O281" s="152"/>
      <c r="Q281" s="141"/>
    </row>
    <row r="282" spans="1:59" ht="25.5" x14ac:dyDescent="0.2">
      <c r="A282" s="189">
        <v>61</v>
      </c>
      <c r="B282" s="142" t="s">
        <v>381</v>
      </c>
      <c r="C282" s="143" t="s">
        <v>382</v>
      </c>
      <c r="D282" s="144" t="s">
        <v>76</v>
      </c>
      <c r="E282" s="145">
        <v>329.17779999999999</v>
      </c>
      <c r="F282" s="202">
        <v>0</v>
      </c>
      <c r="G282" s="146">
        <f>E282*F282</f>
        <v>0</v>
      </c>
      <c r="H282" s="147">
        <v>0.02</v>
      </c>
      <c r="I282" s="147">
        <f>E282*H282</f>
        <v>6.5835559999999997</v>
      </c>
      <c r="J282" s="147">
        <v>0</v>
      </c>
      <c r="K282" s="147">
        <f>E282*J282</f>
        <v>0</v>
      </c>
      <c r="Q282" s="141">
        <v>2</v>
      </c>
      <c r="AA282" s="122">
        <v>12</v>
      </c>
      <c r="AB282" s="122">
        <v>0</v>
      </c>
      <c r="AC282" s="122">
        <v>61</v>
      </c>
      <c r="BB282" s="122">
        <v>2</v>
      </c>
      <c r="BC282" s="122">
        <f>IF(BB282=1,G282,0)</f>
        <v>0</v>
      </c>
      <c r="BD282" s="122">
        <f>IF(BB282=2,G282,0)</f>
        <v>0</v>
      </c>
      <c r="BE282" s="122">
        <f>IF(BB282=3,G282,0)</f>
        <v>0</v>
      </c>
      <c r="BF282" s="122">
        <f>IF(BB282=4,G282,0)</f>
        <v>0</v>
      </c>
      <c r="BG282" s="122">
        <f>IF(BB282=5,G282,0)</f>
        <v>0</v>
      </c>
    </row>
    <row r="283" spans="1:59" x14ac:dyDescent="0.2">
      <c r="A283" s="190"/>
      <c r="B283" s="148"/>
      <c r="C283" s="173" t="s">
        <v>383</v>
      </c>
      <c r="D283" s="174"/>
      <c r="E283" s="149">
        <v>313.60930000000002</v>
      </c>
      <c r="F283" s="203"/>
      <c r="G283" s="150"/>
      <c r="H283" s="151"/>
      <c r="I283" s="151"/>
      <c r="J283" s="151"/>
      <c r="K283" s="151"/>
      <c r="M283" s="122" t="s">
        <v>383</v>
      </c>
      <c r="O283" s="152"/>
      <c r="Q283" s="141"/>
    </row>
    <row r="284" spans="1:59" x14ac:dyDescent="0.2">
      <c r="A284" s="190"/>
      <c r="B284" s="148"/>
      <c r="C284" s="173" t="s">
        <v>384</v>
      </c>
      <c r="D284" s="174"/>
      <c r="E284" s="149">
        <v>15.5685</v>
      </c>
      <c r="F284" s="203"/>
      <c r="G284" s="150"/>
      <c r="H284" s="151"/>
      <c r="I284" s="151"/>
      <c r="J284" s="151"/>
      <c r="K284" s="151"/>
      <c r="M284" s="122" t="s">
        <v>384</v>
      </c>
      <c r="O284" s="152"/>
      <c r="Q284" s="141"/>
    </row>
    <row r="285" spans="1:59" x14ac:dyDescent="0.2">
      <c r="A285" s="189">
        <v>62</v>
      </c>
      <c r="B285" s="142" t="s">
        <v>385</v>
      </c>
      <c r="C285" s="143" t="s">
        <v>386</v>
      </c>
      <c r="D285" s="144" t="s">
        <v>252</v>
      </c>
      <c r="E285" s="145">
        <v>8.16</v>
      </c>
      <c r="F285" s="202">
        <v>0</v>
      </c>
      <c r="G285" s="146">
        <f>E285*F285</f>
        <v>0</v>
      </c>
      <c r="H285" s="147">
        <v>0</v>
      </c>
      <c r="I285" s="147">
        <f>E285*H285</f>
        <v>0</v>
      </c>
      <c r="J285" s="147">
        <v>0</v>
      </c>
      <c r="K285" s="147">
        <f>E285*J285</f>
        <v>0</v>
      </c>
      <c r="Q285" s="141">
        <v>2</v>
      </c>
      <c r="AA285" s="122">
        <v>12</v>
      </c>
      <c r="AB285" s="122">
        <v>0</v>
      </c>
      <c r="AC285" s="122">
        <v>62</v>
      </c>
      <c r="BB285" s="122">
        <v>2</v>
      </c>
      <c r="BC285" s="122">
        <f>IF(BB285=1,G285,0)</f>
        <v>0</v>
      </c>
      <c r="BD285" s="122">
        <f>IF(BB285=2,G285,0)</f>
        <v>0</v>
      </c>
      <c r="BE285" s="122">
        <f>IF(BB285=3,G285,0)</f>
        <v>0</v>
      </c>
      <c r="BF285" s="122">
        <f>IF(BB285=4,G285,0)</f>
        <v>0</v>
      </c>
      <c r="BG285" s="122">
        <f>IF(BB285=5,G285,0)</f>
        <v>0</v>
      </c>
    </row>
    <row r="286" spans="1:59" x14ac:dyDescent="0.2">
      <c r="A286" s="191"/>
      <c r="B286" s="154" t="s">
        <v>70</v>
      </c>
      <c r="C286" s="155" t="str">
        <f>CONCATENATE(B254," ",C254)</f>
        <v>771 Podlahy z dlaždic a obklady</v>
      </c>
      <c r="D286" s="153"/>
      <c r="E286" s="156"/>
      <c r="F286" s="204"/>
      <c r="G286" s="157">
        <f>SUM(G254:G285)</f>
        <v>0</v>
      </c>
      <c r="H286" s="158"/>
      <c r="I286" s="159">
        <f>SUM(I254:I285)</f>
        <v>8.2239017499999996</v>
      </c>
      <c r="J286" s="158"/>
      <c r="K286" s="159">
        <f>SUM(K254:K285)</f>
        <v>0</v>
      </c>
      <c r="Q286" s="141">
        <v>4</v>
      </c>
      <c r="BC286" s="160">
        <f>SUM(BC254:BC285)</f>
        <v>0</v>
      </c>
      <c r="BD286" s="160">
        <f>SUM(BD254:BD285)</f>
        <v>0</v>
      </c>
      <c r="BE286" s="160">
        <f>SUM(BE254:BE285)</f>
        <v>0</v>
      </c>
      <c r="BF286" s="160">
        <f>SUM(BF254:BF285)</f>
        <v>0</v>
      </c>
      <c r="BG286" s="160">
        <f>SUM(BG254:BG285)</f>
        <v>0</v>
      </c>
    </row>
    <row r="287" spans="1:59" x14ac:dyDescent="0.2">
      <c r="A287" s="188" t="s">
        <v>69</v>
      </c>
      <c r="B287" s="135" t="s">
        <v>387</v>
      </c>
      <c r="C287" s="136" t="s">
        <v>388</v>
      </c>
      <c r="D287" s="137"/>
      <c r="E287" s="138"/>
      <c r="F287" s="201"/>
      <c r="G287" s="139"/>
      <c r="H287" s="140"/>
      <c r="I287" s="140"/>
      <c r="J287" s="140"/>
      <c r="K287" s="140"/>
      <c r="Q287" s="141">
        <v>1</v>
      </c>
    </row>
    <row r="288" spans="1:59" x14ac:dyDescent="0.2">
      <c r="A288" s="189">
        <v>63</v>
      </c>
      <c r="B288" s="142" t="s">
        <v>389</v>
      </c>
      <c r="C288" s="143" t="s">
        <v>390</v>
      </c>
      <c r="D288" s="144" t="s">
        <v>76</v>
      </c>
      <c r="E288" s="145">
        <v>4.6399999999999997</v>
      </c>
      <c r="F288" s="202">
        <v>0</v>
      </c>
      <c r="G288" s="146">
        <f>E288*F288</f>
        <v>0</v>
      </c>
      <c r="H288" s="147">
        <v>0</v>
      </c>
      <c r="I288" s="147">
        <f>E288*H288</f>
        <v>0</v>
      </c>
      <c r="J288" s="147">
        <v>-2.5000000000000001E-2</v>
      </c>
      <c r="K288" s="147">
        <f>E288*J288</f>
        <v>-0.11599999999999999</v>
      </c>
      <c r="Q288" s="141">
        <v>2</v>
      </c>
      <c r="AA288" s="122">
        <v>12</v>
      </c>
      <c r="AB288" s="122">
        <v>0</v>
      </c>
      <c r="AC288" s="122">
        <v>63</v>
      </c>
      <c r="BB288" s="122">
        <v>2</v>
      </c>
      <c r="BC288" s="122">
        <f>IF(BB288=1,G288,0)</f>
        <v>0</v>
      </c>
      <c r="BD288" s="122">
        <f>IF(BB288=2,G288,0)</f>
        <v>0</v>
      </c>
      <c r="BE288" s="122">
        <f>IF(BB288=3,G288,0)</f>
        <v>0</v>
      </c>
      <c r="BF288" s="122">
        <f>IF(BB288=4,G288,0)</f>
        <v>0</v>
      </c>
      <c r="BG288" s="122">
        <f>IF(BB288=5,G288,0)</f>
        <v>0</v>
      </c>
    </row>
    <row r="289" spans="1:59" x14ac:dyDescent="0.2">
      <c r="A289" s="190"/>
      <c r="B289" s="148"/>
      <c r="C289" s="173" t="s">
        <v>391</v>
      </c>
      <c r="D289" s="174"/>
      <c r="E289" s="149">
        <v>4.6399999999999997</v>
      </c>
      <c r="F289" s="203"/>
      <c r="G289" s="150"/>
      <c r="H289" s="151"/>
      <c r="I289" s="151"/>
      <c r="J289" s="151"/>
      <c r="K289" s="151"/>
      <c r="M289" s="122" t="s">
        <v>391</v>
      </c>
      <c r="O289" s="152"/>
      <c r="Q289" s="141"/>
    </row>
    <row r="290" spans="1:59" x14ac:dyDescent="0.2">
      <c r="A290" s="189">
        <v>64</v>
      </c>
      <c r="B290" s="142" t="s">
        <v>392</v>
      </c>
      <c r="C290" s="143" t="s">
        <v>393</v>
      </c>
      <c r="D290" s="144" t="s">
        <v>142</v>
      </c>
      <c r="E290" s="145">
        <v>1.6</v>
      </c>
      <c r="F290" s="202">
        <v>0</v>
      </c>
      <c r="G290" s="146">
        <f>E290*F290</f>
        <v>0</v>
      </c>
      <c r="H290" s="147">
        <v>0</v>
      </c>
      <c r="I290" s="147">
        <f>E290*H290</f>
        <v>0</v>
      </c>
      <c r="J290" s="147">
        <v>0</v>
      </c>
      <c r="K290" s="147">
        <f>E290*J290</f>
        <v>0</v>
      </c>
      <c r="Q290" s="141">
        <v>2</v>
      </c>
      <c r="AA290" s="122">
        <v>12</v>
      </c>
      <c r="AB290" s="122">
        <v>0</v>
      </c>
      <c r="AC290" s="122">
        <v>64</v>
      </c>
      <c r="BB290" s="122">
        <v>2</v>
      </c>
      <c r="BC290" s="122">
        <f>IF(BB290=1,G290,0)</f>
        <v>0</v>
      </c>
      <c r="BD290" s="122">
        <f>IF(BB290=2,G290,0)</f>
        <v>0</v>
      </c>
      <c r="BE290" s="122">
        <f>IF(BB290=3,G290,0)</f>
        <v>0</v>
      </c>
      <c r="BF290" s="122">
        <f>IF(BB290=4,G290,0)</f>
        <v>0</v>
      </c>
      <c r="BG290" s="122">
        <f>IF(BB290=5,G290,0)</f>
        <v>0</v>
      </c>
    </row>
    <row r="291" spans="1:59" x14ac:dyDescent="0.2">
      <c r="A291" s="190"/>
      <c r="B291" s="148"/>
      <c r="C291" s="173" t="s">
        <v>394</v>
      </c>
      <c r="D291" s="174"/>
      <c r="E291" s="149">
        <v>1.6</v>
      </c>
      <c r="F291" s="203"/>
      <c r="G291" s="150"/>
      <c r="H291" s="151"/>
      <c r="I291" s="151"/>
      <c r="J291" s="151"/>
      <c r="K291" s="151"/>
      <c r="M291" s="122" t="s">
        <v>394</v>
      </c>
      <c r="O291" s="152"/>
      <c r="Q291" s="141"/>
    </row>
    <row r="292" spans="1:59" x14ac:dyDescent="0.2">
      <c r="A292" s="191"/>
      <c r="B292" s="154" t="s">
        <v>70</v>
      </c>
      <c r="C292" s="155" t="str">
        <f>CONCATENATE(B287," ",C287)</f>
        <v>775 Podlahy vlysové a parketové</v>
      </c>
      <c r="D292" s="153"/>
      <c r="E292" s="156"/>
      <c r="F292" s="204"/>
      <c r="G292" s="157">
        <f>SUM(G287:G291)</f>
        <v>0</v>
      </c>
      <c r="H292" s="158"/>
      <c r="I292" s="159">
        <f>SUM(I287:I291)</f>
        <v>0</v>
      </c>
      <c r="J292" s="158"/>
      <c r="K292" s="159">
        <f>SUM(K287:K291)</f>
        <v>-0.11599999999999999</v>
      </c>
      <c r="Q292" s="141">
        <v>4</v>
      </c>
      <c r="BC292" s="160">
        <f>SUM(BC287:BC291)</f>
        <v>0</v>
      </c>
      <c r="BD292" s="160">
        <f>SUM(BD287:BD291)</f>
        <v>0</v>
      </c>
      <c r="BE292" s="160">
        <f>SUM(BE287:BE291)</f>
        <v>0</v>
      </c>
      <c r="BF292" s="160">
        <f>SUM(BF287:BF291)</f>
        <v>0</v>
      </c>
      <c r="BG292" s="160">
        <f>SUM(BG287:BG291)</f>
        <v>0</v>
      </c>
    </row>
    <row r="293" spans="1:59" x14ac:dyDescent="0.2">
      <c r="A293" s="188" t="s">
        <v>69</v>
      </c>
      <c r="B293" s="135" t="s">
        <v>395</v>
      </c>
      <c r="C293" s="136" t="s">
        <v>396</v>
      </c>
      <c r="D293" s="137"/>
      <c r="E293" s="138"/>
      <c r="F293" s="201"/>
      <c r="G293" s="139"/>
      <c r="H293" s="140"/>
      <c r="I293" s="140"/>
      <c r="J293" s="140"/>
      <c r="K293" s="140"/>
      <c r="Q293" s="141">
        <v>1</v>
      </c>
    </row>
    <row r="294" spans="1:59" ht="25.5" x14ac:dyDescent="0.2">
      <c r="A294" s="189">
        <v>65</v>
      </c>
      <c r="B294" s="142" t="s">
        <v>397</v>
      </c>
      <c r="C294" s="143" t="s">
        <v>398</v>
      </c>
      <c r="D294" s="144" t="s">
        <v>76</v>
      </c>
      <c r="E294" s="145">
        <v>211.565</v>
      </c>
      <c r="F294" s="202">
        <v>0</v>
      </c>
      <c r="G294" s="146">
        <f>E294*F294</f>
        <v>0</v>
      </c>
      <c r="H294" s="147">
        <v>3.3999999999999998E-3</v>
      </c>
      <c r="I294" s="147">
        <f>E294*H294</f>
        <v>0.71932099999999999</v>
      </c>
      <c r="J294" s="147">
        <v>0</v>
      </c>
      <c r="K294" s="147">
        <f>E294*J294</f>
        <v>0</v>
      </c>
      <c r="Q294" s="141">
        <v>2</v>
      </c>
      <c r="AA294" s="122">
        <v>12</v>
      </c>
      <c r="AB294" s="122">
        <v>0</v>
      </c>
      <c r="AC294" s="122">
        <v>65</v>
      </c>
      <c r="BB294" s="122">
        <v>2</v>
      </c>
      <c r="BC294" s="122">
        <f>IF(BB294=1,G294,0)</f>
        <v>0</v>
      </c>
      <c r="BD294" s="122">
        <f>IF(BB294=2,G294,0)</f>
        <v>0</v>
      </c>
      <c r="BE294" s="122">
        <f>IF(BB294=3,G294,0)</f>
        <v>0</v>
      </c>
      <c r="BF294" s="122">
        <f>IF(BB294=4,G294,0)</f>
        <v>0</v>
      </c>
      <c r="BG294" s="122">
        <f>IF(BB294=5,G294,0)</f>
        <v>0</v>
      </c>
    </row>
    <row r="295" spans="1:59" x14ac:dyDescent="0.2">
      <c r="A295" s="190"/>
      <c r="B295" s="148"/>
      <c r="C295" s="173" t="s">
        <v>399</v>
      </c>
      <c r="D295" s="174"/>
      <c r="E295" s="149">
        <v>14.43</v>
      </c>
      <c r="F295" s="203"/>
      <c r="G295" s="150"/>
      <c r="H295" s="151"/>
      <c r="I295" s="151"/>
      <c r="J295" s="151"/>
      <c r="K295" s="151"/>
      <c r="M295" s="122" t="s">
        <v>399</v>
      </c>
      <c r="O295" s="152"/>
      <c r="Q295" s="141"/>
    </row>
    <row r="296" spans="1:59" x14ac:dyDescent="0.2">
      <c r="A296" s="190"/>
      <c r="B296" s="148"/>
      <c r="C296" s="173" t="s">
        <v>400</v>
      </c>
      <c r="D296" s="174"/>
      <c r="E296" s="149">
        <v>19.285</v>
      </c>
      <c r="F296" s="203"/>
      <c r="G296" s="150"/>
      <c r="H296" s="151"/>
      <c r="I296" s="151"/>
      <c r="J296" s="151"/>
      <c r="K296" s="151"/>
      <c r="M296" s="122" t="s">
        <v>400</v>
      </c>
      <c r="O296" s="152"/>
      <c r="Q296" s="141"/>
    </row>
    <row r="297" spans="1:59" x14ac:dyDescent="0.2">
      <c r="A297" s="190"/>
      <c r="B297" s="148"/>
      <c r="C297" s="173" t="s">
        <v>401</v>
      </c>
      <c r="D297" s="174"/>
      <c r="E297" s="149">
        <v>40.1</v>
      </c>
      <c r="F297" s="203"/>
      <c r="G297" s="150"/>
      <c r="H297" s="151"/>
      <c r="I297" s="151"/>
      <c r="J297" s="151"/>
      <c r="K297" s="151"/>
      <c r="M297" s="122" t="s">
        <v>401</v>
      </c>
      <c r="O297" s="152"/>
      <c r="Q297" s="141"/>
    </row>
    <row r="298" spans="1:59" x14ac:dyDescent="0.2">
      <c r="A298" s="190"/>
      <c r="B298" s="148"/>
      <c r="C298" s="173" t="s">
        <v>402</v>
      </c>
      <c r="D298" s="174"/>
      <c r="E298" s="149">
        <v>20.6</v>
      </c>
      <c r="F298" s="203"/>
      <c r="G298" s="150"/>
      <c r="H298" s="151"/>
      <c r="I298" s="151"/>
      <c r="J298" s="151"/>
      <c r="K298" s="151"/>
      <c r="M298" s="122" t="s">
        <v>402</v>
      </c>
      <c r="O298" s="152"/>
      <c r="Q298" s="141"/>
    </row>
    <row r="299" spans="1:59" x14ac:dyDescent="0.2">
      <c r="A299" s="190"/>
      <c r="B299" s="148"/>
      <c r="C299" s="173" t="s">
        <v>403</v>
      </c>
      <c r="D299" s="174"/>
      <c r="E299" s="149">
        <v>41.2</v>
      </c>
      <c r="F299" s="203"/>
      <c r="G299" s="150"/>
      <c r="H299" s="151"/>
      <c r="I299" s="151"/>
      <c r="J299" s="151"/>
      <c r="K299" s="151"/>
      <c r="M299" s="122" t="s">
        <v>403</v>
      </c>
      <c r="O299" s="152"/>
      <c r="Q299" s="141"/>
    </row>
    <row r="300" spans="1:59" x14ac:dyDescent="0.2">
      <c r="A300" s="190"/>
      <c r="B300" s="148"/>
      <c r="C300" s="173" t="s">
        <v>404</v>
      </c>
      <c r="D300" s="174"/>
      <c r="E300" s="149">
        <v>19.399999999999999</v>
      </c>
      <c r="F300" s="203"/>
      <c r="G300" s="150"/>
      <c r="H300" s="151"/>
      <c r="I300" s="151"/>
      <c r="J300" s="151"/>
      <c r="K300" s="151"/>
      <c r="M300" s="122" t="s">
        <v>404</v>
      </c>
      <c r="O300" s="152"/>
      <c r="Q300" s="141"/>
    </row>
    <row r="301" spans="1:59" ht="12.75" customHeight="1" x14ac:dyDescent="0.2">
      <c r="A301" s="190"/>
      <c r="B301" s="148"/>
      <c r="C301" s="173" t="s">
        <v>405</v>
      </c>
      <c r="D301" s="174"/>
      <c r="E301" s="149">
        <v>51.75</v>
      </c>
      <c r="F301" s="203"/>
      <c r="G301" s="150"/>
      <c r="H301" s="151"/>
      <c r="I301" s="151"/>
      <c r="J301" s="151"/>
      <c r="K301" s="151"/>
      <c r="M301" s="122" t="s">
        <v>405</v>
      </c>
      <c r="O301" s="152"/>
      <c r="Q301" s="141"/>
    </row>
    <row r="302" spans="1:59" x14ac:dyDescent="0.2">
      <c r="A302" s="190"/>
      <c r="B302" s="148"/>
      <c r="C302" s="173" t="s">
        <v>155</v>
      </c>
      <c r="D302" s="174"/>
      <c r="E302" s="149">
        <v>4.8</v>
      </c>
      <c r="F302" s="203"/>
      <c r="G302" s="150"/>
      <c r="H302" s="151"/>
      <c r="I302" s="151"/>
      <c r="J302" s="151"/>
      <c r="K302" s="151"/>
      <c r="M302" s="122" t="s">
        <v>155</v>
      </c>
      <c r="O302" s="152"/>
      <c r="Q302" s="141"/>
    </row>
    <row r="303" spans="1:59" x14ac:dyDescent="0.2">
      <c r="A303" s="189">
        <v>66</v>
      </c>
      <c r="B303" s="142" t="s">
        <v>406</v>
      </c>
      <c r="C303" s="143" t="s">
        <v>407</v>
      </c>
      <c r="D303" s="144" t="s">
        <v>76</v>
      </c>
      <c r="E303" s="145">
        <v>211.565</v>
      </c>
      <c r="F303" s="202">
        <v>0</v>
      </c>
      <c r="G303" s="146">
        <f>E303*F303</f>
        <v>0</v>
      </c>
      <c r="H303" s="147">
        <v>2.1000000000000001E-4</v>
      </c>
      <c r="I303" s="147">
        <f>E303*H303</f>
        <v>4.442865E-2</v>
      </c>
      <c r="J303" s="147">
        <v>0</v>
      </c>
      <c r="K303" s="147">
        <f>E303*J303</f>
        <v>0</v>
      </c>
      <c r="Q303" s="141">
        <v>2</v>
      </c>
      <c r="AA303" s="122">
        <v>12</v>
      </c>
      <c r="AB303" s="122">
        <v>0</v>
      </c>
      <c r="AC303" s="122">
        <v>66</v>
      </c>
      <c r="BB303" s="122">
        <v>2</v>
      </c>
      <c r="BC303" s="122">
        <f>IF(BB303=1,G303,0)</f>
        <v>0</v>
      </c>
      <c r="BD303" s="122">
        <f>IF(BB303=2,G303,0)</f>
        <v>0</v>
      </c>
      <c r="BE303" s="122">
        <f>IF(BB303=3,G303,0)</f>
        <v>0</v>
      </c>
      <c r="BF303" s="122">
        <f>IF(BB303=4,G303,0)</f>
        <v>0</v>
      </c>
      <c r="BG303" s="122">
        <f>IF(BB303=5,G303,0)</f>
        <v>0</v>
      </c>
    </row>
    <row r="304" spans="1:59" x14ac:dyDescent="0.2">
      <c r="A304" s="190"/>
      <c r="B304" s="148"/>
      <c r="C304" s="173" t="s">
        <v>408</v>
      </c>
      <c r="D304" s="174"/>
      <c r="E304" s="149">
        <v>211.565</v>
      </c>
      <c r="F304" s="203"/>
      <c r="G304" s="150"/>
      <c r="H304" s="151"/>
      <c r="I304" s="151"/>
      <c r="J304" s="151"/>
      <c r="K304" s="151"/>
      <c r="M304" s="122" t="s">
        <v>408</v>
      </c>
      <c r="O304" s="152"/>
      <c r="Q304" s="141"/>
    </row>
    <row r="305" spans="1:59" x14ac:dyDescent="0.2">
      <c r="A305" s="189">
        <v>67</v>
      </c>
      <c r="B305" s="142" t="s">
        <v>409</v>
      </c>
      <c r="C305" s="143" t="s">
        <v>410</v>
      </c>
      <c r="D305" s="144" t="s">
        <v>76</v>
      </c>
      <c r="E305" s="145">
        <v>211.565</v>
      </c>
      <c r="F305" s="202">
        <v>0</v>
      </c>
      <c r="G305" s="146">
        <f>E305*F305</f>
        <v>0</v>
      </c>
      <c r="H305" s="147">
        <v>0</v>
      </c>
      <c r="I305" s="147">
        <f>E305*H305</f>
        <v>0</v>
      </c>
      <c r="J305" s="147">
        <v>0</v>
      </c>
      <c r="K305" s="147">
        <f>E305*J305</f>
        <v>0</v>
      </c>
      <c r="Q305" s="141">
        <v>2</v>
      </c>
      <c r="AA305" s="122">
        <v>12</v>
      </c>
      <c r="AB305" s="122">
        <v>0</v>
      </c>
      <c r="AC305" s="122">
        <v>67</v>
      </c>
      <c r="BB305" s="122">
        <v>2</v>
      </c>
      <c r="BC305" s="122">
        <f>IF(BB305=1,G305,0)</f>
        <v>0</v>
      </c>
      <c r="BD305" s="122">
        <f>IF(BB305=2,G305,0)</f>
        <v>0</v>
      </c>
      <c r="BE305" s="122">
        <f>IF(BB305=3,G305,0)</f>
        <v>0</v>
      </c>
      <c r="BF305" s="122">
        <f>IF(BB305=4,G305,0)</f>
        <v>0</v>
      </c>
      <c r="BG305" s="122">
        <f>IF(BB305=5,G305,0)</f>
        <v>0</v>
      </c>
    </row>
    <row r="306" spans="1:59" x14ac:dyDescent="0.2">
      <c r="A306" s="190"/>
      <c r="B306" s="148"/>
      <c r="C306" s="173" t="s">
        <v>408</v>
      </c>
      <c r="D306" s="174"/>
      <c r="E306" s="149">
        <v>211.565</v>
      </c>
      <c r="F306" s="203"/>
      <c r="G306" s="150"/>
      <c r="H306" s="151"/>
      <c r="I306" s="151"/>
      <c r="J306" s="151"/>
      <c r="K306" s="151"/>
      <c r="M306" s="122" t="s">
        <v>408</v>
      </c>
      <c r="O306" s="152"/>
      <c r="Q306" s="141"/>
    </row>
    <row r="307" spans="1:59" x14ac:dyDescent="0.2">
      <c r="A307" s="189">
        <v>68</v>
      </c>
      <c r="B307" s="142" t="s">
        <v>411</v>
      </c>
      <c r="C307" s="143" t="s">
        <v>412</v>
      </c>
      <c r="D307" s="144" t="s">
        <v>76</v>
      </c>
      <c r="E307" s="145">
        <v>28.7</v>
      </c>
      <c r="F307" s="202">
        <v>0</v>
      </c>
      <c r="G307" s="146">
        <f>E307*F307</f>
        <v>0</v>
      </c>
      <c r="H307" s="147">
        <v>1.1E-4</v>
      </c>
      <c r="I307" s="147">
        <f>E307*H307</f>
        <v>3.1570000000000001E-3</v>
      </c>
      <c r="J307" s="147">
        <v>0</v>
      </c>
      <c r="K307" s="147">
        <f>E307*J307</f>
        <v>0</v>
      </c>
      <c r="Q307" s="141">
        <v>2</v>
      </c>
      <c r="AA307" s="122">
        <v>12</v>
      </c>
      <c r="AB307" s="122">
        <v>0</v>
      </c>
      <c r="AC307" s="122">
        <v>68</v>
      </c>
      <c r="BB307" s="122">
        <v>2</v>
      </c>
      <c r="BC307" s="122">
        <f>IF(BB307=1,G307,0)</f>
        <v>0</v>
      </c>
      <c r="BD307" s="122">
        <f>IF(BB307=2,G307,0)</f>
        <v>0</v>
      </c>
      <c r="BE307" s="122">
        <f>IF(BB307=3,G307,0)</f>
        <v>0</v>
      </c>
      <c r="BF307" s="122">
        <f>IF(BB307=4,G307,0)</f>
        <v>0</v>
      </c>
      <c r="BG307" s="122">
        <f>IF(BB307=5,G307,0)</f>
        <v>0</v>
      </c>
    </row>
    <row r="308" spans="1:59" x14ac:dyDescent="0.2">
      <c r="A308" s="190"/>
      <c r="B308" s="148"/>
      <c r="C308" s="173" t="s">
        <v>413</v>
      </c>
      <c r="D308" s="174"/>
      <c r="E308" s="149">
        <v>7.1</v>
      </c>
      <c r="F308" s="203"/>
      <c r="G308" s="150"/>
      <c r="H308" s="151"/>
      <c r="I308" s="151"/>
      <c r="J308" s="151"/>
      <c r="K308" s="151"/>
      <c r="M308" s="122" t="s">
        <v>413</v>
      </c>
      <c r="O308" s="152"/>
      <c r="Q308" s="141"/>
    </row>
    <row r="309" spans="1:59" x14ac:dyDescent="0.2">
      <c r="A309" s="190"/>
      <c r="B309" s="148"/>
      <c r="C309" s="173" t="s">
        <v>414</v>
      </c>
      <c r="D309" s="174"/>
      <c r="E309" s="149">
        <v>7.5</v>
      </c>
      <c r="F309" s="203"/>
      <c r="G309" s="150"/>
      <c r="H309" s="151"/>
      <c r="I309" s="151"/>
      <c r="J309" s="151"/>
      <c r="K309" s="151"/>
      <c r="M309" s="122" t="s">
        <v>414</v>
      </c>
      <c r="O309" s="152"/>
      <c r="Q309" s="141"/>
    </row>
    <row r="310" spans="1:59" x14ac:dyDescent="0.2">
      <c r="A310" s="190"/>
      <c r="B310" s="148"/>
      <c r="C310" s="173" t="s">
        <v>415</v>
      </c>
      <c r="D310" s="174"/>
      <c r="E310" s="149">
        <v>14.1</v>
      </c>
      <c r="F310" s="203"/>
      <c r="G310" s="150"/>
      <c r="H310" s="151"/>
      <c r="I310" s="151"/>
      <c r="J310" s="151"/>
      <c r="K310" s="151"/>
      <c r="M310" s="122" t="s">
        <v>415</v>
      </c>
      <c r="O310" s="152"/>
      <c r="Q310" s="141"/>
    </row>
    <row r="311" spans="1:59" ht="25.5" x14ac:dyDescent="0.2">
      <c r="A311" s="189">
        <v>69</v>
      </c>
      <c r="B311" s="142" t="s">
        <v>416</v>
      </c>
      <c r="C311" s="143" t="s">
        <v>417</v>
      </c>
      <c r="D311" s="144" t="s">
        <v>76</v>
      </c>
      <c r="E311" s="145">
        <v>28.7</v>
      </c>
      <c r="F311" s="202">
        <v>0</v>
      </c>
      <c r="G311" s="146">
        <f>E311*F311</f>
        <v>0</v>
      </c>
      <c r="H311" s="147">
        <v>5.0000000000000001E-4</v>
      </c>
      <c r="I311" s="147">
        <f>E311*H311</f>
        <v>1.435E-2</v>
      </c>
      <c r="J311" s="147">
        <v>0</v>
      </c>
      <c r="K311" s="147">
        <f>E311*J311</f>
        <v>0</v>
      </c>
      <c r="Q311" s="141">
        <v>2</v>
      </c>
      <c r="AA311" s="122">
        <v>12</v>
      </c>
      <c r="AB311" s="122">
        <v>0</v>
      </c>
      <c r="AC311" s="122">
        <v>69</v>
      </c>
      <c r="BB311" s="122">
        <v>2</v>
      </c>
      <c r="BC311" s="122">
        <f>IF(BB311=1,G311,0)</f>
        <v>0</v>
      </c>
      <c r="BD311" s="122">
        <f>IF(BB311=2,G311,0)</f>
        <v>0</v>
      </c>
      <c r="BE311" s="122">
        <f>IF(BB311=3,G311,0)</f>
        <v>0</v>
      </c>
      <c r="BF311" s="122">
        <f>IF(BB311=4,G311,0)</f>
        <v>0</v>
      </c>
      <c r="BG311" s="122">
        <f>IF(BB311=5,G311,0)</f>
        <v>0</v>
      </c>
    </row>
    <row r="312" spans="1:59" x14ac:dyDescent="0.2">
      <c r="A312" s="190"/>
      <c r="B312" s="148"/>
      <c r="C312" s="173" t="s">
        <v>418</v>
      </c>
      <c r="D312" s="174"/>
      <c r="E312" s="149">
        <v>28.7</v>
      </c>
      <c r="F312" s="203"/>
      <c r="G312" s="150"/>
      <c r="H312" s="151"/>
      <c r="I312" s="151"/>
      <c r="J312" s="151"/>
      <c r="K312" s="151"/>
      <c r="M312" s="122" t="s">
        <v>418</v>
      </c>
      <c r="O312" s="152"/>
      <c r="Q312" s="141"/>
    </row>
    <row r="313" spans="1:59" ht="25.5" x14ac:dyDescent="0.2">
      <c r="A313" s="189">
        <v>70</v>
      </c>
      <c r="B313" s="142" t="s">
        <v>419</v>
      </c>
      <c r="C313" s="143" t="s">
        <v>420</v>
      </c>
      <c r="D313" s="144" t="s">
        <v>76</v>
      </c>
      <c r="E313" s="145">
        <v>220.02760000000001</v>
      </c>
      <c r="F313" s="202">
        <v>0</v>
      </c>
      <c r="G313" s="146">
        <f>E313*F313</f>
        <v>0</v>
      </c>
      <c r="H313" s="147">
        <v>1.4999999999999999E-2</v>
      </c>
      <c r="I313" s="147">
        <f>E313*H313</f>
        <v>3.300414</v>
      </c>
      <c r="J313" s="147">
        <v>0</v>
      </c>
      <c r="K313" s="147">
        <f>E313*J313</f>
        <v>0</v>
      </c>
      <c r="Q313" s="141">
        <v>2</v>
      </c>
      <c r="AA313" s="122">
        <v>12</v>
      </c>
      <c r="AB313" s="122">
        <v>0</v>
      </c>
      <c r="AC313" s="122">
        <v>70</v>
      </c>
      <c r="BB313" s="122">
        <v>2</v>
      </c>
      <c r="BC313" s="122">
        <f>IF(BB313=1,G313,0)</f>
        <v>0</v>
      </c>
      <c r="BD313" s="122">
        <f>IF(BB313=2,G313,0)</f>
        <v>0</v>
      </c>
      <c r="BE313" s="122">
        <f>IF(BB313=3,G313,0)</f>
        <v>0</v>
      </c>
      <c r="BF313" s="122">
        <f>IF(BB313=4,G313,0)</f>
        <v>0</v>
      </c>
      <c r="BG313" s="122">
        <f>IF(BB313=5,G313,0)</f>
        <v>0</v>
      </c>
    </row>
    <row r="314" spans="1:59" x14ac:dyDescent="0.2">
      <c r="A314" s="190"/>
      <c r="B314" s="148"/>
      <c r="C314" s="173" t="s">
        <v>421</v>
      </c>
      <c r="D314" s="174"/>
      <c r="E314" s="149">
        <v>220.02760000000001</v>
      </c>
      <c r="F314" s="203"/>
      <c r="G314" s="150"/>
      <c r="H314" s="151"/>
      <c r="I314" s="151"/>
      <c r="J314" s="151"/>
      <c r="K314" s="151"/>
      <c r="M314" s="122" t="s">
        <v>421</v>
      </c>
      <c r="O314" s="152"/>
      <c r="Q314" s="141"/>
    </row>
    <row r="315" spans="1:59" x14ac:dyDescent="0.2">
      <c r="A315" s="189">
        <v>71</v>
      </c>
      <c r="B315" s="142" t="s">
        <v>422</v>
      </c>
      <c r="C315" s="143" t="s">
        <v>423</v>
      </c>
      <c r="D315" s="144" t="s">
        <v>252</v>
      </c>
      <c r="E315" s="145">
        <v>4.0999999999999996</v>
      </c>
      <c r="F315" s="202">
        <v>0</v>
      </c>
      <c r="G315" s="146">
        <f>E315*F315</f>
        <v>0</v>
      </c>
      <c r="H315" s="147">
        <v>0</v>
      </c>
      <c r="I315" s="147">
        <f>E315*H315</f>
        <v>0</v>
      </c>
      <c r="J315" s="147">
        <v>0</v>
      </c>
      <c r="K315" s="147">
        <f>E315*J315</f>
        <v>0</v>
      </c>
      <c r="Q315" s="141">
        <v>2</v>
      </c>
      <c r="AA315" s="122">
        <v>12</v>
      </c>
      <c r="AB315" s="122">
        <v>0</v>
      </c>
      <c r="AC315" s="122">
        <v>71</v>
      </c>
      <c r="BB315" s="122">
        <v>2</v>
      </c>
      <c r="BC315" s="122">
        <f>IF(BB315=1,G315,0)</f>
        <v>0</v>
      </c>
      <c r="BD315" s="122">
        <f>IF(BB315=2,G315,0)</f>
        <v>0</v>
      </c>
      <c r="BE315" s="122">
        <f>IF(BB315=3,G315,0)</f>
        <v>0</v>
      </c>
      <c r="BF315" s="122">
        <f>IF(BB315=4,G315,0)</f>
        <v>0</v>
      </c>
      <c r="BG315" s="122">
        <f>IF(BB315=5,G315,0)</f>
        <v>0</v>
      </c>
    </row>
    <row r="316" spans="1:59" x14ac:dyDescent="0.2">
      <c r="A316" s="191"/>
      <c r="B316" s="154" t="s">
        <v>70</v>
      </c>
      <c r="C316" s="155" t="str">
        <f>CONCATENATE(B293," ",C293)</f>
        <v>781 Obklady keramické</v>
      </c>
      <c r="D316" s="153"/>
      <c r="E316" s="156"/>
      <c r="F316" s="204"/>
      <c r="G316" s="157">
        <f>SUM(G293:G315)</f>
        <v>0</v>
      </c>
      <c r="H316" s="158"/>
      <c r="I316" s="159">
        <f>SUM(I293:I315)</f>
        <v>4.0816706499999995</v>
      </c>
      <c r="J316" s="158"/>
      <c r="K316" s="159">
        <f>SUM(K293:K315)</f>
        <v>0</v>
      </c>
      <c r="Q316" s="141">
        <v>4</v>
      </c>
      <c r="BC316" s="160">
        <f>SUM(BC293:BC315)</f>
        <v>0</v>
      </c>
      <c r="BD316" s="160">
        <f>SUM(BD293:BD315)</f>
        <v>0</v>
      </c>
      <c r="BE316" s="160">
        <f>SUM(BE293:BE315)</f>
        <v>0</v>
      </c>
      <c r="BF316" s="160">
        <f>SUM(BF293:BF315)</f>
        <v>0</v>
      </c>
      <c r="BG316" s="160">
        <f>SUM(BG293:BG315)</f>
        <v>0</v>
      </c>
    </row>
    <row r="317" spans="1:59" x14ac:dyDescent="0.2">
      <c r="A317" s="188" t="s">
        <v>69</v>
      </c>
      <c r="B317" s="135" t="s">
        <v>424</v>
      </c>
      <c r="C317" s="136" t="s">
        <v>425</v>
      </c>
      <c r="D317" s="137"/>
      <c r="E317" s="138"/>
      <c r="F317" s="201"/>
      <c r="G317" s="139"/>
      <c r="H317" s="140"/>
      <c r="I317" s="140"/>
      <c r="J317" s="140"/>
      <c r="K317" s="140"/>
      <c r="Q317" s="141">
        <v>1</v>
      </c>
    </row>
    <row r="318" spans="1:59" x14ac:dyDescent="0.2">
      <c r="A318" s="189">
        <v>72</v>
      </c>
      <c r="B318" s="142" t="s">
        <v>426</v>
      </c>
      <c r="C318" s="143" t="s">
        <v>427</v>
      </c>
      <c r="D318" s="144" t="s">
        <v>76</v>
      </c>
      <c r="E318" s="145">
        <v>0.92</v>
      </c>
      <c r="F318" s="202">
        <v>0</v>
      </c>
      <c r="G318" s="146">
        <f>E318*F318</f>
        <v>0</v>
      </c>
      <c r="H318" s="147">
        <v>3.1E-4</v>
      </c>
      <c r="I318" s="147">
        <f>E318*H318</f>
        <v>2.8519999999999999E-4</v>
      </c>
      <c r="J318" s="147">
        <v>0</v>
      </c>
      <c r="K318" s="147">
        <f>E318*J318</f>
        <v>0</v>
      </c>
      <c r="Q318" s="141">
        <v>2</v>
      </c>
      <c r="AA318" s="122">
        <v>12</v>
      </c>
      <c r="AB318" s="122">
        <v>0</v>
      </c>
      <c r="AC318" s="122">
        <v>72</v>
      </c>
      <c r="BB318" s="122">
        <v>2</v>
      </c>
      <c r="BC318" s="122">
        <f>IF(BB318=1,G318,0)</f>
        <v>0</v>
      </c>
      <c r="BD318" s="122">
        <f>IF(BB318=2,G318,0)</f>
        <v>0</v>
      </c>
      <c r="BE318" s="122">
        <f>IF(BB318=3,G318,0)</f>
        <v>0</v>
      </c>
      <c r="BF318" s="122">
        <f>IF(BB318=4,G318,0)</f>
        <v>0</v>
      </c>
      <c r="BG318" s="122">
        <f>IF(BB318=5,G318,0)</f>
        <v>0</v>
      </c>
    </row>
    <row r="319" spans="1:59" x14ac:dyDescent="0.2">
      <c r="A319" s="190"/>
      <c r="B319" s="148"/>
      <c r="C319" s="173" t="s">
        <v>428</v>
      </c>
      <c r="D319" s="174"/>
      <c r="E319" s="149">
        <v>0.92</v>
      </c>
      <c r="F319" s="203"/>
      <c r="G319" s="150"/>
      <c r="H319" s="151"/>
      <c r="I319" s="151"/>
      <c r="J319" s="151"/>
      <c r="K319" s="151"/>
      <c r="M319" s="122" t="s">
        <v>428</v>
      </c>
      <c r="O319" s="152"/>
      <c r="Q319" s="141"/>
    </row>
    <row r="320" spans="1:59" x14ac:dyDescent="0.2">
      <c r="A320" s="191"/>
      <c r="B320" s="154" t="s">
        <v>70</v>
      </c>
      <c r="C320" s="155" t="str">
        <f>CONCATENATE(B317," ",C317)</f>
        <v>783 Nátěry</v>
      </c>
      <c r="D320" s="153"/>
      <c r="E320" s="156"/>
      <c r="F320" s="204"/>
      <c r="G320" s="157">
        <f>SUM(G317:G319)</f>
        <v>0</v>
      </c>
      <c r="H320" s="158"/>
      <c r="I320" s="159">
        <f>SUM(I317:I319)</f>
        <v>2.8519999999999999E-4</v>
      </c>
      <c r="J320" s="158"/>
      <c r="K320" s="159">
        <f>SUM(K317:K319)</f>
        <v>0</v>
      </c>
      <c r="Q320" s="141">
        <v>4</v>
      </c>
      <c r="BC320" s="160">
        <f>SUM(BC317:BC319)</f>
        <v>0</v>
      </c>
      <c r="BD320" s="160">
        <f>SUM(BD317:BD319)</f>
        <v>0</v>
      </c>
      <c r="BE320" s="160">
        <f>SUM(BE317:BE319)</f>
        <v>0</v>
      </c>
      <c r="BF320" s="160">
        <f>SUM(BF317:BF319)</f>
        <v>0</v>
      </c>
      <c r="BG320" s="160">
        <f>SUM(BG317:BG319)</f>
        <v>0</v>
      </c>
    </row>
    <row r="321" spans="1:59" x14ac:dyDescent="0.2">
      <c r="A321" s="188" t="s">
        <v>69</v>
      </c>
      <c r="B321" s="135" t="s">
        <v>429</v>
      </c>
      <c r="C321" s="136" t="s">
        <v>430</v>
      </c>
      <c r="D321" s="137"/>
      <c r="E321" s="138"/>
      <c r="F321" s="201"/>
      <c r="G321" s="139"/>
      <c r="H321" s="140"/>
      <c r="I321" s="140"/>
      <c r="J321" s="140"/>
      <c r="K321" s="140"/>
      <c r="Q321" s="141">
        <v>1</v>
      </c>
    </row>
    <row r="322" spans="1:59" x14ac:dyDescent="0.2">
      <c r="A322" s="189">
        <v>73</v>
      </c>
      <c r="B322" s="142" t="s">
        <v>431</v>
      </c>
      <c r="C322" s="143" t="s">
        <v>432</v>
      </c>
      <c r="D322" s="144" t="s">
        <v>76</v>
      </c>
      <c r="E322" s="145">
        <v>401.48500000000001</v>
      </c>
      <c r="F322" s="202">
        <v>0</v>
      </c>
      <c r="G322" s="146">
        <f>E322*F322</f>
        <v>0</v>
      </c>
      <c r="H322" s="147">
        <v>6.9999999999999994E-5</v>
      </c>
      <c r="I322" s="147">
        <f>E322*H322</f>
        <v>2.8103949999999999E-2</v>
      </c>
      <c r="J322" s="147">
        <v>0</v>
      </c>
      <c r="K322" s="147">
        <f>E322*J322</f>
        <v>0</v>
      </c>
      <c r="Q322" s="141">
        <v>2</v>
      </c>
      <c r="AA322" s="122">
        <v>12</v>
      </c>
      <c r="AB322" s="122">
        <v>0</v>
      </c>
      <c r="AC322" s="122">
        <v>73</v>
      </c>
      <c r="BB322" s="122">
        <v>2</v>
      </c>
      <c r="BC322" s="122">
        <f>IF(BB322=1,G322,0)</f>
        <v>0</v>
      </c>
      <c r="BD322" s="122">
        <f>IF(BB322=2,G322,0)</f>
        <v>0</v>
      </c>
      <c r="BE322" s="122">
        <f>IF(BB322=3,G322,0)</f>
        <v>0</v>
      </c>
      <c r="BF322" s="122">
        <f>IF(BB322=4,G322,0)</f>
        <v>0</v>
      </c>
      <c r="BG322" s="122">
        <f>IF(BB322=5,G322,0)</f>
        <v>0</v>
      </c>
    </row>
    <row r="323" spans="1:59" x14ac:dyDescent="0.2">
      <c r="A323" s="190"/>
      <c r="B323" s="148"/>
      <c r="C323" s="173" t="s">
        <v>433</v>
      </c>
      <c r="D323" s="174"/>
      <c r="E323" s="149">
        <v>34.46</v>
      </c>
      <c r="F323" s="203"/>
      <c r="G323" s="150"/>
      <c r="H323" s="151"/>
      <c r="I323" s="151"/>
      <c r="J323" s="151"/>
      <c r="K323" s="151"/>
      <c r="M323" s="122" t="s">
        <v>433</v>
      </c>
      <c r="O323" s="152"/>
      <c r="Q323" s="141"/>
    </row>
    <row r="324" spans="1:59" ht="12.75" customHeight="1" x14ac:dyDescent="0.2">
      <c r="A324" s="190"/>
      <c r="B324" s="148"/>
      <c r="C324" s="173" t="s">
        <v>434</v>
      </c>
      <c r="D324" s="174"/>
      <c r="E324" s="149">
        <v>58.2</v>
      </c>
      <c r="F324" s="203"/>
      <c r="G324" s="150"/>
      <c r="H324" s="151"/>
      <c r="I324" s="151"/>
      <c r="J324" s="151"/>
      <c r="K324" s="151"/>
      <c r="M324" s="122" t="s">
        <v>434</v>
      </c>
      <c r="O324" s="152"/>
      <c r="Q324" s="141"/>
    </row>
    <row r="325" spans="1:59" x14ac:dyDescent="0.2">
      <c r="A325" s="190"/>
      <c r="B325" s="148"/>
      <c r="C325" s="173" t="s">
        <v>435</v>
      </c>
      <c r="D325" s="174"/>
      <c r="E325" s="149">
        <v>9</v>
      </c>
      <c r="F325" s="203"/>
      <c r="G325" s="150"/>
      <c r="H325" s="151"/>
      <c r="I325" s="151"/>
      <c r="J325" s="151"/>
      <c r="K325" s="151"/>
      <c r="M325" s="122" t="s">
        <v>435</v>
      </c>
      <c r="O325" s="152"/>
      <c r="Q325" s="141"/>
    </row>
    <row r="326" spans="1:59" ht="12.75" customHeight="1" x14ac:dyDescent="0.2">
      <c r="A326" s="190"/>
      <c r="B326" s="148"/>
      <c r="C326" s="173" t="s">
        <v>436</v>
      </c>
      <c r="D326" s="174"/>
      <c r="E326" s="149">
        <v>78.319999999999993</v>
      </c>
      <c r="F326" s="203"/>
      <c r="G326" s="150"/>
      <c r="H326" s="151"/>
      <c r="I326" s="151"/>
      <c r="J326" s="151"/>
      <c r="K326" s="151"/>
      <c r="M326" s="122" t="s">
        <v>436</v>
      </c>
      <c r="O326" s="152"/>
      <c r="Q326" s="141"/>
    </row>
    <row r="327" spans="1:59" x14ac:dyDescent="0.2">
      <c r="A327" s="190"/>
      <c r="B327" s="148"/>
      <c r="C327" s="173" t="s">
        <v>437</v>
      </c>
      <c r="D327" s="174"/>
      <c r="E327" s="149">
        <v>10.8</v>
      </c>
      <c r="F327" s="203"/>
      <c r="G327" s="150"/>
      <c r="H327" s="151"/>
      <c r="I327" s="151"/>
      <c r="J327" s="151"/>
      <c r="K327" s="151"/>
      <c r="M327" s="122" t="s">
        <v>437</v>
      </c>
      <c r="O327" s="152"/>
      <c r="Q327" s="141"/>
    </row>
    <row r="328" spans="1:59" ht="12.75" customHeight="1" x14ac:dyDescent="0.2">
      <c r="A328" s="190"/>
      <c r="B328" s="148"/>
      <c r="C328" s="173" t="s">
        <v>438</v>
      </c>
      <c r="D328" s="174"/>
      <c r="E328" s="149">
        <v>66.400000000000006</v>
      </c>
      <c r="F328" s="203"/>
      <c r="G328" s="150"/>
      <c r="H328" s="151"/>
      <c r="I328" s="151"/>
      <c r="J328" s="151"/>
      <c r="K328" s="151"/>
      <c r="M328" s="122" t="s">
        <v>438</v>
      </c>
      <c r="O328" s="152"/>
      <c r="Q328" s="141"/>
    </row>
    <row r="329" spans="1:59" x14ac:dyDescent="0.2">
      <c r="A329" s="190"/>
      <c r="B329" s="148"/>
      <c r="C329" s="173" t="s">
        <v>437</v>
      </c>
      <c r="D329" s="174"/>
      <c r="E329" s="149">
        <v>10.8</v>
      </c>
      <c r="F329" s="203"/>
      <c r="G329" s="150"/>
      <c r="H329" s="151"/>
      <c r="I329" s="151"/>
      <c r="J329" s="151"/>
      <c r="K329" s="151"/>
      <c r="M329" s="122" t="s">
        <v>437</v>
      </c>
      <c r="O329" s="152"/>
      <c r="Q329" s="141"/>
    </row>
    <row r="330" spans="1:59" x14ac:dyDescent="0.2">
      <c r="A330" s="190"/>
      <c r="B330" s="148"/>
      <c r="C330" s="173" t="s">
        <v>439</v>
      </c>
      <c r="D330" s="174"/>
      <c r="E330" s="149">
        <v>43.924999999999997</v>
      </c>
      <c r="F330" s="203"/>
      <c r="G330" s="150"/>
      <c r="H330" s="151"/>
      <c r="I330" s="151"/>
      <c r="J330" s="151"/>
      <c r="K330" s="151"/>
      <c r="M330" s="122" t="s">
        <v>439</v>
      </c>
      <c r="O330" s="152"/>
      <c r="Q330" s="141"/>
    </row>
    <row r="331" spans="1:59" x14ac:dyDescent="0.2">
      <c r="A331" s="190"/>
      <c r="B331" s="148"/>
      <c r="C331" s="173" t="s">
        <v>440</v>
      </c>
      <c r="D331" s="174"/>
      <c r="E331" s="149">
        <v>45.98</v>
      </c>
      <c r="F331" s="203"/>
      <c r="G331" s="150"/>
      <c r="H331" s="151"/>
      <c r="I331" s="151"/>
      <c r="J331" s="151"/>
      <c r="K331" s="151"/>
      <c r="M331" s="122" t="s">
        <v>440</v>
      </c>
      <c r="O331" s="152"/>
      <c r="Q331" s="141"/>
    </row>
    <row r="332" spans="1:59" ht="12.75" customHeight="1" x14ac:dyDescent="0.2">
      <c r="A332" s="190"/>
      <c r="B332" s="148"/>
      <c r="C332" s="173" t="s">
        <v>441</v>
      </c>
      <c r="D332" s="174"/>
      <c r="E332" s="149">
        <v>24.6</v>
      </c>
      <c r="F332" s="203"/>
      <c r="G332" s="150"/>
      <c r="H332" s="151"/>
      <c r="I332" s="151"/>
      <c r="J332" s="151"/>
      <c r="K332" s="151"/>
      <c r="M332" s="122" t="s">
        <v>441</v>
      </c>
      <c r="O332" s="152"/>
      <c r="Q332" s="141"/>
    </row>
    <row r="333" spans="1:59" x14ac:dyDescent="0.2">
      <c r="A333" s="190"/>
      <c r="B333" s="148"/>
      <c r="C333" s="173" t="s">
        <v>442</v>
      </c>
      <c r="D333" s="174"/>
      <c r="E333" s="149">
        <v>19</v>
      </c>
      <c r="F333" s="203"/>
      <c r="G333" s="150"/>
      <c r="H333" s="151"/>
      <c r="I333" s="151"/>
      <c r="J333" s="151"/>
      <c r="K333" s="151"/>
      <c r="M333" s="122" t="s">
        <v>442</v>
      </c>
      <c r="O333" s="152"/>
      <c r="Q333" s="141"/>
    </row>
    <row r="334" spans="1:59" x14ac:dyDescent="0.2">
      <c r="A334" s="189">
        <v>74</v>
      </c>
      <c r="B334" s="142" t="s">
        <v>443</v>
      </c>
      <c r="C334" s="143" t="s">
        <v>444</v>
      </c>
      <c r="D334" s="144" t="s">
        <v>76</v>
      </c>
      <c r="E334" s="145">
        <v>401.48500000000001</v>
      </c>
      <c r="F334" s="202">
        <v>0</v>
      </c>
      <c r="G334" s="146">
        <f>E334*F334</f>
        <v>0</v>
      </c>
      <c r="H334" s="147">
        <v>1.4999999999999999E-4</v>
      </c>
      <c r="I334" s="147">
        <f>E334*H334</f>
        <v>6.0222749999999999E-2</v>
      </c>
      <c r="J334" s="147">
        <v>0</v>
      </c>
      <c r="K334" s="147">
        <f>E334*J334</f>
        <v>0</v>
      </c>
      <c r="Q334" s="141">
        <v>2</v>
      </c>
      <c r="AA334" s="122">
        <v>12</v>
      </c>
      <c r="AB334" s="122">
        <v>0</v>
      </c>
      <c r="AC334" s="122">
        <v>74</v>
      </c>
      <c r="BB334" s="122">
        <v>2</v>
      </c>
      <c r="BC334" s="122">
        <f>IF(BB334=1,G334,0)</f>
        <v>0</v>
      </c>
      <c r="BD334" s="122">
        <f>IF(BB334=2,G334,0)</f>
        <v>0</v>
      </c>
      <c r="BE334" s="122">
        <f>IF(BB334=3,G334,0)</f>
        <v>0</v>
      </c>
      <c r="BF334" s="122">
        <f>IF(BB334=4,G334,0)</f>
        <v>0</v>
      </c>
      <c r="BG334" s="122">
        <f>IF(BB334=5,G334,0)</f>
        <v>0</v>
      </c>
    </row>
    <row r="335" spans="1:59" x14ac:dyDescent="0.2">
      <c r="A335" s="190"/>
      <c r="B335" s="148"/>
      <c r="C335" s="173" t="s">
        <v>445</v>
      </c>
      <c r="D335" s="174"/>
      <c r="E335" s="149">
        <v>34.46</v>
      </c>
      <c r="F335" s="203"/>
      <c r="G335" s="150"/>
      <c r="H335" s="151"/>
      <c r="I335" s="151"/>
      <c r="J335" s="151"/>
      <c r="K335" s="151"/>
      <c r="M335" s="122" t="s">
        <v>445</v>
      </c>
      <c r="O335" s="152"/>
      <c r="Q335" s="141"/>
    </row>
    <row r="336" spans="1:59" x14ac:dyDescent="0.2">
      <c r="A336" s="190"/>
      <c r="B336" s="148"/>
      <c r="C336" s="173" t="s">
        <v>446</v>
      </c>
      <c r="D336" s="174"/>
      <c r="E336" s="149">
        <v>67.2</v>
      </c>
      <c r="F336" s="203"/>
      <c r="G336" s="150"/>
      <c r="H336" s="151"/>
      <c r="I336" s="151"/>
      <c r="J336" s="151"/>
      <c r="K336" s="151"/>
      <c r="M336" s="122" t="s">
        <v>446</v>
      </c>
      <c r="O336" s="152"/>
      <c r="Q336" s="141"/>
    </row>
    <row r="337" spans="1:59" x14ac:dyDescent="0.2">
      <c r="A337" s="190"/>
      <c r="B337" s="148"/>
      <c r="C337" s="173" t="s">
        <v>447</v>
      </c>
      <c r="D337" s="174"/>
      <c r="E337" s="149">
        <v>89.12</v>
      </c>
      <c r="F337" s="203"/>
      <c r="G337" s="150"/>
      <c r="H337" s="151"/>
      <c r="I337" s="151"/>
      <c r="J337" s="151"/>
      <c r="K337" s="151"/>
      <c r="M337" s="122" t="s">
        <v>447</v>
      </c>
      <c r="O337" s="152"/>
      <c r="Q337" s="141"/>
    </row>
    <row r="338" spans="1:59" x14ac:dyDescent="0.2">
      <c r="A338" s="190"/>
      <c r="B338" s="148"/>
      <c r="C338" s="173" t="s">
        <v>448</v>
      </c>
      <c r="D338" s="174"/>
      <c r="E338" s="149">
        <v>77.2</v>
      </c>
      <c r="F338" s="203"/>
      <c r="G338" s="150"/>
      <c r="H338" s="151"/>
      <c r="I338" s="151"/>
      <c r="J338" s="151"/>
      <c r="K338" s="151"/>
      <c r="M338" s="122" t="s">
        <v>448</v>
      </c>
      <c r="O338" s="152"/>
      <c r="Q338" s="141"/>
    </row>
    <row r="339" spans="1:59" x14ac:dyDescent="0.2">
      <c r="A339" s="190"/>
      <c r="B339" s="148"/>
      <c r="C339" s="173" t="s">
        <v>449</v>
      </c>
      <c r="D339" s="174"/>
      <c r="E339" s="149">
        <v>89.905000000000001</v>
      </c>
      <c r="F339" s="203"/>
      <c r="G339" s="150"/>
      <c r="H339" s="151"/>
      <c r="I339" s="151"/>
      <c r="J339" s="151"/>
      <c r="K339" s="151"/>
      <c r="M339" s="122" t="s">
        <v>449</v>
      </c>
      <c r="O339" s="152"/>
      <c r="Q339" s="141"/>
    </row>
    <row r="340" spans="1:59" x14ac:dyDescent="0.2">
      <c r="A340" s="190"/>
      <c r="B340" s="148"/>
      <c r="C340" s="173" t="s">
        <v>450</v>
      </c>
      <c r="D340" s="174"/>
      <c r="E340" s="149">
        <v>43.6</v>
      </c>
      <c r="F340" s="203"/>
      <c r="G340" s="150"/>
      <c r="H340" s="151"/>
      <c r="I340" s="151"/>
      <c r="J340" s="151"/>
      <c r="K340" s="151"/>
      <c r="M340" s="122" t="s">
        <v>450</v>
      </c>
      <c r="O340" s="152"/>
      <c r="Q340" s="141"/>
    </row>
    <row r="341" spans="1:59" x14ac:dyDescent="0.2">
      <c r="A341" s="191"/>
      <c r="B341" s="154" t="s">
        <v>70</v>
      </c>
      <c r="C341" s="155" t="str">
        <f>CONCATENATE(B321," ",C321)</f>
        <v>784 Malby</v>
      </c>
      <c r="D341" s="153"/>
      <c r="E341" s="156"/>
      <c r="F341" s="204"/>
      <c r="G341" s="157">
        <f>SUM(G321:G340)</f>
        <v>0</v>
      </c>
      <c r="H341" s="158"/>
      <c r="I341" s="159">
        <f>SUM(I321:I340)</f>
        <v>8.8326699999999994E-2</v>
      </c>
      <c r="J341" s="158"/>
      <c r="K341" s="159">
        <f>SUM(K321:K340)</f>
        <v>0</v>
      </c>
      <c r="Q341" s="141">
        <v>4</v>
      </c>
      <c r="BC341" s="160">
        <f>SUM(BC321:BC340)</f>
        <v>0</v>
      </c>
      <c r="BD341" s="160">
        <f>SUM(BD321:BD340)</f>
        <v>0</v>
      </c>
      <c r="BE341" s="160">
        <f>SUM(BE321:BE340)</f>
        <v>0</v>
      </c>
      <c r="BF341" s="160">
        <f>SUM(BF321:BF340)</f>
        <v>0</v>
      </c>
      <c r="BG341" s="160">
        <f>SUM(BG321:BG340)</f>
        <v>0</v>
      </c>
    </row>
    <row r="342" spans="1:59" x14ac:dyDescent="0.2">
      <c r="E342" s="122"/>
    </row>
    <row r="343" spans="1:59" x14ac:dyDescent="0.2">
      <c r="E343" s="122"/>
    </row>
    <row r="344" spans="1:59" x14ac:dyDescent="0.2">
      <c r="E344" s="122"/>
    </row>
    <row r="345" spans="1:59" x14ac:dyDescent="0.2">
      <c r="E345" s="122"/>
    </row>
    <row r="346" spans="1:59" x14ac:dyDescent="0.2">
      <c r="E346" s="122"/>
    </row>
    <row r="347" spans="1:59" x14ac:dyDescent="0.2">
      <c r="E347" s="122"/>
    </row>
    <row r="348" spans="1:59" x14ac:dyDescent="0.2">
      <c r="E348" s="122"/>
    </row>
    <row r="349" spans="1:59" x14ac:dyDescent="0.2">
      <c r="E349" s="122"/>
    </row>
    <row r="350" spans="1:59" x14ac:dyDescent="0.2">
      <c r="E350" s="122"/>
    </row>
    <row r="351" spans="1:59" x14ac:dyDescent="0.2">
      <c r="E351" s="122"/>
    </row>
    <row r="352" spans="1:59" x14ac:dyDescent="0.2">
      <c r="E352" s="122"/>
    </row>
    <row r="353" spans="1:7" x14ac:dyDescent="0.2">
      <c r="E353" s="122"/>
    </row>
    <row r="354" spans="1:7" x14ac:dyDescent="0.2">
      <c r="E354" s="122"/>
    </row>
    <row r="355" spans="1:7" x14ac:dyDescent="0.2">
      <c r="E355" s="122"/>
    </row>
    <row r="356" spans="1:7" x14ac:dyDescent="0.2">
      <c r="E356" s="122"/>
    </row>
    <row r="357" spans="1:7" x14ac:dyDescent="0.2">
      <c r="E357" s="122"/>
    </row>
    <row r="358" spans="1:7" x14ac:dyDescent="0.2">
      <c r="E358" s="122"/>
    </row>
    <row r="359" spans="1:7" x14ac:dyDescent="0.2">
      <c r="E359" s="122"/>
    </row>
    <row r="360" spans="1:7" x14ac:dyDescent="0.2">
      <c r="E360" s="122"/>
    </row>
    <row r="361" spans="1:7" x14ac:dyDescent="0.2">
      <c r="E361" s="122"/>
    </row>
    <row r="362" spans="1:7" x14ac:dyDescent="0.2">
      <c r="E362" s="122"/>
    </row>
    <row r="363" spans="1:7" x14ac:dyDescent="0.2">
      <c r="E363" s="122"/>
    </row>
    <row r="364" spans="1:7" x14ac:dyDescent="0.2">
      <c r="E364" s="122"/>
    </row>
    <row r="365" spans="1:7" x14ac:dyDescent="0.2">
      <c r="A365" s="192"/>
      <c r="B365" s="161"/>
      <c r="C365" s="161"/>
      <c r="D365" s="161"/>
      <c r="E365" s="161"/>
      <c r="F365" s="206"/>
      <c r="G365" s="161"/>
    </row>
    <row r="366" spans="1:7" x14ac:dyDescent="0.2">
      <c r="A366" s="192"/>
      <c r="B366" s="161"/>
      <c r="C366" s="161"/>
      <c r="D366" s="161"/>
      <c r="E366" s="161"/>
      <c r="F366" s="206"/>
      <c r="G366" s="161"/>
    </row>
    <row r="367" spans="1:7" x14ac:dyDescent="0.2">
      <c r="A367" s="192"/>
      <c r="B367" s="161"/>
      <c r="C367" s="161"/>
      <c r="D367" s="161"/>
      <c r="E367" s="161"/>
      <c r="F367" s="206"/>
      <c r="G367" s="161"/>
    </row>
    <row r="368" spans="1:7" x14ac:dyDescent="0.2">
      <c r="A368" s="192"/>
      <c r="B368" s="161"/>
      <c r="C368" s="161"/>
      <c r="D368" s="161"/>
      <c r="E368" s="161"/>
      <c r="F368" s="206"/>
      <c r="G368" s="161"/>
    </row>
    <row r="369" spans="5:5" x14ac:dyDescent="0.2">
      <c r="E369" s="122"/>
    </row>
    <row r="370" spans="5:5" x14ac:dyDescent="0.2">
      <c r="E370" s="122"/>
    </row>
    <row r="371" spans="5:5" x14ac:dyDescent="0.2">
      <c r="E371" s="122"/>
    </row>
    <row r="372" spans="5:5" x14ac:dyDescent="0.2">
      <c r="E372" s="122"/>
    </row>
    <row r="373" spans="5:5" x14ac:dyDescent="0.2">
      <c r="E373" s="122"/>
    </row>
    <row r="374" spans="5:5" x14ac:dyDescent="0.2">
      <c r="E374" s="122"/>
    </row>
    <row r="375" spans="5:5" x14ac:dyDescent="0.2">
      <c r="E375" s="122"/>
    </row>
    <row r="376" spans="5:5" x14ac:dyDescent="0.2">
      <c r="E376" s="122"/>
    </row>
    <row r="377" spans="5:5" x14ac:dyDescent="0.2">
      <c r="E377" s="122"/>
    </row>
    <row r="378" spans="5:5" x14ac:dyDescent="0.2">
      <c r="E378" s="122"/>
    </row>
    <row r="379" spans="5:5" x14ac:dyDescent="0.2">
      <c r="E379" s="122"/>
    </row>
    <row r="380" spans="5:5" x14ac:dyDescent="0.2">
      <c r="E380" s="122"/>
    </row>
    <row r="381" spans="5:5" x14ac:dyDescent="0.2">
      <c r="E381" s="122"/>
    </row>
    <row r="382" spans="5:5" x14ac:dyDescent="0.2">
      <c r="E382" s="122"/>
    </row>
    <row r="383" spans="5:5" x14ac:dyDescent="0.2">
      <c r="E383" s="122"/>
    </row>
    <row r="384" spans="5:5" x14ac:dyDescent="0.2">
      <c r="E384" s="122"/>
    </row>
    <row r="385" spans="1:7" x14ac:dyDescent="0.2">
      <c r="E385" s="122"/>
    </row>
    <row r="386" spans="1:7" x14ac:dyDescent="0.2">
      <c r="E386" s="122"/>
    </row>
    <row r="387" spans="1:7" x14ac:dyDescent="0.2">
      <c r="E387" s="122"/>
    </row>
    <row r="388" spans="1:7" x14ac:dyDescent="0.2">
      <c r="E388" s="122"/>
    </row>
    <row r="389" spans="1:7" x14ac:dyDescent="0.2">
      <c r="E389" s="122"/>
    </row>
    <row r="390" spans="1:7" x14ac:dyDescent="0.2">
      <c r="E390" s="122"/>
    </row>
    <row r="391" spans="1:7" x14ac:dyDescent="0.2">
      <c r="E391" s="122"/>
    </row>
    <row r="392" spans="1:7" x14ac:dyDescent="0.2">
      <c r="E392" s="122"/>
    </row>
    <row r="393" spans="1:7" x14ac:dyDescent="0.2">
      <c r="E393" s="122"/>
    </row>
    <row r="394" spans="1:7" x14ac:dyDescent="0.2">
      <c r="A394" s="193"/>
      <c r="B394" s="162"/>
    </row>
    <row r="395" spans="1:7" x14ac:dyDescent="0.2">
      <c r="A395" s="192"/>
      <c r="B395" s="161"/>
      <c r="C395" s="164"/>
      <c r="D395" s="164"/>
      <c r="E395" s="165"/>
      <c r="F395" s="207"/>
      <c r="G395" s="166"/>
    </row>
    <row r="396" spans="1:7" x14ac:dyDescent="0.2">
      <c r="A396" s="194"/>
      <c r="B396" s="167"/>
      <c r="C396" s="161"/>
      <c r="D396" s="161"/>
      <c r="E396" s="168"/>
      <c r="F396" s="206"/>
      <c r="G396" s="161"/>
    </row>
    <row r="397" spans="1:7" x14ac:dyDescent="0.2">
      <c r="A397" s="192"/>
      <c r="B397" s="161"/>
      <c r="C397" s="161"/>
      <c r="D397" s="161"/>
      <c r="E397" s="168"/>
      <c r="F397" s="206"/>
      <c r="G397" s="161"/>
    </row>
    <row r="398" spans="1:7" x14ac:dyDescent="0.2">
      <c r="A398" s="192"/>
      <c r="B398" s="161"/>
      <c r="C398" s="161"/>
      <c r="D398" s="161"/>
      <c r="E398" s="168"/>
      <c r="F398" s="206"/>
      <c r="G398" s="161"/>
    </row>
    <row r="399" spans="1:7" x14ac:dyDescent="0.2">
      <c r="A399" s="192"/>
      <c r="B399" s="161"/>
      <c r="C399" s="161"/>
      <c r="D399" s="161"/>
      <c r="E399" s="168"/>
      <c r="F399" s="206"/>
      <c r="G399" s="161"/>
    </row>
    <row r="400" spans="1:7" x14ac:dyDescent="0.2">
      <c r="A400" s="192"/>
      <c r="B400" s="161"/>
      <c r="C400" s="161"/>
      <c r="D400" s="161"/>
      <c r="E400" s="168"/>
      <c r="F400" s="206"/>
      <c r="G400" s="161"/>
    </row>
    <row r="401" spans="1:7" x14ac:dyDescent="0.2">
      <c r="A401" s="192"/>
      <c r="B401" s="161"/>
      <c r="C401" s="161"/>
      <c r="D401" s="161"/>
      <c r="E401" s="168"/>
      <c r="F401" s="206"/>
      <c r="G401" s="161"/>
    </row>
    <row r="402" spans="1:7" x14ac:dyDescent="0.2">
      <c r="A402" s="192"/>
      <c r="B402" s="161"/>
      <c r="C402" s="161"/>
      <c r="D402" s="161"/>
      <c r="E402" s="168"/>
      <c r="F402" s="206"/>
      <c r="G402" s="161"/>
    </row>
    <row r="403" spans="1:7" x14ac:dyDescent="0.2">
      <c r="A403" s="192"/>
      <c r="B403" s="161"/>
      <c r="C403" s="161"/>
      <c r="D403" s="161"/>
      <c r="E403" s="168"/>
      <c r="F403" s="206"/>
      <c r="G403" s="161"/>
    </row>
    <row r="404" spans="1:7" x14ac:dyDescent="0.2">
      <c r="A404" s="192"/>
      <c r="B404" s="161"/>
      <c r="C404" s="161"/>
      <c r="D404" s="161"/>
      <c r="E404" s="168"/>
      <c r="F404" s="206"/>
      <c r="G404" s="161"/>
    </row>
    <row r="405" spans="1:7" x14ac:dyDescent="0.2">
      <c r="A405" s="192"/>
      <c r="B405" s="161"/>
      <c r="C405" s="161"/>
      <c r="D405" s="161"/>
      <c r="E405" s="168"/>
      <c r="F405" s="206"/>
      <c r="G405" s="161"/>
    </row>
    <row r="406" spans="1:7" x14ac:dyDescent="0.2">
      <c r="A406" s="192"/>
      <c r="B406" s="161"/>
      <c r="C406" s="161"/>
      <c r="D406" s="161"/>
      <c r="E406" s="168"/>
      <c r="F406" s="206"/>
      <c r="G406" s="161"/>
    </row>
    <row r="407" spans="1:7" x14ac:dyDescent="0.2">
      <c r="A407" s="192"/>
      <c r="B407" s="161"/>
      <c r="C407" s="161"/>
      <c r="D407" s="161"/>
      <c r="E407" s="168"/>
      <c r="F407" s="206"/>
      <c r="G407" s="161"/>
    </row>
    <row r="408" spans="1:7" x14ac:dyDescent="0.2">
      <c r="A408" s="192"/>
      <c r="B408" s="161"/>
      <c r="C408" s="161"/>
      <c r="D408" s="161"/>
      <c r="E408" s="168"/>
      <c r="F408" s="206"/>
      <c r="G408" s="161"/>
    </row>
  </sheetData>
  <sheetProtection password="CF36" sheet="1"/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Václav</cp:lastModifiedBy>
  <cp:lastPrinted>2014-04-14T07:29:33Z</cp:lastPrinted>
  <dcterms:created xsi:type="dcterms:W3CDTF">2014-04-14T07:23:16Z</dcterms:created>
  <dcterms:modified xsi:type="dcterms:W3CDTF">2014-04-14T07:34:49Z</dcterms:modified>
</cp:coreProperties>
</file>