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T:\23 Stavby v realizaci-2024\OSTATNÍ\-PROVOZ-\III-37717 Újezd u Č.Hory-Malá Lhota\SP\"/>
    </mc:Choice>
  </mc:AlternateContent>
  <xr:revisionPtr revIDLastSave="0" documentId="13_ncr:1_{5ADFCB4A-80F3-4EC8-960E-824530BCCBC5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Rekapitulace" sheetId="4" r:id="rId1"/>
    <sheet name="SO 000" sheetId="1" r:id="rId2"/>
    <sheet name="SO 101" sheetId="2" r:id="rId3"/>
    <sheet name="SO 102" sheetId="3" r:id="rId4"/>
  </sheets>
  <calcPr calcId="191029"/>
  <webPublishing codePage="0"/>
</workbook>
</file>

<file path=xl/calcChain.xml><?xml version="1.0" encoding="utf-8"?>
<calcChain xmlns="http://schemas.openxmlformats.org/spreadsheetml/2006/main">
  <c r="I8" i="1" l="1"/>
  <c r="D15" i="4"/>
  <c r="D8" i="4"/>
  <c r="D7" i="4"/>
  <c r="H43" i="3" l="1"/>
  <c r="H39" i="3"/>
  <c r="H35" i="3"/>
  <c r="H30" i="3"/>
  <c r="H26" i="3"/>
  <c r="H22" i="3"/>
  <c r="H18" i="3"/>
  <c r="H14" i="3"/>
  <c r="H9" i="3"/>
  <c r="H8" i="3" s="1"/>
  <c r="I34" i="2"/>
  <c r="I30" i="2"/>
  <c r="O30" i="2" s="1"/>
  <c r="I26" i="2"/>
  <c r="I48" i="2"/>
  <c r="O48" i="2" s="1"/>
  <c r="I44" i="2"/>
  <c r="O44" i="2" s="1"/>
  <c r="I40" i="2"/>
  <c r="O40" i="2" s="1"/>
  <c r="I35" i="2"/>
  <c r="O35" i="2" s="1"/>
  <c r="I22" i="2"/>
  <c r="O22" i="2" s="1"/>
  <c r="I18" i="2"/>
  <c r="O18" i="2" s="1"/>
  <c r="I14" i="2"/>
  <c r="O14" i="2" s="1"/>
  <c r="I9" i="2"/>
  <c r="O9" i="2" s="1"/>
  <c r="I17" i="1"/>
  <c r="I13" i="1"/>
  <c r="O13" i="1" s="1"/>
  <c r="I9" i="1"/>
  <c r="O9" i="1" s="1"/>
  <c r="I8" i="2" l="1"/>
  <c r="I13" i="2"/>
  <c r="Q8" i="1"/>
  <c r="I3" i="1"/>
  <c r="C15" i="4" s="1"/>
  <c r="H34" i="3"/>
  <c r="H13" i="3"/>
  <c r="H3" i="3" s="1"/>
  <c r="C8" i="4" s="1"/>
  <c r="I39" i="2"/>
  <c r="I3" i="2"/>
  <c r="C7" i="4" s="1"/>
  <c r="O8" i="2"/>
  <c r="O34" i="2"/>
  <c r="O39" i="2"/>
  <c r="O13" i="2"/>
  <c r="O17" i="1"/>
  <c r="R8" i="1" s="1"/>
  <c r="O8" i="1" s="1"/>
  <c r="O2" i="1" s="1"/>
  <c r="D17" i="4" l="1"/>
  <c r="C17" i="4"/>
  <c r="D10" i="4"/>
  <c r="D21" i="4" s="1"/>
  <c r="C10" i="4"/>
  <c r="C21" i="4" s="1"/>
  <c r="O2" i="2"/>
</calcChain>
</file>

<file path=xl/sharedStrings.xml><?xml version="1.0" encoding="utf-8"?>
<sst xmlns="http://schemas.openxmlformats.org/spreadsheetml/2006/main" count="368" uniqueCount="127">
  <si>
    <t>ASPE10</t>
  </si>
  <si>
    <t>S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</si>
  <si>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</si>
  <si>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</si>
  <si>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</si>
  <si>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</si>
  <si>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</si>
  <si>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</si>
  <si>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</si>
  <si>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</si>
  <si>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</si>
  <si>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a 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</si>
  <si>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</si>
  <si>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</si>
  <si>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</si>
  <si>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</si>
  <si>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</si>
  <si>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</si>
  <si>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</si>
  <si>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</si>
  <si>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</si>
  <si>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</si>
  <si>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</si>
  <si>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</si>
  <si>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</si>
  <si>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</si>
  <si>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</si>
  <si>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</si>
  <si>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</si>
  <si>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</si>
  <si>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</si>
  <si>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</si>
  <si>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00008</t>
  </si>
  <si>
    <t>R</t>
  </si>
  <si>
    <t>Zajištění přístupů a příjezdů k sousedním nemovitostem  - popsáno v obchodních podmínkách, v zákoně č. 13/1997 Sb., a vyhlášce č. 104/1997</t>
  </si>
  <si>
    <t>KPL</t>
  </si>
  <si>
    <t>PP</t>
  </si>
  <si>
    <t/>
  </si>
  <si>
    <t>VV</t>
  </si>
  <si>
    <t>TS</t>
  </si>
  <si>
    <t>00014</t>
  </si>
  <si>
    <t>Zajištění provedení a výstupů veškerých zkoušek a revizí - popsáno v obchodních podmínkách, technických podmínkách a normách ČSN</t>
  </si>
  <si>
    <t>02710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</si>
  <si>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</si>
  <si>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</si>
  <si>
    <t>zahrnuje veškeré náklady spojené s objednatelem požadovanými zařízeními</t>
  </si>
  <si>
    <t>SO 101</t>
  </si>
  <si>
    <t>Komunikace</t>
  </si>
  <si>
    <t>Zemní práce</t>
  </si>
  <si>
    <t>M3</t>
  </si>
  <si>
    <t>M</t>
  </si>
  <si>
    <t>8</t>
  </si>
  <si>
    <t>11372</t>
  </si>
  <si>
    <t>FRÉZOVÁNÍ ZPEVNĚNÝCH PLOCH ASFALTOVÝCH</t>
  </si>
  <si>
    <t>odvoz a likvidace v režii zhotovitele</t>
  </si>
  <si>
    <t>Položka zahrnuje veškerou manipulaci s vybouranou sutí a s vybouranými hmotami vč. uložení na skládku. Nezahrnuje poplatek za skládku</t>
  </si>
  <si>
    <t>M2</t>
  </si>
  <si>
    <t>56932</t>
  </si>
  <si>
    <t>ZPEVNĚNÍ KRAJNIC ZE ŠTĚRKODRTI TL. DO 100MM</t>
  </si>
  <si>
    <t>- dodání kameniva předepsané kvality a zrnitosti 
- rozprostření a zhutnění vrstvy v předepsané tloušťce 
- zřízení vrstvy bez rozlišení šířky, pokládání vrstvy po etapách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</si>
  <si>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</si>
  <si>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572213</t>
  </si>
  <si>
    <t>SPOJOVACÍ POSTŘIK Z EMULZE DO 0,5KG/M2</t>
  </si>
  <si>
    <t>574A04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</si>
  <si>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</si>
  <si>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574C06</t>
  </si>
  <si>
    <t>Potrubí</t>
  </si>
  <si>
    <t>KUS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</si>
  <si>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</si>
  <si>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</si>
  <si>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</si>
  <si>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Ostatní konstrukce a práce</t>
  </si>
  <si>
    <t>58920</t>
  </si>
  <si>
    <t>VÝPLŇ SPAR MODIFIKOVANÝM ASFALTEM</t>
  </si>
  <si>
    <t>položka zahrnuje: 
- dodávku předepsaného materiálu 
- vyčištění a výplň spar tímto materiálem</t>
  </si>
  <si>
    <t>915111</t>
  </si>
  <si>
    <t>VODOROVNÉ DOPRAVNÍ ZNAČENÍ BARVOU HLADKÉ - DODÁVKA A POKLÁDKA</t>
  </si>
  <si>
    <t>položka zahrnuje: 
- dodání a pokládku nátěrového materiálu (měří se pouze natíraná plocha) 
- předznačení a reflexní úpravu</t>
  </si>
  <si>
    <t>919111</t>
  </si>
  <si>
    <t>ŘEZÁNÍ ASFALTOVÉHO KRYTU VOZOVEK TL DO 50MM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</si>
  <si>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</si>
  <si>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</si>
  <si>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</si>
  <si>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</si>
  <si>
    <t xml:space="preserve"> </t>
  </si>
  <si>
    <t xml:space="preserve"> III/37717 Újezd u Č. Hory - Malá Lhota</t>
  </si>
  <si>
    <t>III/37717 Újezd u Č. Hory - Malá Lhota</t>
  </si>
  <si>
    <t>262,40*0,05=13,120 [A]</t>
  </si>
  <si>
    <t>(1 230*2-190)*0,5=1 135,000 [A]</t>
  </si>
  <si>
    <t>2*6 595,00 - 31,00*6,00=12 998,000 [A]</t>
  </si>
  <si>
    <t>ASFALTOVÝ BETON PRO OBRUSNÉ VRSTVY ACO 11+</t>
  </si>
  <si>
    <t>6592*0,04=263,580 [A]</t>
  </si>
  <si>
    <t>ASFALTOVÝ BETON PRO LOŽNÍ VRSTVY ACL 16+</t>
  </si>
  <si>
    <t>(6592,00-31,00*6,00)*0,05=320,300 [A]</t>
  </si>
  <si>
    <t>111,00=111,000 [A]</t>
  </si>
  <si>
    <t>1 230,00*0,125*2 + 18,00*2=343,500 [A]</t>
  </si>
  <si>
    <t>12 998,00=12 998,000 [A]</t>
  </si>
  <si>
    <t>SO 102</t>
  </si>
  <si>
    <t>III/37715 Malá Lhota</t>
  </si>
  <si>
    <t>41,60*0,05=2,08 [A]</t>
  </si>
  <si>
    <t>360,00*0,5*2=360,000 [A]</t>
  </si>
  <si>
    <t>obrusná vrstva ACO 11+ tl. 40 mm</t>
  </si>
  <si>
    <t>2 004,00*0,04=80,16 [A]</t>
  </si>
  <si>
    <t>(2 004,00-90,00*5,40)*0,05=75,900 [A]</t>
  </si>
  <si>
    <t>30,80+360,00=390,800 [A]</t>
  </si>
  <si>
    <t>vodicí pruhy V4 š. 0,125 mm</t>
  </si>
  <si>
    <t>360,00*0,125*2=90,000 [A]</t>
  </si>
  <si>
    <t>30,80=30,800 [A]</t>
  </si>
  <si>
    <t>4 008,00=4 008,000 [A]</t>
  </si>
  <si>
    <t xml:space="preserve">: </t>
  </si>
  <si>
    <t>délka stavby: 1,230 + 0,360=1,590</t>
  </si>
  <si>
    <t>Rekapitulace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</si>
  <si>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</si>
  <si>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</si>
  <si>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</si>
  <si>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</si>
  <si>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</si>
  <si>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</si>
  <si>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Stavební náklady - celkem</t>
  </si>
  <si>
    <t>II. Ostatní a vedlejší náklady</t>
  </si>
  <si>
    <t xml:space="preserve">Ostatní a vedlejší náklady </t>
  </si>
  <si>
    <t>Ostatní a vedlejší náklady - celkem</t>
  </si>
  <si>
    <t>Rekapitulace stavby</t>
  </si>
  <si>
    <t>Finanční náklady projektu celkem</t>
  </si>
  <si>
    <t xml:space="preserve">CELKEM VŠICHNI INVESTOŘI </t>
  </si>
  <si>
    <t>III/37717 Újezd u Č.Hory - Malá Lhota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</si>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</sst>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12" x14ac:knownFonts="1">
    <font>
      <sz val="1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7" fillId="0" borderId="0"/>
  </cellStyleXfs>
  <cellXfs count="75">
    <xf numFmtId="0" fontId="0" fillId="0" borderId="0" xfId="0"/>
    <xf numFmtId="0" fontId="0" fillId="2" borderId="0" xfId="6" applyFont="1" applyFill="1"/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1" fillId="2" borderId="0" xfId="6" applyFont="1" applyFill="1"/>
    <xf numFmtId="0" fontId="1" fillId="2" borderId="0" xfId="6" applyFont="1" applyFill="1" applyAlignment="1">
      <alignment horizontal="left"/>
    </xf>
    <xf numFmtId="0" fontId="2" fillId="3" borderId="1" xfId="6" applyFont="1" applyFill="1" applyBorder="1" applyAlignment="1">
      <alignment horizontal="center" vertical="center" wrapText="1"/>
    </xf>
    <xf numFmtId="0" fontId="1" fillId="2" borderId="3" xfId="6" applyFont="1" applyFill="1" applyBorder="1"/>
    <xf numFmtId="0" fontId="1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3" xfId="6" applyFont="1" applyFill="1" applyBorder="1" applyAlignment="1">
      <alignment horizontal="right"/>
    </xf>
    <xf numFmtId="4" fontId="3" fillId="2" borderId="3" xfId="6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left" vertical="center" wrapText="1"/>
    </xf>
    <xf numFmtId="0" fontId="7" fillId="0" borderId="1" xfId="6" applyFont="1" applyBorder="1" applyAlignment="1">
      <alignment wrapText="1"/>
    </xf>
    <xf numFmtId="0" fontId="8" fillId="2" borderId="3" xfId="6" applyFont="1" applyFill="1" applyBorder="1" applyAlignment="1">
      <alignment horizontal="left"/>
    </xf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left" vertical="center" wrapText="1"/>
    </xf>
    <xf numFmtId="0" fontId="7" fillId="0" borderId="0" xfId="0" applyFont="1"/>
    <xf numFmtId="3" fontId="0" fillId="0" borderId="0" xfId="0" applyNumberFormat="1"/>
    <xf numFmtId="49" fontId="9" fillId="0" borderId="0" xfId="7" applyNumberFormat="1" applyFont="1" applyAlignment="1">
      <alignment vertical="center"/>
    </xf>
    <xf numFmtId="49" fontId="7" fillId="0" borderId="0" xfId="7" applyNumberFormat="1" applyFont="1" applyAlignment="1">
      <alignment vertical="center"/>
    </xf>
    <xf numFmtId="49" fontId="9" fillId="0" borderId="9" xfId="7" applyNumberFormat="1" applyFont="1" applyBorder="1" applyAlignment="1">
      <alignment vertical="center"/>
    </xf>
    <xf numFmtId="49" fontId="9" fillId="0" borderId="7" xfId="7" applyNumberFormat="1" applyFont="1" applyBorder="1" applyAlignment="1">
      <alignment vertical="center"/>
    </xf>
    <xf numFmtId="49" fontId="9" fillId="0" borderId="11" xfId="7" applyNumberFormat="1" applyFont="1" applyBorder="1" applyAlignment="1">
      <alignment vertical="center"/>
    </xf>
    <xf numFmtId="49" fontId="9" fillId="0" borderId="11" xfId="7" applyNumberFormat="1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 wrapText="1"/>
    </xf>
    <xf numFmtId="49" fontId="9" fillId="0" borderId="1" xfId="7" applyNumberFormat="1" applyFont="1" applyBorder="1" applyAlignment="1">
      <alignment vertical="center"/>
    </xf>
    <xf numFmtId="4" fontId="9" fillId="0" borderId="1" xfId="7" applyNumberFormat="1" applyFont="1" applyBorder="1" applyAlignment="1">
      <alignment vertical="center"/>
    </xf>
    <xf numFmtId="49" fontId="9" fillId="0" borderId="12" xfId="7" applyNumberFormat="1" applyFont="1" applyBorder="1" applyAlignment="1">
      <alignment vertical="center"/>
    </xf>
    <xf numFmtId="4" fontId="9" fillId="0" borderId="12" xfId="7" applyNumberFormat="1" applyFont="1" applyBorder="1" applyAlignment="1">
      <alignment vertical="center" wrapText="1"/>
    </xf>
    <xf numFmtId="4" fontId="9" fillId="0" borderId="12" xfId="7" applyNumberFormat="1" applyFont="1" applyBorder="1" applyAlignment="1">
      <alignment vertical="center"/>
    </xf>
    <xf numFmtId="4" fontId="9" fillId="4" borderId="13" xfId="7" applyNumberFormat="1" applyFont="1" applyFill="1" applyBorder="1" applyAlignment="1">
      <alignment vertical="center"/>
    </xf>
    <xf numFmtId="49" fontId="9" fillId="0" borderId="16" xfId="7" applyNumberFormat="1" applyFont="1" applyBorder="1" applyAlignment="1">
      <alignment vertical="center"/>
    </xf>
    <xf numFmtId="49" fontId="9" fillId="0" borderId="17" xfId="7" applyNumberFormat="1" applyFont="1" applyBorder="1" applyAlignment="1">
      <alignment vertical="center"/>
    </xf>
    <xf numFmtId="49" fontId="9" fillId="0" borderId="18" xfId="7" applyNumberFormat="1" applyFont="1" applyBorder="1" applyAlignment="1">
      <alignment vertical="center"/>
    </xf>
    <xf numFmtId="0" fontId="7" fillId="0" borderId="19" xfId="7" applyFont="1" applyBorder="1" applyAlignment="1">
      <alignment horizontal="center" vertical="center" wrapText="1"/>
    </xf>
    <xf numFmtId="4" fontId="9" fillId="0" borderId="1" xfId="7" applyNumberFormat="1" applyFont="1" applyBorder="1" applyAlignment="1">
      <alignment vertical="center" wrapText="1"/>
    </xf>
    <xf numFmtId="49" fontId="9" fillId="0" borderId="20" xfId="7" applyNumberFormat="1" applyFont="1" applyBorder="1" applyAlignment="1">
      <alignment vertical="center"/>
    </xf>
    <xf numFmtId="4" fontId="9" fillId="0" borderId="20" xfId="7" applyNumberFormat="1" applyFont="1" applyBorder="1" applyAlignment="1">
      <alignment vertical="center"/>
    </xf>
    <xf numFmtId="4" fontId="9" fillId="4" borderId="21" xfId="7" applyNumberFormat="1" applyFont="1" applyFill="1" applyBorder="1" applyAlignment="1">
      <alignment vertical="center"/>
    </xf>
    <xf numFmtId="4" fontId="9" fillId="4" borderId="7" xfId="7" applyNumberFormat="1" applyFont="1" applyFill="1" applyBorder="1" applyAlignment="1">
      <alignment vertical="center"/>
    </xf>
    <xf numFmtId="0" fontId="11" fillId="2" borderId="0" xfId="6" applyFont="1" applyFill="1" applyAlignment="1">
      <alignment horizontal="center" vertical="center"/>
    </xf>
    <xf numFmtId="49" fontId="9" fillId="0" borderId="6" xfId="7" applyNumberFormat="1" applyFont="1" applyBorder="1" applyAlignment="1">
      <alignment vertical="center"/>
    </xf>
    <xf numFmtId="0" fontId="7" fillId="0" borderId="7" xfId="7" applyFont="1" applyBorder="1" applyAlignment="1">
      <alignment vertical="center"/>
    </xf>
    <xf numFmtId="49" fontId="9" fillId="0" borderId="14" xfId="7" applyNumberFormat="1" applyFont="1" applyBorder="1" applyAlignment="1">
      <alignment vertical="center"/>
    </xf>
    <xf numFmtId="0" fontId="7" fillId="0" borderId="15" xfId="7" applyFont="1" applyBorder="1" applyAlignment="1">
      <alignment vertical="center"/>
    </xf>
    <xf numFmtId="0" fontId="7" fillId="0" borderId="22" xfId="7" applyFont="1" applyBorder="1" applyAlignment="1">
      <alignment vertical="center"/>
    </xf>
    <xf numFmtId="0" fontId="7" fillId="0" borderId="23" xfId="7" applyFont="1" applyBorder="1" applyAlignment="1">
      <alignment vertical="center"/>
    </xf>
    <xf numFmtId="49" fontId="9" fillId="0" borderId="8" xfId="7" applyNumberFormat="1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49" fontId="10" fillId="0" borderId="0" xfId="7" applyNumberFormat="1" applyFont="1" applyAlignment="1">
      <alignment horizontal="left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8" fillId="2" borderId="0" xfId="6" applyFont="1" applyFill="1" applyAlignment="1">
      <alignment horizontal="right"/>
    </xf>
    <xf numFmtId="0" fontId="0" fillId="2" borderId="0" xfId="6" applyFont="1" applyFill="1"/>
    <xf numFmtId="0" fontId="1" fillId="2" borderId="3" xfId="6" applyFont="1" applyFill="1" applyBorder="1" applyAlignment="1">
      <alignment horizontal="right"/>
    </xf>
    <xf numFmtId="0" fontId="0" fillId="2" borderId="3" xfId="6" applyFont="1" applyFill="1" applyBorder="1"/>
    <xf numFmtId="0" fontId="1" fillId="2" borderId="0" xfId="6" applyFont="1" applyFill="1" applyAlignment="1">
      <alignment horizontal="right"/>
    </xf>
    <xf numFmtId="0" fontId="8" fillId="2" borderId="3" xfId="6" applyFont="1" applyFill="1" applyBorder="1" applyAlignment="1">
      <alignment horizontal="right"/>
    </xf>
    <xf numFmtId="4" fontId="9" fillId="5" borderId="21" xfId="7" applyNumberFormat="1" applyFont="1" applyFill="1" applyBorder="1" applyAlignment="1">
      <alignment vertical="center"/>
    </xf>
    <xf numFmtId="4" fontId="9" fillId="5" borderId="7" xfId="7" applyNumberFormat="1" applyFont="1" applyFill="1" applyBorder="1" applyAlignment="1">
      <alignment vertical="center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 2" xfId="7" xr:uid="{1484B094-F318-4DAA-BBA7-BA486C3E0783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1</xdr:col>
      <xdr:colOff>495300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CECBFB-F556-4FA0-923E-A98E50F3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0F4B-FB82-44C1-B863-3872BF685CC9}">
  <dimension ref="A2:D21"/>
  <sheetViews>
    <sheetView workbookViewId="0">
      <selection activeCell="D21" sqref="D21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2" spans="1:4" ht="20.100000000000001" customHeight="1" x14ac:dyDescent="0.2">
      <c r="A2" s="34"/>
      <c r="B2" s="65" t="s">
        <v>125</v>
      </c>
      <c r="C2" s="65"/>
      <c r="D2" s="65"/>
    </row>
    <row r="3" spans="1:4" ht="20.100000000000001" customHeight="1" thickBot="1" x14ac:dyDescent="0.25">
      <c r="A3" s="35"/>
      <c r="B3" s="34" t="s">
        <v>111</v>
      </c>
      <c r="C3" s="35"/>
      <c r="D3" s="35"/>
    </row>
    <row r="4" spans="1:4" ht="20.100000000000001" customHeight="1" thickBot="1" x14ac:dyDescent="0.25">
      <c r="A4" s="57" t="s">
        <v>112</v>
      </c>
      <c r="B4" s="58"/>
      <c r="C4" s="63" t="s">
        <v>113</v>
      </c>
      <c r="D4" s="63" t="s">
        <v>114</v>
      </c>
    </row>
    <row r="5" spans="1:4" ht="20.100000000000001" customHeight="1" thickBot="1" x14ac:dyDescent="0.25">
      <c r="A5" s="36" t="s">
        <v>115</v>
      </c>
      <c r="B5" s="37" t="s">
        <v>116</v>
      </c>
      <c r="C5" s="64"/>
      <c r="D5" s="64" t="s">
        <v>117</v>
      </c>
    </row>
    <row r="6" spans="1:4" ht="20.100000000000001" customHeight="1" x14ac:dyDescent="0.2">
      <c r="A6" s="38"/>
      <c r="B6" s="39"/>
      <c r="C6" s="40"/>
      <c r="D6" s="40"/>
    </row>
    <row r="7" spans="1:4" ht="20.100000000000001" customHeight="1" x14ac:dyDescent="0.2">
      <c r="A7" s="41" t="s">
        <v>46</v>
      </c>
      <c r="B7" s="42" t="s">
        <v>125</v>
      </c>
      <c r="C7" s="42">
        <f xml:space="preserve"> 'SO 101'!I3</f>
        <v>0</v>
      </c>
      <c r="D7" s="42">
        <f>ROUND(C7*1.21,2)</f>
        <v>0</v>
      </c>
    </row>
    <row r="8" spans="1:4" ht="20.100000000000001" customHeight="1" x14ac:dyDescent="0.2">
      <c r="A8" s="41" t="s">
        <v>97</v>
      </c>
      <c r="B8" s="42" t="s">
        <v>98</v>
      </c>
      <c r="C8" s="42">
        <f>'SO 102'!H3</f>
        <v>0</v>
      </c>
      <c r="D8" s="42">
        <f>ROUND(C8*1.21,2)</f>
        <v>0</v>
      </c>
    </row>
    <row r="9" spans="1:4" ht="20.100000000000001" customHeight="1" thickBot="1" x14ac:dyDescent="0.25">
      <c r="A9" s="43"/>
      <c r="B9" s="44"/>
      <c r="C9" s="45"/>
      <c r="D9" s="45"/>
    </row>
    <row r="10" spans="1:4" ht="20.100000000000001" customHeight="1" thickBot="1" x14ac:dyDescent="0.25">
      <c r="A10" s="57" t="s">
        <v>118</v>
      </c>
      <c r="B10" s="58"/>
      <c r="C10" s="46">
        <f>SUM(C7:C8)</f>
        <v>0</v>
      </c>
      <c r="D10" s="46">
        <f>SUM(D7:D8)</f>
        <v>0</v>
      </c>
    </row>
    <row r="11" spans="1:4" ht="20.100000000000001" customHeight="1" thickBot="1" x14ac:dyDescent="0.25">
      <c r="A11" s="34"/>
      <c r="B11" s="34"/>
      <c r="C11" s="34"/>
      <c r="D11" s="34"/>
    </row>
    <row r="12" spans="1:4" ht="20.100000000000001" customHeight="1" thickBot="1" x14ac:dyDescent="0.25">
      <c r="A12" s="59" t="s">
        <v>119</v>
      </c>
      <c r="B12" s="60"/>
      <c r="C12" s="63" t="s">
        <v>113</v>
      </c>
      <c r="D12" s="63" t="s">
        <v>114</v>
      </c>
    </row>
    <row r="13" spans="1:4" ht="20.100000000000001" customHeight="1" thickBot="1" x14ac:dyDescent="0.25">
      <c r="A13" s="36" t="s">
        <v>115</v>
      </c>
      <c r="B13" s="47" t="s">
        <v>116</v>
      </c>
      <c r="C13" s="64"/>
      <c r="D13" s="64" t="s">
        <v>117</v>
      </c>
    </row>
    <row r="14" spans="1:4" ht="20.100000000000001" customHeight="1" x14ac:dyDescent="0.2">
      <c r="A14" s="48"/>
      <c r="B14" s="49"/>
      <c r="C14" s="50"/>
      <c r="D14" s="50"/>
    </row>
    <row r="15" spans="1:4" ht="20.100000000000001" customHeight="1" x14ac:dyDescent="0.2">
      <c r="A15" s="41" t="s">
        <v>10</v>
      </c>
      <c r="B15" s="51" t="s">
        <v>120</v>
      </c>
      <c r="C15" s="42">
        <f xml:space="preserve"> 'SO 000'!I3</f>
        <v>0</v>
      </c>
      <c r="D15" s="42">
        <f>ROUND(C15*1.21,2)</f>
        <v>0</v>
      </c>
    </row>
    <row r="16" spans="1:4" ht="20.100000000000001" customHeight="1" thickBot="1" x14ac:dyDescent="0.25">
      <c r="A16" s="52"/>
      <c r="B16" s="52"/>
      <c r="C16" s="53"/>
      <c r="D16" s="53"/>
    </row>
    <row r="17" spans="1:4" ht="20.100000000000001" customHeight="1" thickBot="1" x14ac:dyDescent="0.25">
      <c r="A17" s="57" t="s">
        <v>121</v>
      </c>
      <c r="B17" s="58"/>
      <c r="C17" s="54">
        <f>SUM(C15:C15)</f>
        <v>0</v>
      </c>
      <c r="D17" s="55">
        <f>SUM(D15:D15)</f>
        <v>0</v>
      </c>
    </row>
    <row r="18" spans="1:4" ht="20.100000000000001" customHeight="1" thickBot="1" x14ac:dyDescent="0.25">
      <c r="A18" s="35"/>
      <c r="B18" s="35"/>
      <c r="C18" s="35"/>
      <c r="D18" s="35"/>
    </row>
    <row r="19" spans="1:4" ht="20.100000000000001" customHeight="1" x14ac:dyDescent="0.2">
      <c r="A19" s="59" t="s">
        <v>122</v>
      </c>
      <c r="B19" s="60"/>
      <c r="C19" s="63" t="s">
        <v>113</v>
      </c>
      <c r="D19" s="63" t="s">
        <v>114</v>
      </c>
    </row>
    <row r="20" spans="1:4" ht="20.100000000000001" customHeight="1" thickBot="1" x14ac:dyDescent="0.25">
      <c r="A20" s="61"/>
      <c r="B20" s="62"/>
      <c r="C20" s="64"/>
      <c r="D20" s="64" t="s">
        <v>117</v>
      </c>
    </row>
    <row r="21" spans="1:4" ht="20.100000000000001" customHeight="1" thickBot="1" x14ac:dyDescent="0.25">
      <c r="A21" s="57" t="s">
        <v>123</v>
      </c>
      <c r="B21" s="58" t="s">
        <v>124</v>
      </c>
      <c r="C21" s="73">
        <f>SUM(C10+C17)</f>
        <v>0</v>
      </c>
      <c r="D21" s="74">
        <f>SUM(D10+D17)</f>
        <v>0</v>
      </c>
    </row>
  </sheetData>
  <mergeCells count="13">
    <mergeCell ref="A12:B12"/>
    <mergeCell ref="C12:C13"/>
    <mergeCell ref="D12:D13"/>
    <mergeCell ref="B2:D2"/>
    <mergeCell ref="A4:B4"/>
    <mergeCell ref="C4:C5"/>
    <mergeCell ref="D4:D5"/>
    <mergeCell ref="A10:B10"/>
    <mergeCell ref="A17:B17"/>
    <mergeCell ref="A19:B20"/>
    <mergeCell ref="C19:C20"/>
    <mergeCell ref="D19:D20"/>
    <mergeCell ref="A21:B2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workbookViewId="0">
      <pane ySplit="7" topLeftCell="A8" activePane="bottomLeft" state="frozen"/>
      <selection pane="bottomLeft" activeCell="M13" sqref="M1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8" ht="24.95" customHeight="1" x14ac:dyDescent="0.2">
      <c r="B2" s="1"/>
      <c r="C2" s="1"/>
      <c r="D2" s="1"/>
      <c r="E2" s="56" t="s">
        <v>126</v>
      </c>
      <c r="F2" s="1"/>
      <c r="G2" s="1"/>
      <c r="H2" s="4"/>
      <c r="I2" s="4"/>
      <c r="O2" t="e">
        <f>0+O8</f>
        <v>#REF!</v>
      </c>
      <c r="P2" t="s">
        <v>8</v>
      </c>
    </row>
    <row r="3" spans="1:18" ht="15" customHeight="1" x14ac:dyDescent="0.25">
      <c r="A3" t="s">
        <v>1</v>
      </c>
      <c r="B3" s="5" t="s">
        <v>2</v>
      </c>
      <c r="C3" s="67" t="s">
        <v>84</v>
      </c>
      <c r="D3" s="68"/>
      <c r="E3" s="6" t="s">
        <v>85</v>
      </c>
      <c r="F3" s="1"/>
      <c r="G3" s="3"/>
      <c r="H3" s="2" t="s">
        <v>10</v>
      </c>
      <c r="I3" s="24">
        <f>0+I8</f>
        <v>0</v>
      </c>
      <c r="O3" t="s">
        <v>5</v>
      </c>
      <c r="P3" t="s">
        <v>9</v>
      </c>
    </row>
    <row r="4" spans="1:18" ht="15" customHeight="1" x14ac:dyDescent="0.25">
      <c r="A4" t="s">
        <v>3</v>
      </c>
      <c r="B4" s="8" t="s">
        <v>4</v>
      </c>
      <c r="C4" s="69" t="s">
        <v>10</v>
      </c>
      <c r="D4" s="70"/>
      <c r="E4" s="9" t="s">
        <v>11</v>
      </c>
      <c r="F4" s="4"/>
      <c r="G4" s="4"/>
      <c r="H4" s="10"/>
      <c r="I4" s="10"/>
      <c r="O4" t="s">
        <v>6</v>
      </c>
      <c r="P4" t="s">
        <v>9</v>
      </c>
    </row>
    <row r="5" spans="1:18" ht="12.75" customHeight="1" x14ac:dyDescent="0.2">
      <c r="A5" s="66" t="s">
        <v>12</v>
      </c>
      <c r="B5" s="66" t="s">
        <v>14</v>
      </c>
      <c r="C5" s="66" t="s">
        <v>16</v>
      </c>
      <c r="D5" s="66" t="s">
        <v>17</v>
      </c>
      <c r="E5" s="66" t="s">
        <v>18</v>
      </c>
      <c r="F5" s="66" t="s">
        <v>20</v>
      </c>
      <c r="G5" s="66" t="s">
        <v>22</v>
      </c>
      <c r="H5" s="66" t="s">
        <v>24</v>
      </c>
      <c r="I5" s="66"/>
      <c r="O5" t="s">
        <v>7</v>
      </c>
      <c r="P5" t="s">
        <v>9</v>
      </c>
    </row>
    <row r="6" spans="1:18" ht="12.75" customHeight="1" x14ac:dyDescent="0.2">
      <c r="A6" s="66"/>
      <c r="B6" s="66"/>
      <c r="C6" s="66"/>
      <c r="D6" s="66"/>
      <c r="E6" s="66"/>
      <c r="F6" s="66"/>
      <c r="G6" s="66"/>
      <c r="H6" s="7" t="s">
        <v>25</v>
      </c>
      <c r="I6" s="7" t="s">
        <v>27</v>
      </c>
    </row>
    <row r="7" spans="1:18" ht="12.75" customHeight="1" x14ac:dyDescent="0.2">
      <c r="A7" s="7" t="s">
        <v>13</v>
      </c>
      <c r="B7" s="7" t="s">
        <v>15</v>
      </c>
      <c r="C7" s="7" t="s">
        <v>9</v>
      </c>
      <c r="D7" s="7" t="s">
        <v>8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8" ht="12.75" customHeight="1" x14ac:dyDescent="0.2">
      <c r="A8" s="10" t="s">
        <v>29</v>
      </c>
      <c r="B8" s="10"/>
      <c r="C8" s="12" t="s">
        <v>13</v>
      </c>
      <c r="D8" s="10"/>
      <c r="E8" s="13" t="s">
        <v>30</v>
      </c>
      <c r="F8" s="10"/>
      <c r="G8" s="10"/>
      <c r="H8" s="10"/>
      <c r="I8" s="14">
        <f>0+I9+I13+I17</f>
        <v>0</v>
      </c>
      <c r="O8" t="e">
        <f>0+R8</f>
        <v>#REF!</v>
      </c>
      <c r="Q8" t="e">
        <f>0+I9+I13+I17+#REF!+#REF!</f>
        <v>#REF!</v>
      </c>
      <c r="R8" t="e">
        <f>0+O9+O13+O17+#REF!+#REF!</f>
        <v>#REF!</v>
      </c>
    </row>
    <row r="9" spans="1:18" ht="25.5" x14ac:dyDescent="0.2">
      <c r="A9" s="11" t="s">
        <v>31</v>
      </c>
      <c r="B9" s="15" t="s">
        <v>15</v>
      </c>
      <c r="C9" s="15" t="s">
        <v>32</v>
      </c>
      <c r="D9" s="11" t="s">
        <v>33</v>
      </c>
      <c r="E9" s="16" t="s">
        <v>34</v>
      </c>
      <c r="F9" s="17" t="s">
        <v>35</v>
      </c>
      <c r="G9" s="18">
        <v>1.59</v>
      </c>
      <c r="H9" s="19"/>
      <c r="I9" s="19">
        <f>ROUND(ROUND(H9,2)*ROUND(G9,3),2)</f>
        <v>0</v>
      </c>
      <c r="O9">
        <f>(I9*21)/100</f>
        <v>0</v>
      </c>
      <c r="P9" t="s">
        <v>9</v>
      </c>
    </row>
    <row r="10" spans="1:18" x14ac:dyDescent="0.2">
      <c r="A10" s="20" t="s">
        <v>36</v>
      </c>
      <c r="E10" s="21" t="s">
        <v>37</v>
      </c>
    </row>
    <row r="11" spans="1:18" x14ac:dyDescent="0.2">
      <c r="A11" s="22" t="s">
        <v>38</v>
      </c>
      <c r="D11" s="32" t="s">
        <v>109</v>
      </c>
      <c r="E11" s="27" t="s">
        <v>110</v>
      </c>
    </row>
    <row r="12" spans="1:18" x14ac:dyDescent="0.2">
      <c r="A12" t="s">
        <v>39</v>
      </c>
      <c r="E12" s="21" t="s">
        <v>37</v>
      </c>
    </row>
    <row r="13" spans="1:18" ht="25.5" x14ac:dyDescent="0.2">
      <c r="A13" s="11" t="s">
        <v>31</v>
      </c>
      <c r="B13" s="15" t="s">
        <v>9</v>
      </c>
      <c r="C13" s="15" t="s">
        <v>40</v>
      </c>
      <c r="D13" s="11" t="s">
        <v>33</v>
      </c>
      <c r="E13" s="16" t="s">
        <v>41</v>
      </c>
      <c r="F13" s="17" t="s">
        <v>35</v>
      </c>
      <c r="G13" s="18">
        <v>1.59</v>
      </c>
      <c r="H13" s="19"/>
      <c r="I13" s="19">
        <f>ROUND(ROUND(H13,2)*ROUND(G13,3),2)</f>
        <v>0</v>
      </c>
      <c r="O13">
        <f>(I13*21)/100</f>
        <v>0</v>
      </c>
      <c r="P13" t="s">
        <v>9</v>
      </c>
    </row>
    <row r="14" spans="1:18" x14ac:dyDescent="0.2">
      <c r="A14" s="20" t="s">
        <v>36</v>
      </c>
      <c r="E14" s="21" t="s">
        <v>37</v>
      </c>
    </row>
    <row r="15" spans="1:18" x14ac:dyDescent="0.2">
      <c r="A15" s="22" t="s">
        <v>38</v>
      </c>
      <c r="E15" s="23" t="s">
        <v>37</v>
      </c>
    </row>
    <row r="16" spans="1:18" x14ac:dyDescent="0.2">
      <c r="A16" t="s">
        <v>39</v>
      </c>
      <c r="E16" s="21" t="s">
        <v>37</v>
      </c>
    </row>
    <row r="17" spans="1:16" x14ac:dyDescent="0.2">
      <c r="A17" s="11" t="s">
        <v>31</v>
      </c>
      <c r="B17" s="15" t="s">
        <v>8</v>
      </c>
      <c r="C17" s="15" t="s">
        <v>42</v>
      </c>
      <c r="D17" s="11" t="s">
        <v>37</v>
      </c>
      <c r="E17" s="16" t="s">
        <v>43</v>
      </c>
      <c r="F17" s="17" t="s">
        <v>35</v>
      </c>
      <c r="G17" s="18">
        <v>1.59</v>
      </c>
      <c r="H17" s="19"/>
      <c r="I17" s="19">
        <f>ROUND(ROUND(H17,2)*ROUND(G17,3),2)</f>
        <v>0</v>
      </c>
      <c r="O17">
        <f>(I17*21)/100</f>
        <v>0</v>
      </c>
      <c r="P17" t="s">
        <v>9</v>
      </c>
    </row>
    <row r="18" spans="1:16" ht="140.25" x14ac:dyDescent="0.2">
      <c r="A18" s="20" t="s">
        <v>36</v>
      </c>
      <c r="E18" s="21" t="s">
        <v>44</v>
      </c>
    </row>
    <row r="19" spans="1:16" x14ac:dyDescent="0.2">
      <c r="A19" s="22" t="s">
        <v>38</v>
      </c>
      <c r="E19" s="23" t="s">
        <v>37</v>
      </c>
    </row>
    <row r="20" spans="1:16" x14ac:dyDescent="0.2">
      <c r="A20" t="s">
        <v>39</v>
      </c>
      <c r="E20" s="21" t="s">
        <v>45</v>
      </c>
      <c r="H20" s="33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topLeftCell="B1" workbookViewId="0">
      <pane ySplit="7" topLeftCell="A32" activePane="bottomLeft" state="frozen"/>
      <selection pane="bottomLeft" activeCell="I3" sqref="I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  <col min="17" max="17" width="19.85546875" customWidth="1"/>
    <col min="18" max="18" width="16.28515625" customWidth="1"/>
  </cols>
  <sheetData>
    <row r="1" spans="1:16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8</v>
      </c>
    </row>
    <row r="2" spans="1:16" ht="24.95" customHeight="1" x14ac:dyDescent="0.2">
      <c r="B2" s="1"/>
      <c r="C2" s="1"/>
      <c r="D2" s="1"/>
      <c r="E2" s="56" t="s">
        <v>126</v>
      </c>
      <c r="F2" s="1"/>
      <c r="G2" s="1"/>
      <c r="H2" s="4"/>
      <c r="I2" s="4"/>
      <c r="O2" t="e">
        <f>0+#REF!+O8+#REF!+O13+O34+O39</f>
        <v>#REF!</v>
      </c>
      <c r="P2" t="s">
        <v>8</v>
      </c>
    </row>
    <row r="3" spans="1:16" ht="15" customHeight="1" x14ac:dyDescent="0.25">
      <c r="A3" t="s">
        <v>1</v>
      </c>
      <c r="B3" s="5" t="s">
        <v>2</v>
      </c>
      <c r="C3" s="71" t="s">
        <v>84</v>
      </c>
      <c r="D3" s="68"/>
      <c r="E3" s="6" t="s">
        <v>85</v>
      </c>
      <c r="F3" s="1"/>
      <c r="G3" s="3"/>
      <c r="H3" s="2" t="s">
        <v>46</v>
      </c>
      <c r="I3" s="24">
        <f>0+I8+I13+I34+I39</f>
        <v>0</v>
      </c>
      <c r="O3" t="s">
        <v>5</v>
      </c>
      <c r="P3" t="s">
        <v>9</v>
      </c>
    </row>
    <row r="4" spans="1:16" ht="15" customHeight="1" x14ac:dyDescent="0.25">
      <c r="A4" t="s">
        <v>3</v>
      </c>
      <c r="B4" s="8" t="s">
        <v>4</v>
      </c>
      <c r="C4" s="69" t="s">
        <v>46</v>
      </c>
      <c r="D4" s="70"/>
      <c r="E4" s="9" t="s">
        <v>86</v>
      </c>
      <c r="F4" s="4"/>
      <c r="G4" s="4"/>
      <c r="H4" s="10"/>
      <c r="I4" s="10"/>
      <c r="O4" t="s">
        <v>6</v>
      </c>
      <c r="P4" t="s">
        <v>9</v>
      </c>
    </row>
    <row r="5" spans="1:16" ht="12.75" customHeight="1" x14ac:dyDescent="0.2">
      <c r="A5" s="66" t="s">
        <v>12</v>
      </c>
      <c r="B5" s="66" t="s">
        <v>14</v>
      </c>
      <c r="C5" s="66" t="s">
        <v>16</v>
      </c>
      <c r="D5" s="66" t="s">
        <v>17</v>
      </c>
      <c r="E5" s="66" t="s">
        <v>18</v>
      </c>
      <c r="F5" s="66" t="s">
        <v>20</v>
      </c>
      <c r="G5" s="66" t="s">
        <v>22</v>
      </c>
      <c r="H5" s="66" t="s">
        <v>24</v>
      </c>
      <c r="I5" s="66"/>
      <c r="O5" t="s">
        <v>7</v>
      </c>
      <c r="P5" t="s">
        <v>9</v>
      </c>
    </row>
    <row r="6" spans="1:16" ht="12.75" customHeight="1" x14ac:dyDescent="0.2">
      <c r="A6" s="66"/>
      <c r="B6" s="66"/>
      <c r="C6" s="66"/>
      <c r="D6" s="66"/>
      <c r="E6" s="66"/>
      <c r="F6" s="66"/>
      <c r="G6" s="66"/>
      <c r="H6" s="7" t="s">
        <v>25</v>
      </c>
      <c r="I6" s="7" t="s">
        <v>27</v>
      </c>
    </row>
    <row r="7" spans="1:16" ht="12.75" customHeight="1" x14ac:dyDescent="0.2">
      <c r="A7" s="7" t="s">
        <v>13</v>
      </c>
      <c r="B7" s="7" t="s">
        <v>15</v>
      </c>
      <c r="C7" s="7" t="s">
        <v>9</v>
      </c>
      <c r="D7" s="7" t="s">
        <v>8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6" ht="12.75" customHeight="1" x14ac:dyDescent="0.2">
      <c r="A8" s="4" t="s">
        <v>29</v>
      </c>
      <c r="B8" s="4"/>
      <c r="C8" s="25" t="s">
        <v>15</v>
      </c>
      <c r="D8" s="4"/>
      <c r="E8" s="13" t="s">
        <v>48</v>
      </c>
      <c r="F8" s="4"/>
      <c r="G8" s="4"/>
      <c r="H8" s="4"/>
      <c r="I8" s="26">
        <f>0+I9</f>
        <v>0</v>
      </c>
      <c r="O8">
        <f>0+R8</f>
        <v>0</v>
      </c>
    </row>
    <row r="9" spans="1:16" x14ac:dyDescent="0.2">
      <c r="A9" s="11" t="s">
        <v>31</v>
      </c>
      <c r="B9" s="15">
        <v>1</v>
      </c>
      <c r="C9" s="15" t="s">
        <v>52</v>
      </c>
      <c r="D9" s="11" t="s">
        <v>37</v>
      </c>
      <c r="E9" s="16" t="s">
        <v>53</v>
      </c>
      <c r="F9" s="17" t="s">
        <v>49</v>
      </c>
      <c r="G9" s="18">
        <v>13.12</v>
      </c>
      <c r="H9" s="19"/>
      <c r="I9" s="19">
        <f>ROUND(ROUND(H9,2)*ROUND(G9,3),2)</f>
        <v>0</v>
      </c>
      <c r="O9">
        <f>(I9*21)/100</f>
        <v>0</v>
      </c>
      <c r="P9" t="s">
        <v>9</v>
      </c>
    </row>
    <row r="10" spans="1:16" x14ac:dyDescent="0.2">
      <c r="A10" s="20" t="s">
        <v>36</v>
      </c>
      <c r="E10" s="21" t="s">
        <v>54</v>
      </c>
    </row>
    <row r="11" spans="1:16" x14ac:dyDescent="0.2">
      <c r="A11" s="22" t="s">
        <v>38</v>
      </c>
      <c r="E11" s="23" t="s">
        <v>87</v>
      </c>
    </row>
    <row r="12" spans="1:16" ht="25.5" x14ac:dyDescent="0.2">
      <c r="A12" t="s">
        <v>39</v>
      </c>
      <c r="E12" s="21" t="s">
        <v>55</v>
      </c>
    </row>
    <row r="13" spans="1:16" ht="12.75" customHeight="1" x14ac:dyDescent="0.2">
      <c r="A13" s="4" t="s">
        <v>29</v>
      </c>
      <c r="B13" s="4"/>
      <c r="C13" s="25" t="s">
        <v>21</v>
      </c>
      <c r="D13" s="4"/>
      <c r="E13" s="13" t="s">
        <v>47</v>
      </c>
      <c r="F13" s="4"/>
      <c r="G13" s="4"/>
      <c r="H13" s="4"/>
      <c r="I13" s="26">
        <f>0+I14+I18+I22+I26+I30</f>
        <v>0</v>
      </c>
      <c r="O13">
        <f>0+R13</f>
        <v>0</v>
      </c>
    </row>
    <row r="14" spans="1:16" x14ac:dyDescent="0.2">
      <c r="A14" s="11" t="s">
        <v>31</v>
      </c>
      <c r="B14" s="15">
        <v>2</v>
      </c>
      <c r="C14" s="15" t="s">
        <v>57</v>
      </c>
      <c r="D14" s="11" t="s">
        <v>37</v>
      </c>
      <c r="E14" s="16" t="s">
        <v>58</v>
      </c>
      <c r="F14" s="17" t="s">
        <v>56</v>
      </c>
      <c r="G14" s="18">
        <v>1135</v>
      </c>
      <c r="H14" s="19"/>
      <c r="I14" s="19">
        <f>ROUND(ROUND(H14,2)*ROUND(G14,3),2)</f>
        <v>0</v>
      </c>
      <c r="O14">
        <f>(I14*21)/100</f>
        <v>0</v>
      </c>
      <c r="P14" t="s">
        <v>9</v>
      </c>
    </row>
    <row r="15" spans="1:16" x14ac:dyDescent="0.2">
      <c r="A15" s="20" t="s">
        <v>36</v>
      </c>
      <c r="E15" s="21" t="s">
        <v>37</v>
      </c>
    </row>
    <row r="16" spans="1:16" x14ac:dyDescent="0.2">
      <c r="A16" s="22" t="s">
        <v>38</v>
      </c>
      <c r="E16" s="23" t="s">
        <v>88</v>
      </c>
    </row>
    <row r="17" spans="1:16" ht="38.25" x14ac:dyDescent="0.2">
      <c r="A17" t="s">
        <v>39</v>
      </c>
      <c r="E17" s="21" t="s">
        <v>59</v>
      </c>
    </row>
    <row r="18" spans="1:16" x14ac:dyDescent="0.2">
      <c r="A18" s="11" t="s">
        <v>31</v>
      </c>
      <c r="B18" s="15">
        <v>3</v>
      </c>
      <c r="C18" s="15" t="s">
        <v>61</v>
      </c>
      <c r="D18" s="11" t="s">
        <v>37</v>
      </c>
      <c r="E18" s="16" t="s">
        <v>62</v>
      </c>
      <c r="F18" s="17" t="s">
        <v>56</v>
      </c>
      <c r="G18" s="18">
        <v>12998</v>
      </c>
      <c r="H18" s="19"/>
      <c r="I18" s="19">
        <f>ROUND(ROUND(H18,2)*ROUND(G18,3),2)</f>
        <v>0</v>
      </c>
      <c r="O18">
        <f>(I18*21)/100</f>
        <v>0</v>
      </c>
      <c r="P18" t="s">
        <v>9</v>
      </c>
    </row>
    <row r="19" spans="1:16" x14ac:dyDescent="0.2">
      <c r="A19" s="20" t="s">
        <v>36</v>
      </c>
      <c r="E19" s="27" t="s">
        <v>89</v>
      </c>
    </row>
    <row r="20" spans="1:16" x14ac:dyDescent="0.2">
      <c r="A20" s="22" t="s">
        <v>38</v>
      </c>
      <c r="E20" s="23" t="s">
        <v>37</v>
      </c>
    </row>
    <row r="21" spans="1:16" ht="51" x14ac:dyDescent="0.2">
      <c r="A21" t="s">
        <v>39</v>
      </c>
      <c r="E21" s="21" t="s">
        <v>60</v>
      </c>
    </row>
    <row r="22" spans="1:16" x14ac:dyDescent="0.2">
      <c r="A22" s="11" t="s">
        <v>31</v>
      </c>
      <c r="B22" s="15">
        <v>4</v>
      </c>
      <c r="C22" s="15" t="s">
        <v>63</v>
      </c>
      <c r="D22" s="11" t="s">
        <v>37</v>
      </c>
      <c r="E22" s="28" t="s">
        <v>90</v>
      </c>
      <c r="F22" s="17" t="s">
        <v>49</v>
      </c>
      <c r="G22" s="18">
        <v>263.58</v>
      </c>
      <c r="H22" s="19"/>
      <c r="I22" s="19">
        <f>ROUND(ROUND(H22,2)*ROUND(G22,3),2)</f>
        <v>0</v>
      </c>
      <c r="O22">
        <f>(I22*21)/100</f>
        <v>0</v>
      </c>
      <c r="P22" t="s">
        <v>9</v>
      </c>
    </row>
    <row r="23" spans="1:16" x14ac:dyDescent="0.2">
      <c r="A23" s="20" t="s">
        <v>36</v>
      </c>
      <c r="E23" s="21" t="s">
        <v>37</v>
      </c>
    </row>
    <row r="24" spans="1:16" x14ac:dyDescent="0.2">
      <c r="A24" s="22" t="s">
        <v>38</v>
      </c>
      <c r="E24" s="27" t="s">
        <v>91</v>
      </c>
    </row>
    <row r="25" spans="1:16" ht="140.25" x14ac:dyDescent="0.2">
      <c r="A25" t="s">
        <v>39</v>
      </c>
      <c r="E25" s="21" t="s">
        <v>64</v>
      </c>
    </row>
    <row r="26" spans="1:16" x14ac:dyDescent="0.2">
      <c r="B26" s="15">
        <v>5</v>
      </c>
      <c r="C26" s="15" t="s">
        <v>65</v>
      </c>
      <c r="D26" s="11" t="s">
        <v>37</v>
      </c>
      <c r="E26" s="28" t="s">
        <v>92</v>
      </c>
      <c r="F26" s="17" t="s">
        <v>49</v>
      </c>
      <c r="G26" s="18">
        <v>320.3</v>
      </c>
      <c r="H26" s="19"/>
      <c r="I26" s="19">
        <f>ROUND(ROUND(H26,2)*ROUND(G26,3),2)</f>
        <v>0</v>
      </c>
    </row>
    <row r="27" spans="1:16" x14ac:dyDescent="0.2">
      <c r="E27" s="21" t="s">
        <v>37</v>
      </c>
    </row>
    <row r="28" spans="1:16" x14ac:dyDescent="0.2">
      <c r="E28" s="27" t="s">
        <v>93</v>
      </c>
    </row>
    <row r="29" spans="1:16" ht="140.25" x14ac:dyDescent="0.2">
      <c r="E29" s="21" t="s">
        <v>64</v>
      </c>
    </row>
    <row r="30" spans="1:16" x14ac:dyDescent="0.2">
      <c r="A30" s="11" t="s">
        <v>31</v>
      </c>
      <c r="B30" s="15">
        <v>6</v>
      </c>
      <c r="C30" s="15" t="s">
        <v>72</v>
      </c>
      <c r="D30" s="11" t="s">
        <v>37</v>
      </c>
      <c r="E30" s="16" t="s">
        <v>73</v>
      </c>
      <c r="F30" s="17" t="s">
        <v>50</v>
      </c>
      <c r="G30" s="18">
        <v>111</v>
      </c>
      <c r="H30" s="19"/>
      <c r="I30" s="19">
        <f>ROUND(ROUND(H30,2)*ROUND(G30,3),2)</f>
        <v>0</v>
      </c>
      <c r="O30">
        <f>(I30*21)/100</f>
        <v>0</v>
      </c>
      <c r="P30" t="s">
        <v>9</v>
      </c>
    </row>
    <row r="31" spans="1:16" x14ac:dyDescent="0.2">
      <c r="A31" s="20" t="s">
        <v>36</v>
      </c>
      <c r="E31" s="21" t="s">
        <v>37</v>
      </c>
    </row>
    <row r="32" spans="1:16" x14ac:dyDescent="0.2">
      <c r="A32" s="22" t="s">
        <v>38</v>
      </c>
      <c r="E32" s="27" t="s">
        <v>94</v>
      </c>
    </row>
    <row r="33" spans="1:16" ht="38.25" x14ac:dyDescent="0.2">
      <c r="A33" t="s">
        <v>39</v>
      </c>
      <c r="E33" s="21" t="s">
        <v>74</v>
      </c>
    </row>
    <row r="34" spans="1:16" ht="12.75" customHeight="1" x14ac:dyDescent="0.2">
      <c r="A34" s="4" t="s">
        <v>29</v>
      </c>
      <c r="B34" s="4"/>
      <c r="C34" s="25" t="s">
        <v>51</v>
      </c>
      <c r="D34" s="4"/>
      <c r="E34" s="13" t="s">
        <v>66</v>
      </c>
      <c r="F34" s="4"/>
      <c r="G34" s="4"/>
      <c r="H34" s="4"/>
      <c r="I34" s="26">
        <f>0+I35</f>
        <v>0</v>
      </c>
      <c r="O34">
        <f>0+R34</f>
        <v>0</v>
      </c>
    </row>
    <row r="35" spans="1:16" x14ac:dyDescent="0.2">
      <c r="A35" s="11" t="s">
        <v>31</v>
      </c>
      <c r="B35" s="15">
        <v>7</v>
      </c>
      <c r="C35" s="15" t="s">
        <v>69</v>
      </c>
      <c r="D35" s="11" t="s">
        <v>37</v>
      </c>
      <c r="E35" s="16" t="s">
        <v>70</v>
      </c>
      <c r="F35" s="17" t="s">
        <v>67</v>
      </c>
      <c r="G35" s="18">
        <v>1</v>
      </c>
      <c r="H35" s="19"/>
      <c r="I35" s="19">
        <f>ROUND(ROUND(H35,2)*ROUND(G35,3),2)</f>
        <v>0</v>
      </c>
      <c r="O35">
        <f>(I35*21)/100</f>
        <v>0</v>
      </c>
      <c r="P35" t="s">
        <v>9</v>
      </c>
    </row>
    <row r="36" spans="1:16" x14ac:dyDescent="0.2">
      <c r="A36" s="20" t="s">
        <v>36</v>
      </c>
      <c r="E36" s="21" t="s">
        <v>37</v>
      </c>
    </row>
    <row r="37" spans="1:16" x14ac:dyDescent="0.2">
      <c r="A37" s="22" t="s">
        <v>38</v>
      </c>
      <c r="E37" s="23" t="s">
        <v>37</v>
      </c>
    </row>
    <row r="38" spans="1:16" ht="38.25" x14ac:dyDescent="0.2">
      <c r="A38" t="s">
        <v>39</v>
      </c>
      <c r="E38" s="21" t="s">
        <v>68</v>
      </c>
    </row>
    <row r="39" spans="1:16" ht="12.75" customHeight="1" x14ac:dyDescent="0.2">
      <c r="A39" s="4" t="s">
        <v>29</v>
      </c>
      <c r="B39" s="4"/>
      <c r="C39" s="25" t="s">
        <v>26</v>
      </c>
      <c r="D39" s="4"/>
      <c r="E39" s="13" t="s">
        <v>71</v>
      </c>
      <c r="F39" s="4"/>
      <c r="G39" s="4"/>
      <c r="H39" s="4"/>
      <c r="I39" s="26">
        <f>0+I40+I44+I48</f>
        <v>0</v>
      </c>
      <c r="O39">
        <f>0+R39</f>
        <v>0</v>
      </c>
    </row>
    <row r="40" spans="1:16" ht="25.5" x14ac:dyDescent="0.2">
      <c r="A40" s="11" t="s">
        <v>31</v>
      </c>
      <c r="B40" s="15">
        <v>8</v>
      </c>
      <c r="C40" s="15" t="s">
        <v>75</v>
      </c>
      <c r="D40" s="11" t="s">
        <v>37</v>
      </c>
      <c r="E40" s="16" t="s">
        <v>76</v>
      </c>
      <c r="F40" s="17" t="s">
        <v>56</v>
      </c>
      <c r="G40" s="18">
        <v>343.5</v>
      </c>
      <c r="H40" s="19"/>
      <c r="I40" s="19">
        <f>ROUND(ROUND(H40,2)*ROUND(G40,3),2)</f>
        <v>0</v>
      </c>
      <c r="O40">
        <f>(I40*21)/100</f>
        <v>0</v>
      </c>
      <c r="P40" t="s">
        <v>9</v>
      </c>
    </row>
    <row r="41" spans="1:16" x14ac:dyDescent="0.2">
      <c r="A41" s="20" t="s">
        <v>36</v>
      </c>
      <c r="E41" s="21" t="s">
        <v>37</v>
      </c>
    </row>
    <row r="42" spans="1:16" x14ac:dyDescent="0.2">
      <c r="A42" s="22" t="s">
        <v>38</v>
      </c>
      <c r="E42" s="27" t="s">
        <v>95</v>
      </c>
    </row>
    <row r="43" spans="1:16" ht="38.25" x14ac:dyDescent="0.2">
      <c r="A43" t="s">
        <v>39</v>
      </c>
      <c r="E43" s="21" t="s">
        <v>77</v>
      </c>
    </row>
    <row r="44" spans="1:16" x14ac:dyDescent="0.2">
      <c r="A44" s="11" t="s">
        <v>31</v>
      </c>
      <c r="B44" s="15">
        <v>9</v>
      </c>
      <c r="C44" s="15" t="s">
        <v>78</v>
      </c>
      <c r="D44" s="11" t="s">
        <v>37</v>
      </c>
      <c r="E44" s="16" t="s">
        <v>79</v>
      </c>
      <c r="F44" s="17" t="s">
        <v>50</v>
      </c>
      <c r="G44" s="18">
        <v>111</v>
      </c>
      <c r="H44" s="19"/>
      <c r="I44" s="19">
        <f>ROUND(ROUND(H44,2)*ROUND(G44,3),2)</f>
        <v>0</v>
      </c>
      <c r="O44">
        <f>(I44*21)/100</f>
        <v>0</v>
      </c>
      <c r="P44" t="s">
        <v>9</v>
      </c>
    </row>
    <row r="45" spans="1:16" x14ac:dyDescent="0.2">
      <c r="A45" s="20" t="s">
        <v>36</v>
      </c>
      <c r="E45" s="21" t="s">
        <v>37</v>
      </c>
    </row>
    <row r="46" spans="1:16" x14ac:dyDescent="0.2">
      <c r="A46" s="22" t="s">
        <v>38</v>
      </c>
      <c r="E46" s="27" t="s">
        <v>94</v>
      </c>
    </row>
    <row r="47" spans="1:16" ht="25.5" x14ac:dyDescent="0.2">
      <c r="A47" t="s">
        <v>39</v>
      </c>
      <c r="E47" s="21" t="s">
        <v>80</v>
      </c>
    </row>
    <row r="48" spans="1:16" x14ac:dyDescent="0.2">
      <c r="A48" s="11" t="s">
        <v>31</v>
      </c>
      <c r="B48" s="15">
        <v>10</v>
      </c>
      <c r="C48" s="15" t="s">
        <v>81</v>
      </c>
      <c r="D48" s="11" t="s">
        <v>37</v>
      </c>
      <c r="E48" s="16" t="s">
        <v>82</v>
      </c>
      <c r="F48" s="17" t="s">
        <v>56</v>
      </c>
      <c r="G48" s="18">
        <v>12998</v>
      </c>
      <c r="H48" s="19"/>
      <c r="I48" s="19">
        <f>ROUND(ROUND(H48,2)*ROUND(G48,3),2)</f>
        <v>0</v>
      </c>
      <c r="O48">
        <f>(I48*21)/100</f>
        <v>0</v>
      </c>
      <c r="P48" t="s">
        <v>9</v>
      </c>
    </row>
    <row r="49" spans="1:5" x14ac:dyDescent="0.2">
      <c r="A49" s="20" t="s">
        <v>36</v>
      </c>
      <c r="E49" s="21" t="s">
        <v>37</v>
      </c>
    </row>
    <row r="50" spans="1:5" x14ac:dyDescent="0.2">
      <c r="A50" s="22" t="s">
        <v>38</v>
      </c>
      <c r="E50" s="27" t="s">
        <v>96</v>
      </c>
    </row>
    <row r="51" spans="1:5" ht="25.5" x14ac:dyDescent="0.2">
      <c r="A51" t="s">
        <v>39</v>
      </c>
      <c r="E51" s="21" t="s">
        <v>83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590F-9477-4045-8097-39E78A4C0BC1}">
  <dimension ref="A1:H46"/>
  <sheetViews>
    <sheetView topLeftCell="A3" workbookViewId="0">
      <selection activeCell="H3" sqref="H3"/>
    </sheetView>
  </sheetViews>
  <sheetFormatPr defaultRowHeight="12.75" x14ac:dyDescent="0.2"/>
  <cols>
    <col min="1" max="1" width="11.7109375" customWidth="1"/>
    <col min="2" max="2" width="14.7109375" customWidth="1"/>
    <col min="3" max="3" width="9.7109375" customWidth="1"/>
    <col min="4" max="4" width="70.7109375" customWidth="1"/>
    <col min="5" max="5" width="11.7109375" customWidth="1"/>
    <col min="6" max="8" width="16.7109375" customWidth="1"/>
  </cols>
  <sheetData>
    <row r="1" spans="1:8" x14ac:dyDescent="0.2">
      <c r="A1" s="1"/>
      <c r="B1" s="1"/>
      <c r="C1" s="1"/>
      <c r="D1" s="1"/>
      <c r="E1" s="1"/>
      <c r="F1" s="1"/>
      <c r="G1" s="1"/>
      <c r="H1" s="1"/>
    </row>
    <row r="2" spans="1:8" ht="20.25" x14ac:dyDescent="0.2">
      <c r="A2" s="1"/>
      <c r="B2" s="1"/>
      <c r="C2" s="1"/>
      <c r="D2" s="56" t="s">
        <v>126</v>
      </c>
      <c r="E2" s="1"/>
      <c r="F2" s="1"/>
      <c r="G2" s="4"/>
      <c r="H2" s="4"/>
    </row>
    <row r="3" spans="1:8" ht="15" x14ac:dyDescent="0.25">
      <c r="A3" s="5" t="s">
        <v>2</v>
      </c>
      <c r="B3" s="71" t="s">
        <v>84</v>
      </c>
      <c r="C3" s="68"/>
      <c r="D3" s="6" t="s">
        <v>85</v>
      </c>
      <c r="E3" s="1"/>
      <c r="F3" s="3"/>
      <c r="G3" s="30" t="s">
        <v>97</v>
      </c>
      <c r="H3" s="24">
        <f>0+H8+H13+H34</f>
        <v>0</v>
      </c>
    </row>
    <row r="4" spans="1:8" ht="15" x14ac:dyDescent="0.25">
      <c r="A4" s="8" t="s">
        <v>4</v>
      </c>
      <c r="B4" s="72" t="s">
        <v>97</v>
      </c>
      <c r="C4" s="70"/>
      <c r="D4" s="29" t="s">
        <v>98</v>
      </c>
      <c r="E4" s="4"/>
      <c r="F4" s="4"/>
      <c r="G4" s="10"/>
      <c r="H4" s="10"/>
    </row>
    <row r="5" spans="1:8" x14ac:dyDescent="0.2">
      <c r="A5" s="66" t="s">
        <v>14</v>
      </c>
      <c r="B5" s="66" t="s">
        <v>16</v>
      </c>
      <c r="C5" s="66" t="s">
        <v>17</v>
      </c>
      <c r="D5" s="66" t="s">
        <v>18</v>
      </c>
      <c r="E5" s="66" t="s">
        <v>20</v>
      </c>
      <c r="F5" s="66" t="s">
        <v>22</v>
      </c>
      <c r="G5" s="66" t="s">
        <v>24</v>
      </c>
      <c r="H5" s="66"/>
    </row>
    <row r="6" spans="1:8" x14ac:dyDescent="0.2">
      <c r="A6" s="66"/>
      <c r="B6" s="66"/>
      <c r="C6" s="66"/>
      <c r="D6" s="66"/>
      <c r="E6" s="66"/>
      <c r="F6" s="66"/>
      <c r="G6" s="7" t="s">
        <v>25</v>
      </c>
      <c r="H6" s="7" t="s">
        <v>27</v>
      </c>
    </row>
    <row r="7" spans="1:8" x14ac:dyDescent="0.2">
      <c r="A7" s="7" t="s">
        <v>15</v>
      </c>
      <c r="B7" s="7" t="s">
        <v>9</v>
      </c>
      <c r="C7" s="7" t="s">
        <v>8</v>
      </c>
      <c r="D7" s="7" t="s">
        <v>19</v>
      </c>
      <c r="E7" s="7" t="s">
        <v>21</v>
      </c>
      <c r="F7" s="7" t="s">
        <v>23</v>
      </c>
      <c r="G7" s="7" t="s">
        <v>26</v>
      </c>
      <c r="H7" s="7" t="s">
        <v>28</v>
      </c>
    </row>
    <row r="8" spans="1:8" x14ac:dyDescent="0.2">
      <c r="A8" s="4"/>
      <c r="B8" s="25" t="s">
        <v>15</v>
      </c>
      <c r="C8" s="4"/>
      <c r="D8" s="13" t="s">
        <v>48</v>
      </c>
      <c r="E8" s="4"/>
      <c r="F8" s="4"/>
      <c r="G8" s="4"/>
      <c r="H8" s="26">
        <f>0+H9</f>
        <v>0</v>
      </c>
    </row>
    <row r="9" spans="1:8" x14ac:dyDescent="0.2">
      <c r="A9" s="15">
        <v>1</v>
      </c>
      <c r="B9" s="15" t="s">
        <v>52</v>
      </c>
      <c r="C9" s="11" t="s">
        <v>37</v>
      </c>
      <c r="D9" s="16" t="s">
        <v>53</v>
      </c>
      <c r="E9" s="17" t="s">
        <v>49</v>
      </c>
      <c r="F9" s="18">
        <v>2.08</v>
      </c>
      <c r="G9" s="19"/>
      <c r="H9" s="19">
        <f>ROUND(ROUND(G9,2)*ROUND(F9,3),2)</f>
        <v>0</v>
      </c>
    </row>
    <row r="10" spans="1:8" x14ac:dyDescent="0.2">
      <c r="D10" s="21" t="s">
        <v>54</v>
      </c>
    </row>
    <row r="11" spans="1:8" x14ac:dyDescent="0.2">
      <c r="D11" s="27" t="s">
        <v>99</v>
      </c>
    </row>
    <row r="12" spans="1:8" ht="25.5" x14ac:dyDescent="0.2">
      <c r="D12" s="21" t="s">
        <v>55</v>
      </c>
    </row>
    <row r="13" spans="1:8" x14ac:dyDescent="0.2">
      <c r="A13" s="4"/>
      <c r="B13" s="25" t="s">
        <v>21</v>
      </c>
      <c r="C13" s="4"/>
      <c r="D13" s="13" t="s">
        <v>47</v>
      </c>
      <c r="E13" s="4"/>
      <c r="F13" s="4"/>
      <c r="G13" s="4"/>
      <c r="H13" s="26">
        <f>0+H14+H18+H22+H26+H30</f>
        <v>0</v>
      </c>
    </row>
    <row r="14" spans="1:8" x14ac:dyDescent="0.2">
      <c r="A14" s="15">
        <v>2</v>
      </c>
      <c r="B14" s="15" t="s">
        <v>57</v>
      </c>
      <c r="C14" s="11" t="s">
        <v>37</v>
      </c>
      <c r="D14" s="16" t="s">
        <v>58</v>
      </c>
      <c r="E14" s="17" t="s">
        <v>56</v>
      </c>
      <c r="F14" s="18">
        <v>360</v>
      </c>
      <c r="G14" s="19"/>
      <c r="H14" s="19">
        <f>ROUND(ROUND(G14,2)*ROUND(F14,3),2)</f>
        <v>0</v>
      </c>
    </row>
    <row r="15" spans="1:8" x14ac:dyDescent="0.2">
      <c r="D15" s="21" t="s">
        <v>37</v>
      </c>
    </row>
    <row r="16" spans="1:8" x14ac:dyDescent="0.2">
      <c r="D16" s="27" t="s">
        <v>100</v>
      </c>
    </row>
    <row r="17" spans="1:8" ht="38.25" x14ac:dyDescent="0.2">
      <c r="D17" s="21" t="s">
        <v>59</v>
      </c>
    </row>
    <row r="18" spans="1:8" x14ac:dyDescent="0.2">
      <c r="A18" s="15">
        <v>3</v>
      </c>
      <c r="B18" s="15" t="s">
        <v>61</v>
      </c>
      <c r="C18" s="11" t="s">
        <v>37</v>
      </c>
      <c r="D18" s="16" t="s">
        <v>62</v>
      </c>
      <c r="E18" s="17" t="s">
        <v>56</v>
      </c>
      <c r="F18" s="18">
        <v>12998</v>
      </c>
      <c r="G18" s="19"/>
      <c r="H18" s="19">
        <f>ROUND(ROUND(G18,2)*ROUND(F18,3),2)</f>
        <v>0</v>
      </c>
    </row>
    <row r="19" spans="1:8" x14ac:dyDescent="0.2">
      <c r="D19" s="27" t="s">
        <v>89</v>
      </c>
    </row>
    <row r="20" spans="1:8" x14ac:dyDescent="0.2">
      <c r="D20" s="23" t="s">
        <v>37</v>
      </c>
    </row>
    <row r="21" spans="1:8" ht="51" x14ac:dyDescent="0.2">
      <c r="D21" s="21" t="s">
        <v>60</v>
      </c>
    </row>
    <row r="22" spans="1:8" x14ac:dyDescent="0.2">
      <c r="A22" s="15">
        <v>4</v>
      </c>
      <c r="B22" s="15" t="s">
        <v>63</v>
      </c>
      <c r="C22" s="11" t="s">
        <v>37</v>
      </c>
      <c r="D22" s="28" t="s">
        <v>90</v>
      </c>
      <c r="E22" s="17" t="s">
        <v>49</v>
      </c>
      <c r="F22" s="18">
        <v>80.16</v>
      </c>
      <c r="G22" s="19"/>
      <c r="H22" s="19">
        <f>ROUND(ROUND(G22,2)*ROUND(F22,3),2)</f>
        <v>0</v>
      </c>
    </row>
    <row r="23" spans="1:8" x14ac:dyDescent="0.2">
      <c r="D23" s="31" t="s">
        <v>101</v>
      </c>
    </row>
    <row r="24" spans="1:8" x14ac:dyDescent="0.2">
      <c r="D24" s="27" t="s">
        <v>102</v>
      </c>
    </row>
    <row r="25" spans="1:8" ht="140.25" x14ac:dyDescent="0.2">
      <c r="D25" s="21" t="s">
        <v>64</v>
      </c>
    </row>
    <row r="26" spans="1:8" x14ac:dyDescent="0.2">
      <c r="A26" s="15">
        <v>5</v>
      </c>
      <c r="B26" s="15" t="s">
        <v>65</v>
      </c>
      <c r="C26" s="11" t="s">
        <v>37</v>
      </c>
      <c r="D26" s="28" t="s">
        <v>92</v>
      </c>
      <c r="E26" s="17" t="s">
        <v>49</v>
      </c>
      <c r="F26" s="18">
        <v>75.900000000000006</v>
      </c>
      <c r="G26" s="19"/>
      <c r="H26" s="19">
        <f>ROUND(ROUND(G26,2)*ROUND(F26,3),2)</f>
        <v>0</v>
      </c>
    </row>
    <row r="27" spans="1:8" x14ac:dyDescent="0.2">
      <c r="D27" s="21" t="s">
        <v>37</v>
      </c>
    </row>
    <row r="28" spans="1:8" x14ac:dyDescent="0.2">
      <c r="D28" s="27" t="s">
        <v>103</v>
      </c>
    </row>
    <row r="29" spans="1:8" ht="140.25" x14ac:dyDescent="0.2">
      <c r="D29" s="21" t="s">
        <v>64</v>
      </c>
    </row>
    <row r="30" spans="1:8" x14ac:dyDescent="0.2">
      <c r="A30" s="15">
        <v>6</v>
      </c>
      <c r="B30" s="15" t="s">
        <v>72</v>
      </c>
      <c r="C30" s="11" t="s">
        <v>37</v>
      </c>
      <c r="D30" s="16" t="s">
        <v>73</v>
      </c>
      <c r="E30" s="17" t="s">
        <v>50</v>
      </c>
      <c r="F30" s="18">
        <v>390.8</v>
      </c>
      <c r="G30" s="19"/>
      <c r="H30" s="19">
        <f>ROUND(ROUND(G30,2)*ROUND(F30,3),2)</f>
        <v>0</v>
      </c>
    </row>
    <row r="31" spans="1:8" x14ac:dyDescent="0.2">
      <c r="D31" s="21" t="s">
        <v>37</v>
      </c>
    </row>
    <row r="32" spans="1:8" x14ac:dyDescent="0.2">
      <c r="D32" s="27" t="s">
        <v>104</v>
      </c>
    </row>
    <row r="33" spans="1:8" ht="38.25" x14ac:dyDescent="0.2">
      <c r="D33" s="21" t="s">
        <v>74</v>
      </c>
    </row>
    <row r="34" spans="1:8" x14ac:dyDescent="0.2">
      <c r="A34" s="4"/>
      <c r="B34" s="25" t="s">
        <v>26</v>
      </c>
      <c r="C34" s="4"/>
      <c r="D34" s="13" t="s">
        <v>71</v>
      </c>
      <c r="E34" s="4"/>
      <c r="F34" s="4"/>
      <c r="G34" s="4"/>
      <c r="H34" s="26">
        <f>0+H35+H39+H43</f>
        <v>0</v>
      </c>
    </row>
    <row r="35" spans="1:8" ht="25.5" x14ac:dyDescent="0.2">
      <c r="A35" s="15">
        <v>7</v>
      </c>
      <c r="B35" s="15" t="s">
        <v>75</v>
      </c>
      <c r="C35" s="11" t="s">
        <v>37</v>
      </c>
      <c r="D35" s="16" t="s">
        <v>76</v>
      </c>
      <c r="E35" s="17" t="s">
        <v>56</v>
      </c>
      <c r="F35" s="18">
        <v>90</v>
      </c>
      <c r="G35" s="19"/>
      <c r="H35" s="19">
        <f>ROUND(ROUND(G35,2)*ROUND(F35,3),2)</f>
        <v>0</v>
      </c>
    </row>
    <row r="36" spans="1:8" x14ac:dyDescent="0.2">
      <c r="D36" s="31" t="s">
        <v>105</v>
      </c>
    </row>
    <row r="37" spans="1:8" x14ac:dyDescent="0.2">
      <c r="D37" s="27" t="s">
        <v>106</v>
      </c>
    </row>
    <row r="38" spans="1:8" ht="38.25" x14ac:dyDescent="0.2">
      <c r="D38" s="21" t="s">
        <v>77</v>
      </c>
    </row>
    <row r="39" spans="1:8" x14ac:dyDescent="0.2">
      <c r="A39" s="15">
        <v>8</v>
      </c>
      <c r="B39" s="15" t="s">
        <v>78</v>
      </c>
      <c r="C39" s="11" t="s">
        <v>37</v>
      </c>
      <c r="D39" s="16" t="s">
        <v>79</v>
      </c>
      <c r="E39" s="17" t="s">
        <v>50</v>
      </c>
      <c r="F39" s="18">
        <v>30.8</v>
      </c>
      <c r="G39" s="19"/>
      <c r="H39" s="19">
        <f>ROUND(ROUND(G39,2)*ROUND(F39,3),2)</f>
        <v>0</v>
      </c>
    </row>
    <row r="40" spans="1:8" x14ac:dyDescent="0.2">
      <c r="D40" s="21" t="s">
        <v>37</v>
      </c>
    </row>
    <row r="41" spans="1:8" x14ac:dyDescent="0.2">
      <c r="D41" s="27" t="s">
        <v>107</v>
      </c>
    </row>
    <row r="42" spans="1:8" ht="25.5" x14ac:dyDescent="0.2">
      <c r="D42" s="21" t="s">
        <v>80</v>
      </c>
    </row>
    <row r="43" spans="1:8" x14ac:dyDescent="0.2">
      <c r="A43" s="15">
        <v>9</v>
      </c>
      <c r="B43" s="15" t="s">
        <v>81</v>
      </c>
      <c r="C43" s="11" t="s">
        <v>37</v>
      </c>
      <c r="D43" s="16" t="s">
        <v>82</v>
      </c>
      <c r="E43" s="17" t="s">
        <v>56</v>
      </c>
      <c r="F43" s="18">
        <v>4008</v>
      </c>
      <c r="G43" s="19"/>
      <c r="H43" s="19">
        <f>ROUND(ROUND(G43,2)*ROUND(F43,3),2)</f>
        <v>0</v>
      </c>
    </row>
    <row r="44" spans="1:8" x14ac:dyDescent="0.2">
      <c r="D44" s="21" t="s">
        <v>37</v>
      </c>
    </row>
    <row r="45" spans="1:8" x14ac:dyDescent="0.2">
      <c r="D45" s="27" t="s">
        <v>108</v>
      </c>
    </row>
    <row r="46" spans="1:8" ht="25.5" x14ac:dyDescent="0.2">
      <c r="D46" s="21" t="s">
        <v>83</v>
      </c>
    </row>
  </sheetData>
  <mergeCells count="9">
    <mergeCell ref="A5:A6"/>
    <mergeCell ref="B5:B6"/>
    <mergeCell ref="C5:C6"/>
    <mergeCell ref="D5:D6"/>
    <mergeCell ref="E5:E6"/>
    <mergeCell ref="F5:F6"/>
    <mergeCell ref="G5:H5"/>
    <mergeCell ref="B3:C3"/>
    <mergeCell ref="B4:C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</vt:lpstr>
      <vt:lpstr>SO 101</vt:lpstr>
      <vt:lpstr>SO 102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Bažant Miloš</dc:creator>
  <cp:keywords/>
  <dc:description/>
  <cp:lastModifiedBy>Bažant Petr</cp:lastModifiedBy>
  <dcterms:created xsi:type="dcterms:W3CDTF">2024-03-22T10:31:25Z</dcterms:created>
  <dcterms:modified xsi:type="dcterms:W3CDTF">2024-03-25T06:41:15Z</dcterms:modified>
  <cp:category/>
  <cp:contentStatus/>
</cp:coreProperties>
</file>