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Pol'!$A$1:$S$72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2" i="12" l="1"/>
  <c r="F39" i="1" s="1"/>
  <c r="G9" i="12"/>
  <c r="I9" i="12"/>
  <c r="K9" i="12"/>
  <c r="M9" i="12"/>
  <c r="O9" i="12"/>
  <c r="Q9" i="12"/>
  <c r="G12" i="12"/>
  <c r="M12" i="12" s="1"/>
  <c r="I12" i="12"/>
  <c r="K12" i="12"/>
  <c r="O12" i="12"/>
  <c r="Q12" i="12"/>
  <c r="G14" i="12"/>
  <c r="I14" i="12"/>
  <c r="K14" i="12"/>
  <c r="M14" i="12"/>
  <c r="O14" i="12"/>
  <c r="Q14" i="12"/>
  <c r="G15" i="12"/>
  <c r="M15" i="12" s="1"/>
  <c r="I15" i="12"/>
  <c r="K15" i="12"/>
  <c r="O15" i="12"/>
  <c r="Q15" i="12"/>
  <c r="G18" i="12"/>
  <c r="I18" i="12"/>
  <c r="K18" i="12"/>
  <c r="M18" i="12"/>
  <c r="O18" i="12"/>
  <c r="Q18" i="12"/>
  <c r="G19" i="12"/>
  <c r="M19" i="12" s="1"/>
  <c r="I19" i="12"/>
  <c r="K19" i="12"/>
  <c r="O19" i="12"/>
  <c r="Q19" i="12"/>
  <c r="G22" i="12"/>
  <c r="M22" i="12" s="1"/>
  <c r="I22" i="12"/>
  <c r="K22" i="12"/>
  <c r="O22" i="12"/>
  <c r="Q22" i="12"/>
  <c r="G25" i="12"/>
  <c r="M25" i="12" s="1"/>
  <c r="I25" i="12"/>
  <c r="K25" i="12"/>
  <c r="O25" i="12"/>
  <c r="Q25" i="12"/>
  <c r="G27" i="12"/>
  <c r="I27" i="12"/>
  <c r="K27" i="12"/>
  <c r="M27" i="12"/>
  <c r="O27" i="12"/>
  <c r="Q27" i="12"/>
  <c r="Q28" i="12"/>
  <c r="G29" i="12"/>
  <c r="M29" i="12" s="1"/>
  <c r="M28" i="12" s="1"/>
  <c r="I29" i="12"/>
  <c r="I28" i="12" s="1"/>
  <c r="K29" i="12"/>
  <c r="K28" i="12" s="1"/>
  <c r="O29" i="12"/>
  <c r="O28" i="12" s="1"/>
  <c r="Q29" i="12"/>
  <c r="G33" i="12"/>
  <c r="I33" i="12"/>
  <c r="K33" i="12"/>
  <c r="K32" i="12" s="1"/>
  <c r="M33" i="12"/>
  <c r="O33" i="12"/>
  <c r="Q33" i="12"/>
  <c r="G34" i="12"/>
  <c r="G32" i="12" s="1"/>
  <c r="I49" i="1" s="1"/>
  <c r="I34" i="12"/>
  <c r="K34" i="12"/>
  <c r="O34" i="12"/>
  <c r="O32" i="12" s="1"/>
  <c r="Q34" i="12"/>
  <c r="Q32" i="12" s="1"/>
  <c r="G35" i="12"/>
  <c r="I35" i="12"/>
  <c r="K35" i="12"/>
  <c r="M35" i="12"/>
  <c r="O35" i="12"/>
  <c r="Q35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G40" i="12"/>
  <c r="I40" i="12"/>
  <c r="K40" i="12"/>
  <c r="K39" i="12" s="1"/>
  <c r="M40" i="12"/>
  <c r="O40" i="12"/>
  <c r="Q40" i="12"/>
  <c r="G41" i="12"/>
  <c r="M41" i="12" s="1"/>
  <c r="I41" i="12"/>
  <c r="K41" i="12"/>
  <c r="O41" i="12"/>
  <c r="O39" i="12" s="1"/>
  <c r="Q41" i="12"/>
  <c r="Q39" i="12" s="1"/>
  <c r="G42" i="12"/>
  <c r="I42" i="12"/>
  <c r="K42" i="12"/>
  <c r="M42" i="12"/>
  <c r="O42" i="12"/>
  <c r="Q42" i="12"/>
  <c r="G43" i="12"/>
  <c r="M43" i="12" s="1"/>
  <c r="I43" i="12"/>
  <c r="K43" i="12"/>
  <c r="O43" i="12"/>
  <c r="Q43" i="12"/>
  <c r="K44" i="12"/>
  <c r="G45" i="12"/>
  <c r="G44" i="12" s="1"/>
  <c r="I52" i="1" s="1"/>
  <c r="I45" i="12"/>
  <c r="I44" i="12" s="1"/>
  <c r="K45" i="12"/>
  <c r="O45" i="12"/>
  <c r="O44" i="12" s="1"/>
  <c r="Q45" i="12"/>
  <c r="Q44" i="12" s="1"/>
  <c r="G47" i="12"/>
  <c r="I47" i="12"/>
  <c r="K47" i="12"/>
  <c r="O47" i="12"/>
  <c r="Q47" i="12"/>
  <c r="G49" i="12"/>
  <c r="M49" i="12" s="1"/>
  <c r="I49" i="12"/>
  <c r="K49" i="12"/>
  <c r="O49" i="12"/>
  <c r="Q49" i="12"/>
  <c r="G52" i="12"/>
  <c r="M52" i="12" s="1"/>
  <c r="I52" i="12"/>
  <c r="K52" i="12"/>
  <c r="O52" i="12"/>
  <c r="Q52" i="12"/>
  <c r="G54" i="12"/>
  <c r="M54" i="12" s="1"/>
  <c r="I54" i="12"/>
  <c r="K54" i="12"/>
  <c r="O54" i="12"/>
  <c r="Q54" i="12"/>
  <c r="G56" i="12"/>
  <c r="M56" i="12" s="1"/>
  <c r="I56" i="12"/>
  <c r="K56" i="12"/>
  <c r="O56" i="12"/>
  <c r="Q56" i="12"/>
  <c r="G58" i="12"/>
  <c r="M58" i="12" s="1"/>
  <c r="I58" i="12"/>
  <c r="K58" i="12"/>
  <c r="O58" i="12"/>
  <c r="Q58" i="12"/>
  <c r="G59" i="12"/>
  <c r="M59" i="12" s="1"/>
  <c r="I59" i="12"/>
  <c r="K59" i="12"/>
  <c r="O59" i="12"/>
  <c r="Q59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8" i="12"/>
  <c r="I48" i="1" s="1"/>
  <c r="Q8" i="12"/>
  <c r="K8" i="12"/>
  <c r="AD62" i="12"/>
  <c r="G39" i="1" s="1"/>
  <c r="G40" i="1" s="1"/>
  <c r="G25" i="1" s="1"/>
  <c r="G26" i="1" s="1"/>
  <c r="G36" i="12"/>
  <c r="I50" i="1" s="1"/>
  <c r="O8" i="12"/>
  <c r="I46" i="12"/>
  <c r="Q46" i="12"/>
  <c r="G46" i="12"/>
  <c r="I53" i="1" s="1"/>
  <c r="I17" i="1" s="1"/>
  <c r="K46" i="12"/>
  <c r="O46" i="12"/>
  <c r="I39" i="12"/>
  <c r="G39" i="12"/>
  <c r="I51" i="1" s="1"/>
  <c r="I32" i="12"/>
  <c r="I8" i="12"/>
  <c r="G8" i="12"/>
  <c r="G24" i="1"/>
  <c r="G29" i="1" s="1"/>
  <c r="M39" i="12"/>
  <c r="M8" i="12"/>
  <c r="M47" i="12"/>
  <c r="M46" i="12" s="1"/>
  <c r="M45" i="12"/>
  <c r="M44" i="12" s="1"/>
  <c r="M34" i="12"/>
  <c r="M32" i="12" s="1"/>
  <c r="G62" i="12" l="1"/>
  <c r="I47" i="1"/>
  <c r="H39" i="1"/>
  <c r="G28" i="1"/>
  <c r="I16" i="1" l="1"/>
  <c r="I21" i="1" s="1"/>
  <c r="I54" i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<sst xmlns="http://schemas.openxmlformats.org/spreadsheetml/2006/main" count="332" uniqueCount="181">
  <si>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</si>
  <si>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</si>
  <si>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</si>
  <si>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</si>
  <si>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</si>
  <si>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</si>
  <si>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</si>
  <si>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</si>
  <si>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</si>
  <si>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</si>
  <si>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</si>
  <si>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</si>
  <si>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</si>
  <si>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</si>
  <si>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</si>
  <si>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</si>
  <si>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</si>
  <si>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</si>
  <si>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</si>
  <si>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</si>
  <si>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</si>
  <si>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</si>
  <si>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</si>
  <si>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</si>
  <si>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</si>
  <si>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</si>
  <si>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</si>
  <si>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</si>
  <si>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</si>
  <si>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</si>
  <si>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</si>
  <si>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</si>
  <si>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</si>
  <si>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</si>
  <si>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</si>
  <si>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</si>
  <si>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</si>
  <si>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</si>
  <si>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</si>
  <si>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</si>
  <si>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</si>
  <si>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</si>
  <si>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</si>
  <si>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</si>
  <si>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</si>
  <si>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Kanalizace na DM - Kanalizace</t>
  </si>
  <si>
    <t>SŠDOS Moravský Krumlov</t>
  </si>
  <si>
    <t>Stavoprojekt 2000, s.r.o</t>
  </si>
  <si>
    <t>Znojmo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</si>
  <si>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</si>
  <si>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</si>
  <si>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</si>
  <si>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</si>
  <si>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</si>
  <si>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</si>
  <si>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</si>
  <si>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</si>
  <si>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</si>
  <si>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</si>
  <si>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</si>
  <si>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</si>
  <si>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</si>
  <si>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</si>
  <si>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</si>
  <si>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</si>
  <si>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</si>
  <si>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</si>
  <si>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</si>
  <si>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</si>
  <si>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</si>
  <si>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</si>
  <si>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</si>
  <si>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</si>
  <si>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</si>
  <si>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</si>
  <si>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</si>
  <si>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</si>
  <si>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</si>
  <si>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</si>
  <si>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</si>
  <si>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</si>
  <si>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</si>
  <si>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</si>
  <si>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</si>
  <si>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</si>
  <si>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</si>
  <si>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</si>
  <si>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</si>
  <si>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</si>
  <si>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</si>
  <si>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</si>
  <si>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</si>
  <si>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</si>
  <si>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</si>
  <si>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</si>
  <si>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132201211R00</t>
  </si>
  <si>
    <t>Hloubení rýh š.do 200 cm hor.3 do 100 m3,STROJNĚ</t>
  </si>
  <si>
    <t>m3</t>
  </si>
  <si>
    <t>Vlastní</t>
  </si>
  <si>
    <t>POL1_0</t>
  </si>
  <si>
    <t>Splašková: : (15+5)*1,2*2,0+2,0*1,0*1,0</t>
  </si>
  <si>
    <t>VV</t>
  </si>
  <si>
    <t>Dešťová: : (12,5+10+3+14+6,5+3,5+1+8+1)*1,0*1,0+4,0*1,2*2,0</t>
  </si>
  <si>
    <t>139601102R00</t>
  </si>
  <si>
    <t>Ruční výkop jam, rýh a šachet v hornině tř. 3, (odkrytí vývodů stávající kanalizace)</t>
  </si>
  <si>
    <t>7*0,5*0,5*2,0</t>
  </si>
  <si>
    <t>132201219R00</t>
  </si>
  <si>
    <t>Příplatek za lepivost - hloubení rýh 200cm v hor.3</t>
  </si>
  <si>
    <t>151101101R00</t>
  </si>
  <si>
    <t>Pažení a rozepření stěn rýh - příložné - hl. do 2m</t>
  </si>
  <si>
    <t>m2</t>
  </si>
  <si>
    <t>Splašková: : (15+5)*2,0*2</t>
  </si>
  <si>
    <t>Dešťová: : 4,0*2,0*2</t>
  </si>
  <si>
    <t>151101111R00</t>
  </si>
  <si>
    <t>Odstranění pažení stěn rýh - příložné - hl. do 2 m</t>
  </si>
  <si>
    <t>175101101RT2</t>
  </si>
  <si>
    <t>Obsyp potrubí bez prohození sypaniny, s dodáním štěrkopísku frakce 0 - 22 mm</t>
  </si>
  <si>
    <t>Splašková: : (15+5)*1,2*0,35+2,0*1,0*0,35</t>
  </si>
  <si>
    <t>Dešťová: : (12,5+10+3+14+6,5+3,5+1+8+1)*1,0*0,35+4,0*1,2*0,35</t>
  </si>
  <si>
    <t>174101101R00</t>
  </si>
  <si>
    <t>Zásyp jam, rýh, šachet se zhutněním</t>
  </si>
  <si>
    <t>Splašková: : (15+5)*1,2*1,55+2,0*1,0*0,55</t>
  </si>
  <si>
    <t>Dešťová: : (12,5+10+3+14+6,5+3,5+1+8+1)*1,0*0,55+4,0*1,2*1,55</t>
  </si>
  <si>
    <t>162601102R00</t>
  </si>
  <si>
    <t>Vodorovné přemístění výkopku z hor.1-4 do 5000 m</t>
  </si>
  <si>
    <t>119,1-78,465+3,5</t>
  </si>
  <si>
    <t>199000002R00</t>
  </si>
  <si>
    <t>Poplatek za skládku horniny 1- 4</t>
  </si>
  <si>
    <t>451573111R00</t>
  </si>
  <si>
    <t>Lože pod potrubí ze štěrkopísku do 63 mm</t>
  </si>
  <si>
    <t>Splašková: : (15+5)*1,2*0,1+2,0*1,0*0,1</t>
  </si>
  <si>
    <t>Dešťová: : (12,5+10+3+14+6,5+3,5+1+8+1)*1,0*0,1+4,0*1,2*0,1</t>
  </si>
  <si>
    <t>894431423RAA</t>
  </si>
  <si>
    <t>Šachta D 600 mm, dl.šach.roury 2,00 m, sběrná, dno KG D 160 mm, poklop litina 12,5 t</t>
  </si>
  <si>
    <t>kus</t>
  </si>
  <si>
    <t>POL2_0</t>
  </si>
  <si>
    <t>894431423RBA</t>
  </si>
  <si>
    <t>Šachta D 600 mm, dl.šach.roury 2,00 m, sběrná, dno KG D 200 mm, poklop litina 12,5 t</t>
  </si>
  <si>
    <t>894431443RAA</t>
  </si>
  <si>
    <t>Šachta D 600 mm, dl.šach.roury 3,00 m, sběrná, dno KG D 160 mm, poklop litina 12,5 t</t>
  </si>
  <si>
    <t>962052211R00</t>
  </si>
  <si>
    <t>Bourání zdiva železobetonového nadzákladového</t>
  </si>
  <si>
    <t>0,3*0,5*1,0*2+0,3*3,0*2,5</t>
  </si>
  <si>
    <t>979087212R00</t>
  </si>
  <si>
    <t>Nakládání suti na dopravní prostředky</t>
  </si>
  <si>
    <t>t</t>
  </si>
  <si>
    <t>979990103R00</t>
  </si>
  <si>
    <t>Poplatek za skládku suti - beton</t>
  </si>
  <si>
    <t>979081111R00</t>
  </si>
  <si>
    <t>Odvoz suti a vybour. hmot na skládku do 1 km</t>
  </si>
  <si>
    <t>979081121R00</t>
  </si>
  <si>
    <t>Příplatek k odvozu za každý další 1 km</t>
  </si>
  <si>
    <t>998276101R00</t>
  </si>
  <si>
    <t>Přesun hmot, trubní vedení plastová, otevř. výkop</t>
  </si>
  <si>
    <t>721176222R00</t>
  </si>
  <si>
    <t>Potrubí KG svodné (ležaté) v zemi D 110 x 3,2 mm, (včetně D+M plastového lapače splavenin)</t>
  </si>
  <si>
    <t>m</t>
  </si>
  <si>
    <t>4*1,5</t>
  </si>
  <si>
    <t>721176223R00</t>
  </si>
  <si>
    <t>Potrubí KG svodné (ležaté) v zemi D 125 x 3,2 mm</t>
  </si>
  <si>
    <t>Dešťová: : 12,5+3,0+10,0+3,5+1,0+8,0+1,0</t>
  </si>
  <si>
    <t>Splašková: : 2,0</t>
  </si>
  <si>
    <t>721176224R00</t>
  </si>
  <si>
    <t>Potrubí KG svodné (ležaté) v zemi D 160 x 4,0 mm</t>
  </si>
  <si>
    <t>Splašková: : 15,0+5,0</t>
  </si>
  <si>
    <t>721-VL1</t>
  </si>
  <si>
    <t>Potrubí KG svodné (ležaté)v zemi  D160x 4,7 (SN8)</t>
  </si>
  <si>
    <t>Dešťová: :  14+6,5</t>
  </si>
  <si>
    <t>721-VL2</t>
  </si>
  <si>
    <t>Potrubí KG svodné (ležaté) v zemi D200x5,9 (SN8)</t>
  </si>
  <si>
    <t>Dešťová: : 4</t>
  </si>
  <si>
    <t>998721101R00</t>
  </si>
  <si>
    <t>Přesun hmot pro vnitřní kanalizaci, výšky do 6 m</t>
  </si>
  <si>
    <t>721290112R00</t>
  </si>
  <si>
    <t>Zkouška těsnosti kanalizace vodou DN 200</t>
  </si>
  <si>
    <t>6+37+20+24,5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</si>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</sst>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3" borderId="30" xfId="0" applyNumberFormat="1" applyFill="1" applyBorder="1" applyAlignment="1"/>
    <xf numFmtId="3" fontId="7" fillId="5" borderId="27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6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/>
    </xf>
    <xf numFmtId="4" fontId="7" fillId="3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5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5" borderId="35" xfId="0" applyFill="1" applyBorder="1"/>
    <xf numFmtId="49" fontId="0" fillId="5" borderId="35" xfId="0" applyNumberFormat="1" applyFill="1" applyBorder="1"/>
    <xf numFmtId="0" fontId="0" fillId="5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5" borderId="35" xfId="0" applyFill="1" applyBorder="1" applyAlignment="1">
      <alignment horizontal="center"/>
    </xf>
    <xf numFmtId="0" fontId="0" fillId="5" borderId="51" xfId="0" applyFill="1" applyBorder="1"/>
    <xf numFmtId="0" fontId="0" fillId="5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horizontal="center"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3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3" borderId="31" xfId="0" applyNumberFormat="1" applyFill="1" applyBorder="1"/>
    <xf numFmtId="3" fontId="0" fillId="3" borderId="12" xfId="0" applyNumberFormat="1" applyFill="1" applyBorder="1"/>
    <xf numFmtId="3" fontId="0" fillId="3" borderId="32" xfId="0" applyNumberFormat="1" applyFill="1" applyBorder="1"/>
    <xf numFmtId="0" fontId="15" fillId="5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9" t="s">
        <v>39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3" t="s">
        <v>47</v>
      </c>
      <c r="E11" s="243"/>
      <c r="F11" s="243"/>
      <c r="G11" s="243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6"/>
      <c r="E12" s="246"/>
      <c r="F12" s="246"/>
      <c r="G12" s="246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7" t="s">
        <v>48</v>
      </c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6"/>
      <c r="F16" s="227"/>
      <c r="G16" s="226"/>
      <c r="H16" s="227"/>
      <c r="I16" s="226">
        <f>SUMIF(F47:F53,A16,I47:I53)+SUMIF(F47:F53,"PSU",I47:I53)</f>
        <v>0</v>
      </c>
      <c r="J16" s="228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6"/>
      <c r="F17" s="227"/>
      <c r="G17" s="226"/>
      <c r="H17" s="227"/>
      <c r="I17" s="226">
        <f>SUMIF(F47:F53,A17,I47:I53)</f>
        <v>0</v>
      </c>
      <c r="J17" s="228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6"/>
      <c r="F18" s="227"/>
      <c r="G18" s="226"/>
      <c r="H18" s="227"/>
      <c r="I18" s="226">
        <f>SUMIF(F47:F53,A18,I47:I53)</f>
        <v>0</v>
      </c>
      <c r="J18" s="228"/>
    </row>
    <row r="19" spans="1:10" ht="23.25" customHeight="1" x14ac:dyDescent="0.2">
      <c r="A19" s="148" t="s">
        <v>67</v>
      </c>
      <c r="B19" s="149" t="s">
        <v>26</v>
      </c>
      <c r="C19" s="58"/>
      <c r="D19" s="59"/>
      <c r="E19" s="226"/>
      <c r="F19" s="227"/>
      <c r="G19" s="226"/>
      <c r="H19" s="227"/>
      <c r="I19" s="226">
        <f>SUMIF(F47:F53,A19,I47:I53)</f>
        <v>0</v>
      </c>
      <c r="J19" s="228"/>
    </row>
    <row r="20" spans="1:10" ht="23.25" customHeight="1" x14ac:dyDescent="0.2">
      <c r="A20" s="148" t="s">
        <v>68</v>
      </c>
      <c r="B20" s="149" t="s">
        <v>27</v>
      </c>
      <c r="C20" s="58"/>
      <c r="D20" s="59"/>
      <c r="E20" s="226"/>
      <c r="F20" s="227"/>
      <c r="G20" s="226"/>
      <c r="H20" s="227"/>
      <c r="I20" s="226">
        <f>SUMIF(F47:F53,A20,I47:I53)</f>
        <v>0</v>
      </c>
      <c r="J20" s="228"/>
    </row>
    <row r="21" spans="1:10" ht="23.25" customHeight="1" x14ac:dyDescent="0.2">
      <c r="A21" s="4"/>
      <c r="B21" s="74" t="s">
        <v>28</v>
      </c>
      <c r="C21" s="75"/>
      <c r="D21" s="76"/>
      <c r="E21" s="234"/>
      <c r="F21" s="249"/>
      <c r="G21" s="234"/>
      <c r="H21" s="249"/>
      <c r="I21" s="234">
        <f>SUM(I16:J20)</f>
        <v>0</v>
      </c>
      <c r="J21" s="23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50">
        <f>ZakladDPHSniVypocet+ZakladDPHZaklVypocet</f>
        <v>0</v>
      </c>
      <c r="H28" s="250"/>
      <c r="I28" s="250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8">
        <f>ZakladDPHSni+DPHSni+ZakladDPHZakl+DPHZakl+Zaokrouhleni</f>
        <v>0</v>
      </c>
      <c r="H29" s="248"/>
      <c r="I29" s="248"/>
      <c r="J29" s="126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42082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7"/>
      <c r="D39" s="218"/>
      <c r="E39" s="218"/>
      <c r="F39" s="115">
        <f>' Pol'!AC62</f>
        <v>0</v>
      </c>
      <c r="G39" s="116">
        <f>' Pol'!AD62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19" t="s">
        <v>49</v>
      </c>
      <c r="C40" s="220"/>
      <c r="D40" s="220"/>
      <c r="E40" s="221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51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52</v>
      </c>
      <c r="G46" s="136"/>
      <c r="H46" s="136"/>
      <c r="I46" s="222" t="s">
        <v>28</v>
      </c>
      <c r="J46" s="222"/>
    </row>
    <row r="47" spans="1:10" ht="25.5" customHeight="1" x14ac:dyDescent="0.2">
      <c r="A47" s="129"/>
      <c r="B47" s="137" t="s">
        <v>53</v>
      </c>
      <c r="C47" s="224" t="s">
        <v>54</v>
      </c>
      <c r="D47" s="225"/>
      <c r="E47" s="225"/>
      <c r="F47" s="139" t="s">
        <v>23</v>
      </c>
      <c r="G47" s="140"/>
      <c r="H47" s="140"/>
      <c r="I47" s="223">
        <f>' Pol'!G8</f>
        <v>0</v>
      </c>
      <c r="J47" s="223"/>
    </row>
    <row r="48" spans="1:10" ht="25.5" customHeight="1" x14ac:dyDescent="0.2">
      <c r="A48" s="129"/>
      <c r="B48" s="131" t="s">
        <v>55</v>
      </c>
      <c r="C48" s="211" t="s">
        <v>56</v>
      </c>
      <c r="D48" s="212"/>
      <c r="E48" s="212"/>
      <c r="F48" s="141" t="s">
        <v>23</v>
      </c>
      <c r="G48" s="142"/>
      <c r="H48" s="142"/>
      <c r="I48" s="210">
        <f>' Pol'!G28</f>
        <v>0</v>
      </c>
      <c r="J48" s="210"/>
    </row>
    <row r="49" spans="1:10" ht="25.5" customHeight="1" x14ac:dyDescent="0.2">
      <c r="A49" s="129"/>
      <c r="B49" s="131" t="s">
        <v>57</v>
      </c>
      <c r="C49" s="211" t="s">
        <v>58</v>
      </c>
      <c r="D49" s="212"/>
      <c r="E49" s="212"/>
      <c r="F49" s="141" t="s">
        <v>23</v>
      </c>
      <c r="G49" s="142"/>
      <c r="H49" s="142"/>
      <c r="I49" s="210">
        <f>' Pol'!G32</f>
        <v>0</v>
      </c>
      <c r="J49" s="210"/>
    </row>
    <row r="50" spans="1:10" ht="25.5" customHeight="1" x14ac:dyDescent="0.2">
      <c r="A50" s="129"/>
      <c r="B50" s="131" t="s">
        <v>59</v>
      </c>
      <c r="C50" s="211" t="s">
        <v>60</v>
      </c>
      <c r="D50" s="212"/>
      <c r="E50" s="212"/>
      <c r="F50" s="141" t="s">
        <v>23</v>
      </c>
      <c r="G50" s="142"/>
      <c r="H50" s="142"/>
      <c r="I50" s="210">
        <f>' Pol'!G36</f>
        <v>0</v>
      </c>
      <c r="J50" s="210"/>
    </row>
    <row r="51" spans="1:10" ht="25.5" customHeight="1" x14ac:dyDescent="0.2">
      <c r="A51" s="129"/>
      <c r="B51" s="131" t="s">
        <v>61</v>
      </c>
      <c r="C51" s="211" t="s">
        <v>62</v>
      </c>
      <c r="D51" s="212"/>
      <c r="E51" s="212"/>
      <c r="F51" s="141" t="s">
        <v>23</v>
      </c>
      <c r="G51" s="142"/>
      <c r="H51" s="142"/>
      <c r="I51" s="210">
        <f>' Pol'!G39</f>
        <v>0</v>
      </c>
      <c r="J51" s="210"/>
    </row>
    <row r="52" spans="1:10" ht="25.5" customHeight="1" x14ac:dyDescent="0.2">
      <c r="A52" s="129"/>
      <c r="B52" s="131" t="s">
        <v>63</v>
      </c>
      <c r="C52" s="211" t="s">
        <v>64</v>
      </c>
      <c r="D52" s="212"/>
      <c r="E52" s="212"/>
      <c r="F52" s="141" t="s">
        <v>23</v>
      </c>
      <c r="G52" s="142"/>
      <c r="H52" s="142"/>
      <c r="I52" s="210">
        <f>' Pol'!G44</f>
        <v>0</v>
      </c>
      <c r="J52" s="210"/>
    </row>
    <row r="53" spans="1:10" ht="25.5" customHeight="1" x14ac:dyDescent="0.2">
      <c r="A53" s="129"/>
      <c r="B53" s="138" t="s">
        <v>65</v>
      </c>
      <c r="C53" s="214" t="s">
        <v>66</v>
      </c>
      <c r="D53" s="215"/>
      <c r="E53" s="215"/>
      <c r="F53" s="143" t="s">
        <v>24</v>
      </c>
      <c r="G53" s="144"/>
      <c r="H53" s="144"/>
      <c r="I53" s="213">
        <f>' Pol'!G46</f>
        <v>0</v>
      </c>
      <c r="J53" s="213"/>
    </row>
    <row r="54" spans="1:10" ht="25.5" customHeight="1" x14ac:dyDescent="0.2">
      <c r="A54" s="130"/>
      <c r="B54" s="134" t="s">
        <v>1</v>
      </c>
      <c r="C54" s="134"/>
      <c r="D54" s="135"/>
      <c r="E54" s="135"/>
      <c r="F54" s="145"/>
      <c r="G54" s="146"/>
      <c r="H54" s="146"/>
      <c r="I54" s="216">
        <f>SUM(I47:I53)</f>
        <v>0</v>
      </c>
      <c r="J54" s="216"/>
    </row>
    <row r="55" spans="1:10" x14ac:dyDescent="0.2">
      <c r="F55" s="147"/>
      <c r="G55" s="103"/>
      <c r="H55" s="147"/>
      <c r="I55" s="103"/>
      <c r="J55" s="103"/>
    </row>
    <row r="56" spans="1:10" x14ac:dyDescent="0.2">
      <c r="F56" s="147"/>
      <c r="G56" s="103"/>
      <c r="H56" s="147"/>
      <c r="I56" s="103"/>
      <c r="J56" s="103"/>
    </row>
    <row r="57" spans="1:10" x14ac:dyDescent="0.2">
      <c r="F57" s="147"/>
      <c r="G57" s="103"/>
      <c r="H57" s="147"/>
      <c r="I57" s="103"/>
      <c r="J57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4294967293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70</v>
      </c>
    </row>
    <row r="2" spans="1:60" ht="24.95" customHeight="1" x14ac:dyDescent="0.2">
      <c r="A2" s="153" t="s">
        <v>69</v>
      </c>
      <c r="B2" s="151"/>
      <c r="C2" s="268" t="s">
        <v>45</v>
      </c>
      <c r="D2" s="269"/>
      <c r="E2" s="269"/>
      <c r="F2" s="269"/>
      <c r="G2" s="270"/>
      <c r="AE2" t="s">
        <v>71</v>
      </c>
    </row>
    <row r="3" spans="1:60" ht="24.95" hidden="1" customHeight="1" x14ac:dyDescent="0.2">
      <c r="A3" s="154" t="s">
        <v>7</v>
      </c>
      <c r="B3" s="152"/>
      <c r="C3" s="271"/>
      <c r="D3" s="271"/>
      <c r="E3" s="271"/>
      <c r="F3" s="271"/>
      <c r="G3" s="272"/>
      <c r="AE3" t="s">
        <v>72</v>
      </c>
    </row>
    <row r="4" spans="1:60" ht="24.95" hidden="1" customHeight="1" x14ac:dyDescent="0.2">
      <c r="A4" s="154" t="s">
        <v>8</v>
      </c>
      <c r="B4" s="152"/>
      <c r="C4" s="273"/>
      <c r="D4" s="271"/>
      <c r="E4" s="271"/>
      <c r="F4" s="271"/>
      <c r="G4" s="272"/>
      <c r="AE4" t="s">
        <v>73</v>
      </c>
    </row>
    <row r="5" spans="1:60" hidden="1" x14ac:dyDescent="0.2">
      <c r="A5" s="155" t="s">
        <v>74</v>
      </c>
      <c r="B5" s="156"/>
      <c r="C5" s="157"/>
      <c r="D5" s="158"/>
      <c r="E5" s="159"/>
      <c r="F5" s="159"/>
      <c r="G5" s="160"/>
      <c r="AE5" t="s">
        <v>75</v>
      </c>
    </row>
    <row r="6" spans="1:60" x14ac:dyDescent="0.2">
      <c r="D6" s="150"/>
    </row>
    <row r="7" spans="1:60" ht="38.25" x14ac:dyDescent="0.2">
      <c r="A7" s="165" t="s">
        <v>76</v>
      </c>
      <c r="B7" s="166" t="s">
        <v>77</v>
      </c>
      <c r="C7" s="166" t="s">
        <v>78</v>
      </c>
      <c r="D7" s="182" t="s">
        <v>79</v>
      </c>
      <c r="E7" s="165" t="s">
        <v>80</v>
      </c>
      <c r="F7" s="161" t="s">
        <v>81</v>
      </c>
      <c r="G7" s="183" t="s">
        <v>82</v>
      </c>
      <c r="H7" s="184" t="s">
        <v>29</v>
      </c>
      <c r="I7" s="184" t="s">
        <v>83</v>
      </c>
      <c r="J7" s="184" t="s">
        <v>30</v>
      </c>
      <c r="K7" s="184" t="s">
        <v>84</v>
      </c>
      <c r="L7" s="184" t="s">
        <v>85</v>
      </c>
      <c r="M7" s="184" t="s">
        <v>86</v>
      </c>
      <c r="N7" s="184" t="s">
        <v>87</v>
      </c>
      <c r="O7" s="184" t="s">
        <v>88</v>
      </c>
      <c r="P7" s="184" t="s">
        <v>89</v>
      </c>
      <c r="Q7" s="184" t="s">
        <v>90</v>
      </c>
      <c r="R7" s="184" t="s">
        <v>91</v>
      </c>
      <c r="S7" s="167" t="s">
        <v>92</v>
      </c>
    </row>
    <row r="8" spans="1:60" x14ac:dyDescent="0.2">
      <c r="A8" s="185" t="s">
        <v>93</v>
      </c>
      <c r="B8" s="186" t="s">
        <v>53</v>
      </c>
      <c r="C8" s="187" t="s">
        <v>54</v>
      </c>
      <c r="D8" s="188"/>
      <c r="E8" s="189"/>
      <c r="F8" s="176"/>
      <c r="G8" s="176">
        <f>SUMIF(AE9:AE27,"&lt;&gt;NOR",G9:G27)</f>
        <v>0</v>
      </c>
      <c r="H8" s="176"/>
      <c r="I8" s="176">
        <f>SUM(I9:I27)</f>
        <v>0</v>
      </c>
      <c r="J8" s="176"/>
      <c r="K8" s="176">
        <f>SUM(K9:K27)</f>
        <v>0</v>
      </c>
      <c r="L8" s="176"/>
      <c r="M8" s="176">
        <f>SUM(M9:M27)</f>
        <v>0</v>
      </c>
      <c r="N8" s="176"/>
      <c r="O8" s="176">
        <f>SUM(O9:O27)</f>
        <v>53.83</v>
      </c>
      <c r="P8" s="176"/>
      <c r="Q8" s="176">
        <f>SUM(Q9:Q27)</f>
        <v>0</v>
      </c>
      <c r="R8" s="190"/>
      <c r="S8" s="176"/>
      <c r="AE8" t="s">
        <v>94</v>
      </c>
    </row>
    <row r="9" spans="1:60" outlineLevel="1" x14ac:dyDescent="0.2">
      <c r="A9" s="163">
        <v>1</v>
      </c>
      <c r="B9" s="168" t="s">
        <v>95</v>
      </c>
      <c r="C9" s="202" t="s">
        <v>96</v>
      </c>
      <c r="D9" s="170" t="s">
        <v>97</v>
      </c>
      <c r="E9" s="173">
        <v>119.1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9"/>
      <c r="S9" s="178" t="s">
        <v>98</v>
      </c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99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8"/>
      <c r="C10" s="203" t="s">
        <v>100</v>
      </c>
      <c r="D10" s="171"/>
      <c r="E10" s="174">
        <v>50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9"/>
      <c r="S10" s="178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101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22.5" outlineLevel="1" x14ac:dyDescent="0.2">
      <c r="A11" s="163"/>
      <c r="B11" s="168"/>
      <c r="C11" s="203" t="s">
        <v>102</v>
      </c>
      <c r="D11" s="171"/>
      <c r="E11" s="174">
        <v>69.099999999999994</v>
      </c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9"/>
      <c r="S11" s="178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101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ht="22.5" outlineLevel="1" x14ac:dyDescent="0.2">
      <c r="A12" s="163">
        <v>2</v>
      </c>
      <c r="B12" s="168" t="s">
        <v>103</v>
      </c>
      <c r="C12" s="202" t="s">
        <v>104</v>
      </c>
      <c r="D12" s="170" t="s">
        <v>97</v>
      </c>
      <c r="E12" s="173">
        <v>3.5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21</v>
      </c>
      <c r="M12" s="178">
        <f>G12*(1+L12/100)</f>
        <v>0</v>
      </c>
      <c r="N12" s="178">
        <v>0</v>
      </c>
      <c r="O12" s="178">
        <f>ROUND(E12*N12,2)</f>
        <v>0</v>
      </c>
      <c r="P12" s="178">
        <v>0</v>
      </c>
      <c r="Q12" s="178">
        <f>ROUND(E12*P12,2)</f>
        <v>0</v>
      </c>
      <c r="R12" s="179"/>
      <c r="S12" s="178" t="s">
        <v>98</v>
      </c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99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/>
      <c r="B13" s="168"/>
      <c r="C13" s="203" t="s">
        <v>105</v>
      </c>
      <c r="D13" s="171"/>
      <c r="E13" s="174">
        <v>3.5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9"/>
      <c r="S13" s="178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101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>
        <v>3</v>
      </c>
      <c r="B14" s="168" t="s">
        <v>106</v>
      </c>
      <c r="C14" s="202" t="s">
        <v>107</v>
      </c>
      <c r="D14" s="170" t="s">
        <v>97</v>
      </c>
      <c r="E14" s="173">
        <v>119.1</v>
      </c>
      <c r="F14" s="177"/>
      <c r="G14" s="178">
        <f>ROUND(E14*F14,2)</f>
        <v>0</v>
      </c>
      <c r="H14" s="177"/>
      <c r="I14" s="178">
        <f>ROUND(E14*H14,2)</f>
        <v>0</v>
      </c>
      <c r="J14" s="177"/>
      <c r="K14" s="178">
        <f>ROUND(E14*J14,2)</f>
        <v>0</v>
      </c>
      <c r="L14" s="178">
        <v>21</v>
      </c>
      <c r="M14" s="178">
        <f>G14*(1+L14/100)</f>
        <v>0</v>
      </c>
      <c r="N14" s="178">
        <v>0</v>
      </c>
      <c r="O14" s="178">
        <f>ROUND(E14*N14,2)</f>
        <v>0</v>
      </c>
      <c r="P14" s="178">
        <v>0</v>
      </c>
      <c r="Q14" s="178">
        <f>ROUND(E14*P14,2)</f>
        <v>0</v>
      </c>
      <c r="R14" s="179"/>
      <c r="S14" s="178" t="s">
        <v>98</v>
      </c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99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4</v>
      </c>
      <c r="B15" s="168" t="s">
        <v>108</v>
      </c>
      <c r="C15" s="202" t="s">
        <v>109</v>
      </c>
      <c r="D15" s="170" t="s">
        <v>110</v>
      </c>
      <c r="E15" s="173">
        <v>96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21</v>
      </c>
      <c r="M15" s="178">
        <f>G15*(1+L15/100)</f>
        <v>0</v>
      </c>
      <c r="N15" s="178">
        <v>9.8999999999999999E-4</v>
      </c>
      <c r="O15" s="178">
        <f>ROUND(E15*N15,2)</f>
        <v>0.1</v>
      </c>
      <c r="P15" s="178">
        <v>0</v>
      </c>
      <c r="Q15" s="178">
        <f>ROUND(E15*P15,2)</f>
        <v>0</v>
      </c>
      <c r="R15" s="179"/>
      <c r="S15" s="178" t="s">
        <v>98</v>
      </c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99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/>
      <c r="B16" s="168"/>
      <c r="C16" s="203" t="s">
        <v>111</v>
      </c>
      <c r="D16" s="171"/>
      <c r="E16" s="174">
        <v>80</v>
      </c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9"/>
      <c r="S16" s="178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101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/>
      <c r="B17" s="168"/>
      <c r="C17" s="203" t="s">
        <v>112</v>
      </c>
      <c r="D17" s="171"/>
      <c r="E17" s="174">
        <v>16</v>
      </c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9"/>
      <c r="S17" s="178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101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>
        <v>5</v>
      </c>
      <c r="B18" s="168" t="s">
        <v>113</v>
      </c>
      <c r="C18" s="202" t="s">
        <v>114</v>
      </c>
      <c r="D18" s="170" t="s">
        <v>110</v>
      </c>
      <c r="E18" s="173">
        <v>96</v>
      </c>
      <c r="F18" s="177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21</v>
      </c>
      <c r="M18" s="178">
        <f>G18*(1+L18/100)</f>
        <v>0</v>
      </c>
      <c r="N18" s="178">
        <v>0</v>
      </c>
      <c r="O18" s="178">
        <f>ROUND(E18*N18,2)</f>
        <v>0</v>
      </c>
      <c r="P18" s="178">
        <v>0</v>
      </c>
      <c r="Q18" s="178">
        <f>ROUND(E18*P18,2)</f>
        <v>0</v>
      </c>
      <c r="R18" s="179"/>
      <c r="S18" s="178" t="s">
        <v>98</v>
      </c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99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ht="22.5" outlineLevel="1" x14ac:dyDescent="0.2">
      <c r="A19" s="163">
        <v>6</v>
      </c>
      <c r="B19" s="168" t="s">
        <v>115</v>
      </c>
      <c r="C19" s="202" t="s">
        <v>116</v>
      </c>
      <c r="D19" s="170" t="s">
        <v>97</v>
      </c>
      <c r="E19" s="173">
        <v>31.605</v>
      </c>
      <c r="F19" s="177"/>
      <c r="G19" s="178">
        <f>ROUND(E19*F19,2)</f>
        <v>0</v>
      </c>
      <c r="H19" s="177"/>
      <c r="I19" s="178">
        <f>ROUND(E19*H19,2)</f>
        <v>0</v>
      </c>
      <c r="J19" s="177"/>
      <c r="K19" s="178">
        <f>ROUND(E19*J19,2)</f>
        <v>0</v>
      </c>
      <c r="L19" s="178">
        <v>21</v>
      </c>
      <c r="M19" s="178">
        <f>G19*(1+L19/100)</f>
        <v>0</v>
      </c>
      <c r="N19" s="178">
        <v>1.7</v>
      </c>
      <c r="O19" s="178">
        <f>ROUND(E19*N19,2)</f>
        <v>53.73</v>
      </c>
      <c r="P19" s="178">
        <v>0</v>
      </c>
      <c r="Q19" s="178">
        <f>ROUND(E19*P19,2)</f>
        <v>0</v>
      </c>
      <c r="R19" s="179"/>
      <c r="S19" s="178" t="s">
        <v>98</v>
      </c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99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/>
      <c r="B20" s="168"/>
      <c r="C20" s="203" t="s">
        <v>117</v>
      </c>
      <c r="D20" s="171"/>
      <c r="E20" s="174">
        <v>9.1</v>
      </c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9"/>
      <c r="S20" s="178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101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33.75" outlineLevel="1" x14ac:dyDescent="0.2">
      <c r="A21" s="163"/>
      <c r="B21" s="168"/>
      <c r="C21" s="203" t="s">
        <v>118</v>
      </c>
      <c r="D21" s="171"/>
      <c r="E21" s="174">
        <v>22.504999999999999</v>
      </c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9"/>
      <c r="S21" s="178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101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7</v>
      </c>
      <c r="B22" s="168" t="s">
        <v>119</v>
      </c>
      <c r="C22" s="202" t="s">
        <v>120</v>
      </c>
      <c r="D22" s="170" t="s">
        <v>97</v>
      </c>
      <c r="E22" s="173">
        <v>78.465000000000003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21</v>
      </c>
      <c r="M22" s="178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79"/>
      <c r="S22" s="178" t="s">
        <v>98</v>
      </c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99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/>
      <c r="B23" s="168"/>
      <c r="C23" s="203" t="s">
        <v>121</v>
      </c>
      <c r="D23" s="171"/>
      <c r="E23" s="174">
        <v>38.299999999999997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9"/>
      <c r="S23" s="178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101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ht="33.75" outlineLevel="1" x14ac:dyDescent="0.2">
      <c r="A24" s="163"/>
      <c r="B24" s="168"/>
      <c r="C24" s="203" t="s">
        <v>122</v>
      </c>
      <c r="D24" s="171"/>
      <c r="E24" s="174">
        <v>40.164999999999999</v>
      </c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9"/>
      <c r="S24" s="178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101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>
        <v>8</v>
      </c>
      <c r="B25" s="168" t="s">
        <v>123</v>
      </c>
      <c r="C25" s="202" t="s">
        <v>124</v>
      </c>
      <c r="D25" s="170" t="s">
        <v>97</v>
      </c>
      <c r="E25" s="173">
        <v>44.134999999999998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21</v>
      </c>
      <c r="M25" s="178">
        <f>G25*(1+L25/100)</f>
        <v>0</v>
      </c>
      <c r="N25" s="178">
        <v>0</v>
      </c>
      <c r="O25" s="178">
        <f>ROUND(E25*N25,2)</f>
        <v>0</v>
      </c>
      <c r="P25" s="178">
        <v>0</v>
      </c>
      <c r="Q25" s="178">
        <f>ROUND(E25*P25,2)</f>
        <v>0</v>
      </c>
      <c r="R25" s="179"/>
      <c r="S25" s="178" t="s">
        <v>98</v>
      </c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99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/>
      <c r="B26" s="168"/>
      <c r="C26" s="203" t="s">
        <v>125</v>
      </c>
      <c r="D26" s="171"/>
      <c r="E26" s="174">
        <v>44.134999999999998</v>
      </c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9"/>
      <c r="S26" s="178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101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>
        <v>9</v>
      </c>
      <c r="B27" s="168" t="s">
        <v>126</v>
      </c>
      <c r="C27" s="202" t="s">
        <v>127</v>
      </c>
      <c r="D27" s="170" t="s">
        <v>97</v>
      </c>
      <c r="E27" s="173">
        <v>44.134999999999998</v>
      </c>
      <c r="F27" s="177"/>
      <c r="G27" s="178">
        <f>ROUND(E27*F27,2)</f>
        <v>0</v>
      </c>
      <c r="H27" s="177"/>
      <c r="I27" s="178">
        <f>ROUND(E27*H27,2)</f>
        <v>0</v>
      </c>
      <c r="J27" s="177"/>
      <c r="K27" s="178">
        <f>ROUND(E27*J27,2)</f>
        <v>0</v>
      </c>
      <c r="L27" s="178">
        <v>21</v>
      </c>
      <c r="M27" s="178">
        <f>G27*(1+L27/100)</f>
        <v>0</v>
      </c>
      <c r="N27" s="178">
        <v>0</v>
      </c>
      <c r="O27" s="178">
        <f>ROUND(E27*N27,2)</f>
        <v>0</v>
      </c>
      <c r="P27" s="178">
        <v>0</v>
      </c>
      <c r="Q27" s="178">
        <f>ROUND(E27*P27,2)</f>
        <v>0</v>
      </c>
      <c r="R27" s="179"/>
      <c r="S27" s="178" t="s">
        <v>98</v>
      </c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99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x14ac:dyDescent="0.2">
      <c r="A28" s="164" t="s">
        <v>93</v>
      </c>
      <c r="B28" s="169" t="s">
        <v>55</v>
      </c>
      <c r="C28" s="204" t="s">
        <v>56</v>
      </c>
      <c r="D28" s="172"/>
      <c r="E28" s="175"/>
      <c r="F28" s="180"/>
      <c r="G28" s="180">
        <f>SUMIF(AE29:AE31,"&lt;&gt;NOR",G29:G31)</f>
        <v>0</v>
      </c>
      <c r="H28" s="180"/>
      <c r="I28" s="180">
        <f>SUM(I29:I31)</f>
        <v>0</v>
      </c>
      <c r="J28" s="180"/>
      <c r="K28" s="180">
        <f>SUM(K29:K31)</f>
        <v>0</v>
      </c>
      <c r="L28" s="180"/>
      <c r="M28" s="180">
        <f>SUM(M29:M31)</f>
        <v>0</v>
      </c>
      <c r="N28" s="180"/>
      <c r="O28" s="180">
        <f>SUM(O29:O31)</f>
        <v>17.07</v>
      </c>
      <c r="P28" s="180"/>
      <c r="Q28" s="180">
        <f>SUM(Q29:Q31)</f>
        <v>0</v>
      </c>
      <c r="R28" s="181"/>
      <c r="S28" s="180"/>
      <c r="AE28" t="s">
        <v>94</v>
      </c>
    </row>
    <row r="29" spans="1:60" outlineLevel="1" x14ac:dyDescent="0.2">
      <c r="A29" s="163">
        <v>10</v>
      </c>
      <c r="B29" s="168" t="s">
        <v>128</v>
      </c>
      <c r="C29" s="202" t="s">
        <v>129</v>
      </c>
      <c r="D29" s="170" t="s">
        <v>97</v>
      </c>
      <c r="E29" s="173">
        <v>9.0299999999999994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8">
        <v>1.8907700000000001</v>
      </c>
      <c r="O29" s="178">
        <f>ROUND(E29*N29,2)</f>
        <v>17.07</v>
      </c>
      <c r="P29" s="178">
        <v>0</v>
      </c>
      <c r="Q29" s="178">
        <f>ROUND(E29*P29,2)</f>
        <v>0</v>
      </c>
      <c r="R29" s="179"/>
      <c r="S29" s="178" t="s">
        <v>98</v>
      </c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99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/>
      <c r="B30" s="168"/>
      <c r="C30" s="203" t="s">
        <v>130</v>
      </c>
      <c r="D30" s="171"/>
      <c r="E30" s="174">
        <v>2.6</v>
      </c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9"/>
      <c r="S30" s="178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101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ht="22.5" outlineLevel="1" x14ac:dyDescent="0.2">
      <c r="A31" s="163"/>
      <c r="B31" s="168"/>
      <c r="C31" s="203" t="s">
        <v>131</v>
      </c>
      <c r="D31" s="171"/>
      <c r="E31" s="174">
        <v>6.43</v>
      </c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9"/>
      <c r="S31" s="178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101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x14ac:dyDescent="0.2">
      <c r="A32" s="164" t="s">
        <v>93</v>
      </c>
      <c r="B32" s="169" t="s">
        <v>57</v>
      </c>
      <c r="C32" s="204" t="s">
        <v>58</v>
      </c>
      <c r="D32" s="172"/>
      <c r="E32" s="175"/>
      <c r="F32" s="180"/>
      <c r="G32" s="180">
        <f>SUMIF(AE33:AE35,"&lt;&gt;NOR",G33:G35)</f>
        <v>0</v>
      </c>
      <c r="H32" s="180"/>
      <c r="I32" s="180">
        <f>SUM(I33:I35)</f>
        <v>0</v>
      </c>
      <c r="J32" s="180"/>
      <c r="K32" s="180">
        <f>SUM(K33:K35)</f>
        <v>0</v>
      </c>
      <c r="L32" s="180"/>
      <c r="M32" s="180">
        <f>SUM(M33:M35)</f>
        <v>0</v>
      </c>
      <c r="N32" s="180"/>
      <c r="O32" s="180">
        <f>SUM(O33:O35)</f>
        <v>0.48</v>
      </c>
      <c r="P32" s="180"/>
      <c r="Q32" s="180">
        <f>SUM(Q33:Q35)</f>
        <v>0</v>
      </c>
      <c r="R32" s="181"/>
      <c r="S32" s="180"/>
      <c r="AE32" t="s">
        <v>94</v>
      </c>
    </row>
    <row r="33" spans="1:60" ht="22.5" outlineLevel="1" x14ac:dyDescent="0.2">
      <c r="A33" s="163">
        <v>11</v>
      </c>
      <c r="B33" s="168" t="s">
        <v>132</v>
      </c>
      <c r="C33" s="202" t="s">
        <v>133</v>
      </c>
      <c r="D33" s="170" t="s">
        <v>134</v>
      </c>
      <c r="E33" s="173">
        <v>1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8">
        <v>0.15422</v>
      </c>
      <c r="O33" s="178">
        <f>ROUND(E33*N33,2)</f>
        <v>0.15</v>
      </c>
      <c r="P33" s="178">
        <v>0</v>
      </c>
      <c r="Q33" s="178">
        <f>ROUND(E33*P33,2)</f>
        <v>0</v>
      </c>
      <c r="R33" s="179"/>
      <c r="S33" s="178" t="s">
        <v>98</v>
      </c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135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ht="22.5" outlineLevel="1" x14ac:dyDescent="0.2">
      <c r="A34" s="163">
        <v>12</v>
      </c>
      <c r="B34" s="168" t="s">
        <v>136</v>
      </c>
      <c r="C34" s="202" t="s">
        <v>137</v>
      </c>
      <c r="D34" s="170" t="s">
        <v>134</v>
      </c>
      <c r="E34" s="173">
        <v>1</v>
      </c>
      <c r="F34" s="177"/>
      <c r="G34" s="178">
        <f>ROUND(E34*F34,2)</f>
        <v>0</v>
      </c>
      <c r="H34" s="177"/>
      <c r="I34" s="178">
        <f>ROUND(E34*H34,2)</f>
        <v>0</v>
      </c>
      <c r="J34" s="177"/>
      <c r="K34" s="178">
        <f>ROUND(E34*J34,2)</f>
        <v>0</v>
      </c>
      <c r="L34" s="178">
        <v>21</v>
      </c>
      <c r="M34" s="178">
        <f>G34*(1+L34/100)</f>
        <v>0</v>
      </c>
      <c r="N34" s="178">
        <v>0.15722</v>
      </c>
      <c r="O34" s="178">
        <f>ROUND(E34*N34,2)</f>
        <v>0.16</v>
      </c>
      <c r="P34" s="178">
        <v>0</v>
      </c>
      <c r="Q34" s="178">
        <f>ROUND(E34*P34,2)</f>
        <v>0</v>
      </c>
      <c r="R34" s="179"/>
      <c r="S34" s="178" t="s">
        <v>98</v>
      </c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99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ht="22.5" outlineLevel="1" x14ac:dyDescent="0.2">
      <c r="A35" s="163">
        <v>13</v>
      </c>
      <c r="B35" s="168" t="s">
        <v>138</v>
      </c>
      <c r="C35" s="202" t="s">
        <v>139</v>
      </c>
      <c r="D35" s="170" t="s">
        <v>134</v>
      </c>
      <c r="E35" s="173">
        <v>1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8">
        <v>0.16732</v>
      </c>
      <c r="O35" s="178">
        <f>ROUND(E35*N35,2)</f>
        <v>0.17</v>
      </c>
      <c r="P35" s="178">
        <v>0</v>
      </c>
      <c r="Q35" s="178">
        <f>ROUND(E35*P35,2)</f>
        <v>0</v>
      </c>
      <c r="R35" s="179"/>
      <c r="S35" s="178" t="s">
        <v>98</v>
      </c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135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x14ac:dyDescent="0.2">
      <c r="A36" s="164" t="s">
        <v>93</v>
      </c>
      <c r="B36" s="169" t="s">
        <v>59</v>
      </c>
      <c r="C36" s="204" t="s">
        <v>60</v>
      </c>
      <c r="D36" s="172"/>
      <c r="E36" s="175"/>
      <c r="F36" s="180"/>
      <c r="G36" s="180">
        <f>SUMIF(AE37:AE38,"&lt;&gt;NOR",G37:G38)</f>
        <v>0</v>
      </c>
      <c r="H36" s="180"/>
      <c r="I36" s="180">
        <f>SUM(I37:I38)</f>
        <v>0</v>
      </c>
      <c r="J36" s="180"/>
      <c r="K36" s="180">
        <f>SUM(K37:K38)</f>
        <v>0</v>
      </c>
      <c r="L36" s="180"/>
      <c r="M36" s="180">
        <f>SUM(M37:M38)</f>
        <v>0</v>
      </c>
      <c r="N36" s="180"/>
      <c r="O36" s="180">
        <f>SUM(O37:O38)</f>
        <v>0</v>
      </c>
      <c r="P36" s="180"/>
      <c r="Q36" s="180">
        <f>SUM(Q37:Q38)</f>
        <v>6.12</v>
      </c>
      <c r="R36" s="181"/>
      <c r="S36" s="180"/>
      <c r="AE36" t="s">
        <v>94</v>
      </c>
    </row>
    <row r="37" spans="1:60" outlineLevel="1" x14ac:dyDescent="0.2">
      <c r="A37" s="163">
        <v>14</v>
      </c>
      <c r="B37" s="168" t="s">
        <v>140</v>
      </c>
      <c r="C37" s="202" t="s">
        <v>141</v>
      </c>
      <c r="D37" s="170" t="s">
        <v>97</v>
      </c>
      <c r="E37" s="173">
        <v>2.5499999999999998</v>
      </c>
      <c r="F37" s="177"/>
      <c r="G37" s="178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21</v>
      </c>
      <c r="M37" s="178">
        <f>G37*(1+L37/100)</f>
        <v>0</v>
      </c>
      <c r="N37" s="178">
        <v>1.47E-3</v>
      </c>
      <c r="O37" s="178">
        <f>ROUND(E37*N37,2)</f>
        <v>0</v>
      </c>
      <c r="P37" s="178">
        <v>2.4</v>
      </c>
      <c r="Q37" s="178">
        <f>ROUND(E37*P37,2)</f>
        <v>6.12</v>
      </c>
      <c r="R37" s="179"/>
      <c r="S37" s="178" t="s">
        <v>98</v>
      </c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99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/>
      <c r="B38" s="168"/>
      <c r="C38" s="203" t="s">
        <v>142</v>
      </c>
      <c r="D38" s="171"/>
      <c r="E38" s="174">
        <v>2.5499999999999998</v>
      </c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9"/>
      <c r="S38" s="178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101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x14ac:dyDescent="0.2">
      <c r="A39" s="164" t="s">
        <v>93</v>
      </c>
      <c r="B39" s="169" t="s">
        <v>61</v>
      </c>
      <c r="C39" s="204" t="s">
        <v>62</v>
      </c>
      <c r="D39" s="172"/>
      <c r="E39" s="175"/>
      <c r="F39" s="180"/>
      <c r="G39" s="180">
        <f>SUMIF(AE40:AE43,"&lt;&gt;NOR",G40:G43)</f>
        <v>0</v>
      </c>
      <c r="H39" s="180"/>
      <c r="I39" s="180">
        <f>SUM(I40:I43)</f>
        <v>0</v>
      </c>
      <c r="J39" s="180"/>
      <c r="K39" s="180">
        <f>SUM(K40:K43)</f>
        <v>0</v>
      </c>
      <c r="L39" s="180"/>
      <c r="M39" s="180">
        <f>SUM(M40:M43)</f>
        <v>0</v>
      </c>
      <c r="N39" s="180"/>
      <c r="O39" s="180">
        <f>SUM(O40:O43)</f>
        <v>0</v>
      </c>
      <c r="P39" s="180"/>
      <c r="Q39" s="180">
        <f>SUM(Q40:Q43)</f>
        <v>0</v>
      </c>
      <c r="R39" s="181"/>
      <c r="S39" s="180"/>
      <c r="AE39" t="s">
        <v>94</v>
      </c>
    </row>
    <row r="40" spans="1:60" outlineLevel="1" x14ac:dyDescent="0.2">
      <c r="A40" s="163">
        <v>15</v>
      </c>
      <c r="B40" s="168" t="s">
        <v>143</v>
      </c>
      <c r="C40" s="202" t="s">
        <v>144</v>
      </c>
      <c r="D40" s="170" t="s">
        <v>145</v>
      </c>
      <c r="E40" s="173">
        <v>6.12</v>
      </c>
      <c r="F40" s="177"/>
      <c r="G40" s="178">
        <f>ROUND(E40*F40,2)</f>
        <v>0</v>
      </c>
      <c r="H40" s="177"/>
      <c r="I40" s="178">
        <f>ROUND(E40*H40,2)</f>
        <v>0</v>
      </c>
      <c r="J40" s="177"/>
      <c r="K40" s="178">
        <f>ROUND(E40*J40,2)</f>
        <v>0</v>
      </c>
      <c r="L40" s="178">
        <v>21</v>
      </c>
      <c r="M40" s="178">
        <f>G40*(1+L40/100)</f>
        <v>0</v>
      </c>
      <c r="N40" s="178">
        <v>0</v>
      </c>
      <c r="O40" s="178">
        <f>ROUND(E40*N40,2)</f>
        <v>0</v>
      </c>
      <c r="P40" s="178">
        <v>0</v>
      </c>
      <c r="Q40" s="178">
        <f>ROUND(E40*P40,2)</f>
        <v>0</v>
      </c>
      <c r="R40" s="179"/>
      <c r="S40" s="178" t="s">
        <v>98</v>
      </c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99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>
        <v>16</v>
      </c>
      <c r="B41" s="168" t="s">
        <v>146</v>
      </c>
      <c r="C41" s="202" t="s">
        <v>147</v>
      </c>
      <c r="D41" s="170" t="s">
        <v>145</v>
      </c>
      <c r="E41" s="173">
        <v>6.12</v>
      </c>
      <c r="F41" s="177"/>
      <c r="G41" s="178">
        <f>ROUND(E41*F41,2)</f>
        <v>0</v>
      </c>
      <c r="H41" s="177"/>
      <c r="I41" s="178">
        <f>ROUND(E41*H41,2)</f>
        <v>0</v>
      </c>
      <c r="J41" s="177"/>
      <c r="K41" s="178">
        <f>ROUND(E41*J41,2)</f>
        <v>0</v>
      </c>
      <c r="L41" s="178">
        <v>21</v>
      </c>
      <c r="M41" s="178">
        <f>G41*(1+L41/100)</f>
        <v>0</v>
      </c>
      <c r="N41" s="178">
        <v>0</v>
      </c>
      <c r="O41" s="178">
        <f>ROUND(E41*N41,2)</f>
        <v>0</v>
      </c>
      <c r="P41" s="178">
        <v>0</v>
      </c>
      <c r="Q41" s="178">
        <f>ROUND(E41*P41,2)</f>
        <v>0</v>
      </c>
      <c r="R41" s="179"/>
      <c r="S41" s="178" t="s">
        <v>98</v>
      </c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99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>
        <v>17</v>
      </c>
      <c r="B42" s="168" t="s">
        <v>148</v>
      </c>
      <c r="C42" s="202" t="s">
        <v>149</v>
      </c>
      <c r="D42" s="170" t="s">
        <v>145</v>
      </c>
      <c r="E42" s="173">
        <v>6.12</v>
      </c>
      <c r="F42" s="177"/>
      <c r="G42" s="178">
        <f>ROUND(E42*F42,2)</f>
        <v>0</v>
      </c>
      <c r="H42" s="177"/>
      <c r="I42" s="178">
        <f>ROUND(E42*H42,2)</f>
        <v>0</v>
      </c>
      <c r="J42" s="177"/>
      <c r="K42" s="178">
        <f>ROUND(E42*J42,2)</f>
        <v>0</v>
      </c>
      <c r="L42" s="178">
        <v>21</v>
      </c>
      <c r="M42" s="178">
        <f>G42*(1+L42/100)</f>
        <v>0</v>
      </c>
      <c r="N42" s="178">
        <v>0</v>
      </c>
      <c r="O42" s="178">
        <f>ROUND(E42*N42,2)</f>
        <v>0</v>
      </c>
      <c r="P42" s="178">
        <v>0</v>
      </c>
      <c r="Q42" s="178">
        <f>ROUND(E42*P42,2)</f>
        <v>0</v>
      </c>
      <c r="R42" s="179"/>
      <c r="S42" s="178" t="s">
        <v>98</v>
      </c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99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18</v>
      </c>
      <c r="B43" s="168" t="s">
        <v>150</v>
      </c>
      <c r="C43" s="202" t="s">
        <v>151</v>
      </c>
      <c r="D43" s="170" t="s">
        <v>145</v>
      </c>
      <c r="E43" s="173">
        <v>6.1289999999999996</v>
      </c>
      <c r="F43" s="177"/>
      <c r="G43" s="178">
        <f>ROUND(E43*F43,2)</f>
        <v>0</v>
      </c>
      <c r="H43" s="177"/>
      <c r="I43" s="178">
        <f>ROUND(E43*H43,2)</f>
        <v>0</v>
      </c>
      <c r="J43" s="177"/>
      <c r="K43" s="178">
        <f>ROUND(E43*J43,2)</f>
        <v>0</v>
      </c>
      <c r="L43" s="178">
        <v>21</v>
      </c>
      <c r="M43" s="178">
        <f>G43*(1+L43/100)</f>
        <v>0</v>
      </c>
      <c r="N43" s="178">
        <v>0</v>
      </c>
      <c r="O43" s="178">
        <f>ROUND(E43*N43,2)</f>
        <v>0</v>
      </c>
      <c r="P43" s="178">
        <v>0</v>
      </c>
      <c r="Q43" s="178">
        <f>ROUND(E43*P43,2)</f>
        <v>0</v>
      </c>
      <c r="R43" s="179"/>
      <c r="S43" s="178" t="s">
        <v>98</v>
      </c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99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x14ac:dyDescent="0.2">
      <c r="A44" s="164" t="s">
        <v>93</v>
      </c>
      <c r="B44" s="169" t="s">
        <v>63</v>
      </c>
      <c r="C44" s="204" t="s">
        <v>64</v>
      </c>
      <c r="D44" s="172"/>
      <c r="E44" s="175"/>
      <c r="F44" s="180"/>
      <c r="G44" s="180">
        <f>SUMIF(AE45:AE45,"&lt;&gt;NOR",G45:G45)</f>
        <v>0</v>
      </c>
      <c r="H44" s="180"/>
      <c r="I44" s="180">
        <f>SUM(I45:I45)</f>
        <v>0</v>
      </c>
      <c r="J44" s="180"/>
      <c r="K44" s="180">
        <f>SUM(K45:K45)</f>
        <v>0</v>
      </c>
      <c r="L44" s="180"/>
      <c r="M44" s="180">
        <f>SUM(M45:M45)</f>
        <v>0</v>
      </c>
      <c r="N44" s="180"/>
      <c r="O44" s="180">
        <f>SUM(O45:O45)</f>
        <v>0</v>
      </c>
      <c r="P44" s="180"/>
      <c r="Q44" s="180">
        <f>SUM(Q45:Q45)</f>
        <v>0</v>
      </c>
      <c r="R44" s="181"/>
      <c r="S44" s="180"/>
      <c r="AE44" t="s">
        <v>94</v>
      </c>
    </row>
    <row r="45" spans="1:60" outlineLevel="1" x14ac:dyDescent="0.2">
      <c r="A45" s="163">
        <v>19</v>
      </c>
      <c r="B45" s="168" t="s">
        <v>152</v>
      </c>
      <c r="C45" s="202" t="s">
        <v>153</v>
      </c>
      <c r="D45" s="170" t="s">
        <v>145</v>
      </c>
      <c r="E45" s="173">
        <v>71.09</v>
      </c>
      <c r="F45" s="177"/>
      <c r="G45" s="178">
        <f>ROUND(E45*F45,2)</f>
        <v>0</v>
      </c>
      <c r="H45" s="177"/>
      <c r="I45" s="178">
        <f>ROUND(E45*H45,2)</f>
        <v>0</v>
      </c>
      <c r="J45" s="177"/>
      <c r="K45" s="178">
        <f>ROUND(E45*J45,2)</f>
        <v>0</v>
      </c>
      <c r="L45" s="178">
        <v>21</v>
      </c>
      <c r="M45" s="178">
        <f>G45*(1+L45/100)</f>
        <v>0</v>
      </c>
      <c r="N45" s="178">
        <v>0</v>
      </c>
      <c r="O45" s="178">
        <f>ROUND(E45*N45,2)</f>
        <v>0</v>
      </c>
      <c r="P45" s="178">
        <v>0</v>
      </c>
      <c r="Q45" s="178">
        <f>ROUND(E45*P45,2)</f>
        <v>0</v>
      </c>
      <c r="R45" s="179"/>
      <c r="S45" s="178" t="s">
        <v>98</v>
      </c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99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x14ac:dyDescent="0.2">
      <c r="A46" s="164" t="s">
        <v>93</v>
      </c>
      <c r="B46" s="169" t="s">
        <v>65</v>
      </c>
      <c r="C46" s="204" t="s">
        <v>66</v>
      </c>
      <c r="D46" s="172"/>
      <c r="E46" s="175"/>
      <c r="F46" s="180"/>
      <c r="G46" s="180">
        <f>SUMIF(AE47:AE60,"&lt;&gt;NOR",G47:G60)</f>
        <v>0</v>
      </c>
      <c r="H46" s="180"/>
      <c r="I46" s="180">
        <f>SUM(I47:I60)</f>
        <v>0</v>
      </c>
      <c r="J46" s="180"/>
      <c r="K46" s="180">
        <f>SUM(K47:K60)</f>
        <v>0</v>
      </c>
      <c r="L46" s="180"/>
      <c r="M46" s="180">
        <f>SUM(M47:M60)</f>
        <v>0</v>
      </c>
      <c r="N46" s="180"/>
      <c r="O46" s="180">
        <f>SUM(O47:O60)</f>
        <v>0.27</v>
      </c>
      <c r="P46" s="180"/>
      <c r="Q46" s="180">
        <f>SUM(Q47:Q60)</f>
        <v>0</v>
      </c>
      <c r="R46" s="181"/>
      <c r="S46" s="180"/>
      <c r="AE46" t="s">
        <v>94</v>
      </c>
    </row>
    <row r="47" spans="1:60" ht="22.5" outlineLevel="1" x14ac:dyDescent="0.2">
      <c r="A47" s="163">
        <v>20</v>
      </c>
      <c r="B47" s="168" t="s">
        <v>154</v>
      </c>
      <c r="C47" s="202" t="s">
        <v>155</v>
      </c>
      <c r="D47" s="170" t="s">
        <v>156</v>
      </c>
      <c r="E47" s="173">
        <v>6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21</v>
      </c>
      <c r="M47" s="178">
        <f>G47*(1+L47/100)</f>
        <v>0</v>
      </c>
      <c r="N47" s="178">
        <v>2.0899999999999998E-3</v>
      </c>
      <c r="O47" s="178">
        <f>ROUND(E47*N47,2)</f>
        <v>0.01</v>
      </c>
      <c r="P47" s="178">
        <v>0</v>
      </c>
      <c r="Q47" s="178">
        <f>ROUND(E47*P47,2)</f>
        <v>0</v>
      </c>
      <c r="R47" s="179"/>
      <c r="S47" s="178" t="s">
        <v>98</v>
      </c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99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/>
      <c r="B48" s="168"/>
      <c r="C48" s="203" t="s">
        <v>157</v>
      </c>
      <c r="D48" s="171"/>
      <c r="E48" s="174">
        <v>6</v>
      </c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9"/>
      <c r="S48" s="178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101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>
        <v>21</v>
      </c>
      <c r="B49" s="168" t="s">
        <v>158</v>
      </c>
      <c r="C49" s="202" t="s">
        <v>159</v>
      </c>
      <c r="D49" s="170" t="s">
        <v>156</v>
      </c>
      <c r="E49" s="173">
        <v>41</v>
      </c>
      <c r="F49" s="177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21</v>
      </c>
      <c r="M49" s="178">
        <f>G49*(1+L49/100)</f>
        <v>0</v>
      </c>
      <c r="N49" s="178">
        <v>2.5000000000000001E-3</v>
      </c>
      <c r="O49" s="178">
        <f>ROUND(E49*N49,2)</f>
        <v>0.1</v>
      </c>
      <c r="P49" s="178">
        <v>0</v>
      </c>
      <c r="Q49" s="178">
        <f>ROUND(E49*P49,2)</f>
        <v>0</v>
      </c>
      <c r="R49" s="179"/>
      <c r="S49" s="178" t="s">
        <v>98</v>
      </c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99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/>
      <c r="B50" s="168"/>
      <c r="C50" s="203" t="s">
        <v>160</v>
      </c>
      <c r="D50" s="171"/>
      <c r="E50" s="174">
        <v>39</v>
      </c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9"/>
      <c r="S50" s="178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101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/>
      <c r="B51" s="168"/>
      <c r="C51" s="203" t="s">
        <v>161</v>
      </c>
      <c r="D51" s="171"/>
      <c r="E51" s="174">
        <v>2</v>
      </c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9"/>
      <c r="S51" s="178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101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>
        <v>22</v>
      </c>
      <c r="B52" s="168" t="s">
        <v>162</v>
      </c>
      <c r="C52" s="202" t="s">
        <v>163</v>
      </c>
      <c r="D52" s="170" t="s">
        <v>156</v>
      </c>
      <c r="E52" s="173">
        <v>20</v>
      </c>
      <c r="F52" s="177"/>
      <c r="G52" s="178">
        <f>ROUND(E52*F52,2)</f>
        <v>0</v>
      </c>
      <c r="H52" s="177"/>
      <c r="I52" s="178">
        <f>ROUND(E52*H52,2)</f>
        <v>0</v>
      </c>
      <c r="J52" s="177"/>
      <c r="K52" s="178">
        <f>ROUND(E52*J52,2)</f>
        <v>0</v>
      </c>
      <c r="L52" s="178">
        <v>21</v>
      </c>
      <c r="M52" s="178">
        <f>G52*(1+L52/100)</f>
        <v>0</v>
      </c>
      <c r="N52" s="178">
        <v>3.5500000000000002E-3</v>
      </c>
      <c r="O52" s="178">
        <f>ROUND(E52*N52,2)</f>
        <v>7.0000000000000007E-2</v>
      </c>
      <c r="P52" s="178">
        <v>0</v>
      </c>
      <c r="Q52" s="178">
        <f>ROUND(E52*P52,2)</f>
        <v>0</v>
      </c>
      <c r="R52" s="179"/>
      <c r="S52" s="178" t="s">
        <v>98</v>
      </c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99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/>
      <c r="B53" s="168"/>
      <c r="C53" s="203" t="s">
        <v>164</v>
      </c>
      <c r="D53" s="171"/>
      <c r="E53" s="174">
        <v>20</v>
      </c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9"/>
      <c r="S53" s="178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101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163">
        <v>23</v>
      </c>
      <c r="B54" s="168" t="s">
        <v>165</v>
      </c>
      <c r="C54" s="202" t="s">
        <v>166</v>
      </c>
      <c r="D54" s="170" t="s">
        <v>156</v>
      </c>
      <c r="E54" s="173">
        <v>20.5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8">
        <v>4.1999999999999997E-3</v>
      </c>
      <c r="O54" s="178">
        <f>ROUND(E54*N54,2)</f>
        <v>0.09</v>
      </c>
      <c r="P54" s="178">
        <v>0</v>
      </c>
      <c r="Q54" s="178">
        <f>ROUND(E54*P54,2)</f>
        <v>0</v>
      </c>
      <c r="R54" s="179"/>
      <c r="S54" s="178" t="s">
        <v>98</v>
      </c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99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163"/>
      <c r="B55" s="168"/>
      <c r="C55" s="203" t="s">
        <v>167</v>
      </c>
      <c r="D55" s="171"/>
      <c r="E55" s="174">
        <v>20.5</v>
      </c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9"/>
      <c r="S55" s="178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101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24</v>
      </c>
      <c r="B56" s="168" t="s">
        <v>168</v>
      </c>
      <c r="C56" s="202" t="s">
        <v>169</v>
      </c>
      <c r="D56" s="170" t="s">
        <v>156</v>
      </c>
      <c r="E56" s="173">
        <v>4</v>
      </c>
      <c r="F56" s="177"/>
      <c r="G56" s="178">
        <f>ROUND(E56*F56,2)</f>
        <v>0</v>
      </c>
      <c r="H56" s="177"/>
      <c r="I56" s="178">
        <f>ROUND(E56*H56,2)</f>
        <v>0</v>
      </c>
      <c r="J56" s="177"/>
      <c r="K56" s="178">
        <f>ROUND(E56*J56,2)</f>
        <v>0</v>
      </c>
      <c r="L56" s="178">
        <v>21</v>
      </c>
      <c r="M56" s="178">
        <f>G56*(1+L56/100)</f>
        <v>0</v>
      </c>
      <c r="N56" s="178">
        <v>0</v>
      </c>
      <c r="O56" s="178">
        <f>ROUND(E56*N56,2)</f>
        <v>0</v>
      </c>
      <c r="P56" s="178">
        <v>0</v>
      </c>
      <c r="Q56" s="178">
        <f>ROUND(E56*P56,2)</f>
        <v>0</v>
      </c>
      <c r="R56" s="179"/>
      <c r="S56" s="178" t="s">
        <v>98</v>
      </c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99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163"/>
      <c r="B57" s="168"/>
      <c r="C57" s="203" t="s">
        <v>170</v>
      </c>
      <c r="D57" s="171"/>
      <c r="E57" s="174">
        <v>4</v>
      </c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9"/>
      <c r="S57" s="178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101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25</v>
      </c>
      <c r="B58" s="168" t="s">
        <v>171</v>
      </c>
      <c r="C58" s="202" t="s">
        <v>172</v>
      </c>
      <c r="D58" s="170" t="s">
        <v>145</v>
      </c>
      <c r="E58" s="173">
        <v>0.27</v>
      </c>
      <c r="F58" s="177"/>
      <c r="G58" s="178">
        <f>ROUND(E58*F58,2)</f>
        <v>0</v>
      </c>
      <c r="H58" s="177"/>
      <c r="I58" s="178">
        <f>ROUND(E58*H58,2)</f>
        <v>0</v>
      </c>
      <c r="J58" s="177"/>
      <c r="K58" s="178">
        <f>ROUND(E58*J58,2)</f>
        <v>0</v>
      </c>
      <c r="L58" s="178">
        <v>21</v>
      </c>
      <c r="M58" s="178">
        <f>G58*(1+L58/100)</f>
        <v>0</v>
      </c>
      <c r="N58" s="178">
        <v>0</v>
      </c>
      <c r="O58" s="178">
        <f>ROUND(E58*N58,2)</f>
        <v>0</v>
      </c>
      <c r="P58" s="178">
        <v>0</v>
      </c>
      <c r="Q58" s="178">
        <f>ROUND(E58*P58,2)</f>
        <v>0</v>
      </c>
      <c r="R58" s="179"/>
      <c r="S58" s="178" t="s">
        <v>98</v>
      </c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99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>
        <v>26</v>
      </c>
      <c r="B59" s="168" t="s">
        <v>173</v>
      </c>
      <c r="C59" s="202" t="s">
        <v>174</v>
      </c>
      <c r="D59" s="170" t="s">
        <v>156</v>
      </c>
      <c r="E59" s="173">
        <v>87.5</v>
      </c>
      <c r="F59" s="177"/>
      <c r="G59" s="178">
        <f>ROUND(E59*F59,2)</f>
        <v>0</v>
      </c>
      <c r="H59" s="177"/>
      <c r="I59" s="178">
        <f>ROUND(E59*H59,2)</f>
        <v>0</v>
      </c>
      <c r="J59" s="177"/>
      <c r="K59" s="178">
        <f>ROUND(E59*J59,2)</f>
        <v>0</v>
      </c>
      <c r="L59" s="178">
        <v>21</v>
      </c>
      <c r="M59" s="178">
        <f>G59*(1+L59/100)</f>
        <v>0</v>
      </c>
      <c r="N59" s="178">
        <v>0</v>
      </c>
      <c r="O59" s="178">
        <f>ROUND(E59*N59,2)</f>
        <v>0</v>
      </c>
      <c r="P59" s="178">
        <v>0</v>
      </c>
      <c r="Q59" s="178">
        <f>ROUND(E59*P59,2)</f>
        <v>0</v>
      </c>
      <c r="R59" s="179"/>
      <c r="S59" s="178" t="s">
        <v>98</v>
      </c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99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91"/>
      <c r="B60" s="192"/>
      <c r="C60" s="205" t="s">
        <v>175</v>
      </c>
      <c r="D60" s="193"/>
      <c r="E60" s="194">
        <v>87.5</v>
      </c>
      <c r="F60" s="195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6"/>
      <c r="S60" s="195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101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x14ac:dyDescent="0.2">
      <c r="A61" s="6"/>
      <c r="B61" s="7" t="s">
        <v>176</v>
      </c>
      <c r="C61" s="206" t="s">
        <v>176</v>
      </c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AC61">
        <v>15</v>
      </c>
      <c r="AD61">
        <v>21</v>
      </c>
    </row>
    <row r="62" spans="1:60" x14ac:dyDescent="0.2">
      <c r="A62" s="197"/>
      <c r="B62" s="198" t="s">
        <v>28</v>
      </c>
      <c r="C62" s="207" t="s">
        <v>176</v>
      </c>
      <c r="D62" s="199"/>
      <c r="E62" s="200"/>
      <c r="F62" s="200"/>
      <c r="G62" s="201">
        <f>G8+G28+G32+G36+G39+G44+G46</f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AC62">
        <f>SUMIF(L7:L60,AC61,G7:G60)</f>
        <v>0</v>
      </c>
      <c r="AD62">
        <f>SUMIF(L7:L60,AD61,G7:G60)</f>
        <v>0</v>
      </c>
      <c r="AE62" t="s">
        <v>177</v>
      </c>
    </row>
    <row r="63" spans="1:60" x14ac:dyDescent="0.2">
      <c r="A63" s="6"/>
      <c r="B63" s="7" t="s">
        <v>176</v>
      </c>
      <c r="C63" s="206" t="s">
        <v>176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</row>
    <row r="64" spans="1:60" x14ac:dyDescent="0.2">
      <c r="A64" s="6"/>
      <c r="B64" s="7" t="s">
        <v>176</v>
      </c>
      <c r="C64" s="206" t="s">
        <v>176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</row>
    <row r="65" spans="1:31" x14ac:dyDescent="0.2">
      <c r="A65" s="274" t="s">
        <v>178</v>
      </c>
      <c r="B65" s="274"/>
      <c r="C65" s="275"/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</row>
    <row r="66" spans="1:31" x14ac:dyDescent="0.2">
      <c r="A66" s="255"/>
      <c r="B66" s="256"/>
      <c r="C66" s="257"/>
      <c r="D66" s="256"/>
      <c r="E66" s="256"/>
      <c r="F66" s="256"/>
      <c r="G66" s="25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AE66" t="s">
        <v>179</v>
      </c>
    </row>
    <row r="67" spans="1:31" x14ac:dyDescent="0.2">
      <c r="A67" s="259"/>
      <c r="B67" s="260"/>
      <c r="C67" s="261"/>
      <c r="D67" s="260"/>
      <c r="E67" s="260"/>
      <c r="F67" s="260"/>
      <c r="G67" s="26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1:31" x14ac:dyDescent="0.2">
      <c r="A68" s="259"/>
      <c r="B68" s="260"/>
      <c r="C68" s="261"/>
      <c r="D68" s="260"/>
      <c r="E68" s="260"/>
      <c r="F68" s="260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</row>
    <row r="69" spans="1:31" x14ac:dyDescent="0.2">
      <c r="A69" s="259"/>
      <c r="B69" s="260"/>
      <c r="C69" s="261"/>
      <c r="D69" s="260"/>
      <c r="E69" s="260"/>
      <c r="F69" s="260"/>
      <c r="G69" s="26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</row>
    <row r="70" spans="1:31" x14ac:dyDescent="0.2">
      <c r="A70" s="263"/>
      <c r="B70" s="264"/>
      <c r="C70" s="265"/>
      <c r="D70" s="264"/>
      <c r="E70" s="264"/>
      <c r="F70" s="264"/>
      <c r="G70" s="26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spans="1:31" x14ac:dyDescent="0.2">
      <c r="A71" s="6"/>
      <c r="B71" s="7" t="s">
        <v>176</v>
      </c>
      <c r="C71" s="206" t="s">
        <v>176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1:31" x14ac:dyDescent="0.2">
      <c r="C72" s="208"/>
      <c r="D72" s="150"/>
      <c r="AE72" t="s">
        <v>180</v>
      </c>
    </row>
    <row r="73" spans="1:31" x14ac:dyDescent="0.2">
      <c r="D73" s="150"/>
    </row>
    <row r="74" spans="1:31" x14ac:dyDescent="0.2">
      <c r="D74" s="150"/>
    </row>
    <row r="75" spans="1:31" x14ac:dyDescent="0.2">
      <c r="D75" s="150"/>
    </row>
    <row r="76" spans="1:31" x14ac:dyDescent="0.2">
      <c r="D76" s="150"/>
    </row>
    <row r="77" spans="1:31" x14ac:dyDescent="0.2">
      <c r="D77" s="150"/>
    </row>
    <row r="78" spans="1:31" x14ac:dyDescent="0.2">
      <c r="D78" s="150"/>
    </row>
    <row r="79" spans="1:31" x14ac:dyDescent="0.2">
      <c r="D79" s="150"/>
    </row>
    <row r="80" spans="1:31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6">
    <mergeCell ref="A66:G70"/>
    <mergeCell ref="A1:G1"/>
    <mergeCell ref="C2:G2"/>
    <mergeCell ref="C3:G3"/>
    <mergeCell ref="C4:G4"/>
    <mergeCell ref="A65:C65"/>
  </mergeCells>
  <pageMargins left="0.59055118110236204" right="0.39370078740157499" top="0.78740157499999996" bottom="0.78740157499999996" header="0.3" footer="0.3"/>
  <pageSetup paperSize="9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2015-03-18T15:44:10Z</cp:lastPrinted>
  <dcterms:created xsi:type="dcterms:W3CDTF">2009-04-08T07:15:50Z</dcterms:created>
  <dcterms:modified xsi:type="dcterms:W3CDTF">2015-03-19T07:20:54Z</dcterms:modified>
</cp:coreProperties>
</file>