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ROZPOČTOVÁNÍ\ROZPOČTY-AKCE seznam\ROZPOČTY 2024\STAPRO - SKŘIPSKÝ\SOU Skalice\"/>
    </mc:Choice>
  </mc:AlternateContent>
  <xr:revisionPtr revIDLastSave="0" documentId="8_{A649AF66-0A6E-489C-B3BC-7E2F13A7978E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p.č. 164_6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'p.č. 164_6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'p.č. 164_6 01 Pol'!$A$1:$Y$82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G42" i="1"/>
  <c r="F42" i="1"/>
  <c r="H42" i="1" s="1"/>
  <c r="I42" i="1" s="1"/>
  <c r="G41" i="1"/>
  <c r="F41" i="1"/>
  <c r="G39" i="1"/>
  <c r="F39" i="1"/>
  <c r="G81" i="12"/>
  <c r="BA69" i="12"/>
  <c r="G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O14" i="12"/>
  <c r="Q14" i="12"/>
  <c r="G15" i="12"/>
  <c r="I15" i="12"/>
  <c r="I14" i="12" s="1"/>
  <c r="K15" i="12"/>
  <c r="K14" i="12" s="1"/>
  <c r="M15" i="12"/>
  <c r="M14" i="12" s="1"/>
  <c r="O15" i="12"/>
  <c r="Q15" i="12"/>
  <c r="V15" i="12"/>
  <c r="V14" i="12" s="1"/>
  <c r="G16" i="12"/>
  <c r="G17" i="12"/>
  <c r="M17" i="12" s="1"/>
  <c r="I17" i="12"/>
  <c r="I16" i="12" s="1"/>
  <c r="K17" i="12"/>
  <c r="O17" i="12"/>
  <c r="O16" i="12" s="1"/>
  <c r="Q17" i="12"/>
  <c r="Q16" i="12" s="1"/>
  <c r="V17" i="12"/>
  <c r="G18" i="12"/>
  <c r="M18" i="12" s="1"/>
  <c r="I18" i="12"/>
  <c r="K18" i="12"/>
  <c r="K16" i="12" s="1"/>
  <c r="O18" i="12"/>
  <c r="Q18" i="12"/>
  <c r="V18" i="12"/>
  <c r="V16" i="12" s="1"/>
  <c r="G20" i="12"/>
  <c r="I20" i="12"/>
  <c r="K20" i="12"/>
  <c r="M20" i="12"/>
  <c r="O20" i="12"/>
  <c r="Q20" i="12"/>
  <c r="V20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0" i="12"/>
  <c r="G29" i="12" s="1"/>
  <c r="I30" i="12"/>
  <c r="K30" i="12"/>
  <c r="K29" i="12" s="1"/>
  <c r="O30" i="12"/>
  <c r="O29" i="12" s="1"/>
  <c r="Q30" i="12"/>
  <c r="V30" i="12"/>
  <c r="G34" i="12"/>
  <c r="M34" i="12" s="1"/>
  <c r="I34" i="12"/>
  <c r="I29" i="12" s="1"/>
  <c r="K34" i="12"/>
  <c r="O34" i="12"/>
  <c r="Q34" i="12"/>
  <c r="Q29" i="12" s="1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V29" i="12" s="1"/>
  <c r="G47" i="12"/>
  <c r="G46" i="12" s="1"/>
  <c r="I47" i="12"/>
  <c r="K47" i="12"/>
  <c r="K46" i="12" s="1"/>
  <c r="O47" i="12"/>
  <c r="O46" i="12" s="1"/>
  <c r="Q47" i="12"/>
  <c r="V47" i="12"/>
  <c r="G48" i="12"/>
  <c r="M48" i="12" s="1"/>
  <c r="I48" i="12"/>
  <c r="I46" i="12" s="1"/>
  <c r="K48" i="12"/>
  <c r="O48" i="12"/>
  <c r="Q48" i="12"/>
  <c r="Q46" i="12" s="1"/>
  <c r="V48" i="12"/>
  <c r="G52" i="12"/>
  <c r="I52" i="12"/>
  <c r="K52" i="12"/>
  <c r="M52" i="12"/>
  <c r="O52" i="12"/>
  <c r="Q52" i="12"/>
  <c r="V52" i="12"/>
  <c r="V46" i="12" s="1"/>
  <c r="G55" i="12"/>
  <c r="I55" i="12"/>
  <c r="K55" i="12"/>
  <c r="M55" i="12"/>
  <c r="O55" i="12"/>
  <c r="Q55" i="12"/>
  <c r="V55" i="12"/>
  <c r="G57" i="12"/>
  <c r="O57" i="12"/>
  <c r="G58" i="12"/>
  <c r="M58" i="12" s="1"/>
  <c r="M57" i="12" s="1"/>
  <c r="I58" i="12"/>
  <c r="I57" i="12" s="1"/>
  <c r="K58" i="12"/>
  <c r="O58" i="12"/>
  <c r="Q58" i="12"/>
  <c r="Q57" i="12" s="1"/>
  <c r="V58" i="12"/>
  <c r="G61" i="12"/>
  <c r="M61" i="12" s="1"/>
  <c r="I61" i="12"/>
  <c r="K61" i="12"/>
  <c r="K57" i="12" s="1"/>
  <c r="O61" i="12"/>
  <c r="Q61" i="12"/>
  <c r="V61" i="12"/>
  <c r="V57" i="12" s="1"/>
  <c r="G68" i="12"/>
  <c r="G67" i="12" s="1"/>
  <c r="I68" i="12"/>
  <c r="K68" i="12"/>
  <c r="K67" i="12" s="1"/>
  <c r="O68" i="12"/>
  <c r="O67" i="12" s="1"/>
  <c r="Q68" i="12"/>
  <c r="V68" i="12"/>
  <c r="G70" i="12"/>
  <c r="I70" i="12"/>
  <c r="I67" i="12" s="1"/>
  <c r="K70" i="12"/>
  <c r="M70" i="12"/>
  <c r="O70" i="12"/>
  <c r="Q70" i="12"/>
  <c r="Q67" i="12" s="1"/>
  <c r="V70" i="12"/>
  <c r="G72" i="12"/>
  <c r="I72" i="12"/>
  <c r="K72" i="12"/>
  <c r="M72" i="12"/>
  <c r="O72" i="12"/>
  <c r="Q72" i="12"/>
  <c r="V72" i="12"/>
  <c r="V67" i="12" s="1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K77" i="12"/>
  <c r="O77" i="12"/>
  <c r="Q77" i="12"/>
  <c r="V77" i="12"/>
  <c r="G78" i="12"/>
  <c r="I78" i="12"/>
  <c r="I77" i="12" s="1"/>
  <c r="K78" i="12"/>
  <c r="M78" i="12"/>
  <c r="M77" i="12" s="1"/>
  <c r="O78" i="12"/>
  <c r="Q78" i="12"/>
  <c r="V78" i="12"/>
  <c r="AE81" i="12"/>
  <c r="I20" i="1"/>
  <c r="I19" i="1"/>
  <c r="I18" i="1"/>
  <c r="I17" i="1"/>
  <c r="I16" i="1"/>
  <c r="I61" i="1"/>
  <c r="J57" i="1" s="1"/>
  <c r="F43" i="1"/>
  <c r="G23" i="1" s="1"/>
  <c r="G43" i="1"/>
  <c r="G25" i="1" s="1"/>
  <c r="A25" i="1" s="1"/>
  <c r="A26" i="1" s="1"/>
  <c r="G26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J53" i="1" l="1"/>
  <c r="J58" i="1"/>
  <c r="J54" i="1"/>
  <c r="J55" i="1"/>
  <c r="J59" i="1"/>
  <c r="J56" i="1"/>
  <c r="J60" i="1"/>
  <c r="A23" i="1"/>
  <c r="A24" i="1" s="1"/>
  <c r="G24" i="1" s="1"/>
  <c r="A27" i="1" s="1"/>
  <c r="A29" i="1" s="1"/>
  <c r="G29" i="1" s="1"/>
  <c r="G27" i="1" s="1"/>
  <c r="G28" i="1"/>
  <c r="M16" i="12"/>
  <c r="M68" i="12"/>
  <c r="M67" i="12" s="1"/>
  <c r="M47" i="12"/>
  <c r="M46" i="12" s="1"/>
  <c r="M30" i="12"/>
  <c r="M29" i="12" s="1"/>
  <c r="AF81" i="12"/>
  <c r="I21" i="1"/>
  <c r="I39" i="1"/>
  <c r="I43" i="1" s="1"/>
  <c r="J61" i="1" l="1"/>
  <c r="J41" i="1"/>
  <c r="J39" i="1"/>
  <c r="J43" i="1" s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F59116A-9489-43F2-9B7C-20B23AE748F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144932-6841-41DD-8188-C23B7C74FA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<sst xmlns="http://schemas.openxmlformats.org/spreadsheetml/2006/main" count="531" uniqueCount="250">
  <si>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</si>
  <si>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</si>
  <si>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</si>
  <si>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</si>
  <si>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</si>
  <si>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</si>
  <si>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</si>
  <si>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</si>
  <si>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</si>
  <si>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</si>
  <si>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</si>
  <si>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</si>
  <si>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</si>
  <si>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</si>
  <si>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</si>
  <si>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</si>
  <si>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</si>
  <si>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</si>
  <si>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</si>
  <si>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</si>
  <si>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</si>
  <si>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</si>
  <si>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</si>
  <si>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</si>
  <si>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</si>
  <si>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</si>
  <si>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</si>
  <si>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</si>
  <si>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</si>
  <si>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</si>
  <si>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</si>
  <si>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</si>
  <si>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</si>
  <si>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</si>
  <si>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</si>
  <si>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</si>
  <si>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</si>
  <si>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</si>
  <si>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</si>
  <si>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</si>
  <si>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</si>
  <si>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</si>
  <si>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</si>
  <si>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</si>
  <si>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Výměna střešní krytiny stáv. haly v areálu SOU a SOŠ ve Skalici nad Svitavou</t>
  </si>
  <si>
    <t>p.č. 164/6</t>
  </si>
  <si>
    <t>k.ú. Mladkovu Boskovic</t>
  </si>
  <si>
    <t>Objekt:</t>
  </si>
  <si>
    <t>Rozpočet:</t>
  </si>
  <si>
    <t>STP24/03</t>
  </si>
  <si>
    <t>Hala pro uskladnění zemědělské techniky - výměna střešní krytiny</t>
  </si>
  <si>
    <t>Střední škola André Citroëna Boskovice, příspěvková organizace</t>
  </si>
  <si>
    <t>náměstí 9. května 2153/2a</t>
  </si>
  <si>
    <t>Boskovice</t>
  </si>
  <si>
    <t>68001</t>
  </si>
  <si>
    <t>00056324</t>
  </si>
  <si>
    <t>CZ00056324</t>
  </si>
  <si>
    <t>Stavba</t>
  </si>
  <si>
    <t>Stavební objekt</t>
  </si>
  <si>
    <t>Celkem za stavbu</t>
  </si>
  <si>
    <t>CZK</t>
  </si>
  <si>
    <t>#POPS</t>
  </si>
  <si>
    <t>Popis stavby: STP24/03 - Hala pro uskladnění zemědělské techniky - výměna střešní krytiny</t>
  </si>
  <si>
    <t>#POPO</t>
  </si>
  <si>
    <t>Popis objektu: p.č. 164/6 - k.ú. Mladkovu Boskovic</t>
  </si>
  <si>
    <t>#POPR</t>
  </si>
  <si>
    <t>Popis rozpočtu: 01 - Výměna střešní krytiny stáv. haly v areálu SOU a SOŠ ve Skalici nad Svitavou</t>
  </si>
  <si>
    <t>Rekapitulace dílů</t>
  </si>
  <si>
    <t>Typ dílu</t>
  </si>
  <si>
    <t>94</t>
  </si>
  <si>
    <t>Lešení a stavební výtahy</t>
  </si>
  <si>
    <t>99</t>
  </si>
  <si>
    <t>Staveništní přesun hmot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</si>
  <si>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</si>
  <si>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</si>
  <si>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</si>
  <si>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</si>
  <si>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</si>
  <si>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</si>
  <si>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</si>
  <si>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</si>
  <si>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</si>
  <si>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</si>
  <si>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</si>
  <si>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</si>
  <si>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</si>
  <si>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</si>
  <si>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</si>
  <si>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</si>
  <si>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</si>
  <si>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</si>
  <si>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</si>
  <si>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</si>
  <si>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</si>
  <si>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</si>
  <si>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</si>
  <si>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</si>
  <si>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</si>
  <si>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</si>
  <si>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</si>
  <si>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</si>
  <si>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</si>
  <si>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</si>
  <si>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</si>
  <si>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</si>
  <si>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</si>
  <si>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</si>
  <si>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</si>
  <si>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</si>
  <si>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</si>
  <si>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</si>
  <si>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</si>
  <si>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</si>
  <si>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</si>
  <si>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</si>
  <si>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941955004R00</t>
  </si>
  <si>
    <t>Lešení lehké pracovní pomocné pomocné, o výšce lešeňové podlahy přes 2,5 do 3,5 m</t>
  </si>
  <si>
    <t>m2</t>
  </si>
  <si>
    <t>800-3</t>
  </si>
  <si>
    <t>RTS 24/ I</t>
  </si>
  <si>
    <t>Práce</t>
  </si>
  <si>
    <t>Běžná</t>
  </si>
  <si>
    <t>POL1_</t>
  </si>
  <si>
    <t>lešení v nižší části pro nátěr vazníků, prům- výška vazníků 3m, 8 řad vazníků : (6,0+6,0)*3,0*8</t>
  </si>
  <si>
    <t>VV</t>
  </si>
  <si>
    <t>946941102RT2</t>
  </si>
  <si>
    <t>Montáž sestavy pojízdného hliníkového lešení (věže) plochy 2,5 x 1,45 m, pracovní výšky do 6,2 m</t>
  </si>
  <si>
    <t>sada</t>
  </si>
  <si>
    <t>946941192RT2</t>
  </si>
  <si>
    <t>Pronájem pojízdného hliníkového lešení plochy 2,5 x 1,45 m, pracovní výšky do 6,2 m</t>
  </si>
  <si>
    <t>den</t>
  </si>
  <si>
    <t>946941802RT2</t>
  </si>
  <si>
    <t>Demontáž sestavy pojízdného hliníkového lešení (věže) plochy 2,5 x 1,45 m, pracovní výšky do 6,3 m</t>
  </si>
  <si>
    <t>998009101R00</t>
  </si>
  <si>
    <t>Přesun hmot samostatně budovaného lešení bez ohledu na výšku</t>
  </si>
  <si>
    <t>t</t>
  </si>
  <si>
    <t>Přesun hmot</t>
  </si>
  <si>
    <t>Důležitá</t>
  </si>
  <si>
    <t>POL7_0</t>
  </si>
  <si>
    <t>762084111R00</t>
  </si>
  <si>
    <t>Zvláštní výkony příplatek k ceně za práce na střechách  na konstrukcích krovů, výšky přes 4 do 8 m</t>
  </si>
  <si>
    <t>m</t>
  </si>
  <si>
    <t>800-762</t>
  </si>
  <si>
    <t>762335120R00</t>
  </si>
  <si>
    <t>Vázané konstrukce krovů montáž  krokví rovnoběžných s okapem (vlašských) na podpory jakéhokoliv druhu z hraněného řeziva, průřezové plochy přes 120 do 288 cm2</t>
  </si>
  <si>
    <t>vlašské krokve 14x12 cm : 916</t>
  </si>
  <si>
    <t>762335812R00</t>
  </si>
  <si>
    <t>Demontáž vázaných konstrukcí krovů krokví po vlašsku, průřezové plochy přes 120 do 224 cm2</t>
  </si>
  <si>
    <t xml:space="preserve">demontáž stáv. vlašských krokví : </t>
  </si>
  <si>
    <t>vyšší část : 32,7*7*2</t>
  </si>
  <si>
    <t>nižší část : 32,7*7*2</t>
  </si>
  <si>
    <t>762395000R00</t>
  </si>
  <si>
    <t>Spojovací a ochranné prostředky svory, prkna, hřebíky, pásová ocel, vruty, impregnace</t>
  </si>
  <si>
    <t>m3</t>
  </si>
  <si>
    <t>605157100R</t>
  </si>
  <si>
    <t>Hranol dřevina: SM; tl = 100 mm</t>
  </si>
  <si>
    <t>SPCM</t>
  </si>
  <si>
    <t>Specifikace</t>
  </si>
  <si>
    <t>POL3_</t>
  </si>
  <si>
    <t>hranol 10x12 cm ;  +8% : 0,1*0,12*916,0*1,08</t>
  </si>
  <si>
    <t>998762102R00</t>
  </si>
  <si>
    <t>Přesun hmot pro konstrukce tesařské v objektech výšky do 12 m</t>
  </si>
  <si>
    <t>POL7_</t>
  </si>
  <si>
    <t>50 m vodorovně</t>
  </si>
  <si>
    <t>SPI</t>
  </si>
  <si>
    <t>764903203RT1</t>
  </si>
  <si>
    <t>Lemování štítové vrchní, z pozinkovaného plechu s povrchem z polyesteru tl. 0,5 mm,  , dodávka a montáž</t>
  </si>
  <si>
    <t>800-764</t>
  </si>
  <si>
    <t>včetně závětrné lišty a  spojovacích prostředků.</t>
  </si>
  <si>
    <t>POP</t>
  </si>
  <si>
    <t>vyšší část : 6,8*2*2</t>
  </si>
  <si>
    <t>nižší část : 6,8*2*2</t>
  </si>
  <si>
    <t>764905901RW3</t>
  </si>
  <si>
    <t>Ostatní prvky ke střechám hřeběnáč rovný pro jednoduché zastřešení, pro trapézovou krytinu, výška vlny 42 mm, z pozinkovaného plechu s povrchem z polyesteru s polyamidovými vlákny, rš 410 mm, sklon střechy do 30°, dodávka a montáž</t>
  </si>
  <si>
    <t>včetně těsnění a spojovacích prostředků.</t>
  </si>
  <si>
    <t>764331860R00</t>
  </si>
  <si>
    <t>Demontáž lemování zdí  na střechách s tvrdou krytinou, rš 660 a 750 mm, sklonu do 30°</t>
  </si>
  <si>
    <t>krycí plechy mezi nižší a vyšší částí : 32,7*2</t>
  </si>
  <si>
    <t>764393830R00</t>
  </si>
  <si>
    <t>Demontáž ostatních prvků střešních hřebene , rš 250 až 400 mm, sklonu do 30°</t>
  </si>
  <si>
    <t>hřeben vyšší část : 33,0</t>
  </si>
  <si>
    <t>764918335RT3</t>
  </si>
  <si>
    <t>Lemování z popl.plech.na střechách z tvar. plechů  rš 660</t>
  </si>
  <si>
    <t>Vlastní</t>
  </si>
  <si>
    <t>Kalkul</t>
  </si>
  <si>
    <t>lemování mezi nižší a vyšší střechou : 32,7*2</t>
  </si>
  <si>
    <t>28355191T</t>
  </si>
  <si>
    <t>Těsnění horní pod hřeben</t>
  </si>
  <si>
    <t>32,7*2</t>
  </si>
  <si>
    <t>998764102R00</t>
  </si>
  <si>
    <t>Přesun hmot pro konstrukce klempířské v objektech výšky do 12 m</t>
  </si>
  <si>
    <t>767392112R00</t>
  </si>
  <si>
    <t>Montáž krytiny střech plechem tvarovaným šroubováním</t>
  </si>
  <si>
    <t>800-767</t>
  </si>
  <si>
    <t>767392802R00</t>
  </si>
  <si>
    <t>Demontáž krytin střech z plechů šroubovaných</t>
  </si>
  <si>
    <t xml:space="preserve">plocha střechy : </t>
  </si>
  <si>
    <t>vyšší část : 6,75*32,7*2</t>
  </si>
  <si>
    <t>nižší část : 7,0*32,7*2</t>
  </si>
  <si>
    <t>5534520511R</t>
  </si>
  <si>
    <t>profil hliníkový trapézový tl. 0,60 mm; výška vlny 35,0 mm; povrch PE; š. 873 mm; krycí š. 828 mm</t>
  </si>
  <si>
    <t xml:space="preserve">+20% : </t>
  </si>
  <si>
    <t>Odkaz na mn. položky pořadí 19 : 900,00000*1,2</t>
  </si>
  <si>
    <t>998767102R00</t>
  </si>
  <si>
    <t>Přesun hmot pro kovové stavební doplňk. konstrukce v objektech výšky do 12 m</t>
  </si>
  <si>
    <t>783782205R00</t>
  </si>
  <si>
    <t>Nátěr tesařských konstrukcí ochranný fungicidní+ biocidní (proti plísním, houbám a hmyzu), dvojnásobný</t>
  </si>
  <si>
    <t>800-783</t>
  </si>
  <si>
    <t>včetně montáže, dodávky a demontáže lešení.</t>
  </si>
  <si>
    <t>impregnace vlašských krokví : (0,1+0,12)*2*916,0*1,08</t>
  </si>
  <si>
    <t>783950010RAA</t>
  </si>
  <si>
    <t>Opravy nátěrů kovových stavebních doplňkových konstrukcí oškrábání, odrezivění, 1 x krycí nátěr, 1 x email</t>
  </si>
  <si>
    <t>AP-PSV</t>
  </si>
  <si>
    <t>Agregovaná položka</t>
  </si>
  <si>
    <t>POL2_</t>
  </si>
  <si>
    <t xml:space="preserve">odstranění starých nátěrů OK : </t>
  </si>
  <si>
    <t>vyšší část - vazníky : 98</t>
  </si>
  <si>
    <t>nižší část - vazníky : 77</t>
  </si>
  <si>
    <t>podélná ztužidla : 74</t>
  </si>
  <si>
    <t>zavětrování vč. vzpěr zavětrování : 41</t>
  </si>
  <si>
    <t>979013112R00</t>
  </si>
  <si>
    <t xml:space="preserve">Svislá doprava suti a vybouraných hmot svislá doprava vybouraných hmot na výšku do 3,5 m,  </t>
  </si>
  <si>
    <t>821-1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</si>
  <si>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</si>
  <si>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</si>
  <si>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</si>
  <si>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</si>
  <si>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</si>
  <si>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</si>
  <si>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</si>
  <si>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</si>
  <si>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</si>
  <si>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</si>
  <si>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</si>
  <si>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</si>
  <si>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</si>
  <si>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979990161R00</t>
  </si>
  <si>
    <t>Poplatek za uložení - dřevo, skupina odpadu 170201</t>
  </si>
  <si>
    <t>OPN</t>
  </si>
  <si>
    <t>POL13_0</t>
  </si>
  <si>
    <t>kategorie 17 02 01 dřevo</t>
  </si>
  <si>
    <t>005121 R</t>
  </si>
  <si>
    <t>Zařízení staveniště</t>
  </si>
  <si>
    <t>Soubor</t>
  </si>
  <si>
    <t>Indiv</t>
  </si>
  <si>
    <t>VRN</t>
  </si>
  <si>
    <t>POL99_2</t>
  </si>
  <si>
    <t>Veškeré náklady spojené s vybudováním, provozem a odstraněním zařízení staveniště.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</si>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</sst>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iO8fDmhPlOSn3kVSxX5jYBp/zkN5sNKOMfjnNFFWnpjKDxBPwYU5Y0yxH+Slb2/xJvJwrKrX1K1kWYp8EJay2g==" saltValue="XcnpGJFYSAhGNYHHxXuYc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20595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SUMIF(F53:F60,A16,I53:I60)+SUMIF(F53:F60,"PSU",I53:I60)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SUMIF(F53:F60,A17,I53:I60)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SUMIF(F53:F60,A18,I53:I60)</f>
        <v>0</v>
      </c>
      <c r="J18" s="85"/>
    </row>
    <row r="19" spans="1:10" ht="23.25" customHeight="1" x14ac:dyDescent="0.2">
      <c r="A19" s="198" t="s">
        <v>84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SUMIF(F53:F60,A19,I53:I60)</f>
        <v>0</v>
      </c>
      <c r="J19" s="85"/>
    </row>
    <row r="20" spans="1:10" ht="23.25" customHeight="1" x14ac:dyDescent="0.2">
      <c r="A20" s="198" t="s">
        <v>85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SUMIF(F53:F60,A20,I53:I60)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57</v>
      </c>
      <c r="C39" s="149"/>
      <c r="D39" s="149"/>
      <c r="E39" s="149"/>
      <c r="F39" s="150">
        <f>'p.č. 164_6 01 Pol'!AE81</f>
        <v>0</v>
      </c>
      <c r="G39" s="151">
        <f>'p.č. 164_6 01 Pol'!AF81</f>
        <v>0</v>
      </c>
      <c r="H39" s="152">
        <f>(F39*SazbaDPH1/100)+(G39*SazbaDPH2/100)</f>
        <v>0</v>
      </c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">
      <c r="A40" s="138">
        <v>2</v>
      </c>
      <c r="B40" s="154"/>
      <c r="C40" s="155" t="s">
        <v>58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45</v>
      </c>
      <c r="C41" s="155" t="s">
        <v>46</v>
      </c>
      <c r="D41" s="155"/>
      <c r="E41" s="155"/>
      <c r="F41" s="156">
        <f>'p.č. 164_6 01 Pol'!AE81</f>
        <v>0</v>
      </c>
      <c r="G41" s="157">
        <f>'p.č. 164_6 01 Pol'!AF81</f>
        <v>0</v>
      </c>
      <c r="H41" s="157">
        <f>(F41*SazbaDPH1/100)+(G41*SazbaDPH2/100)</f>
        <v>0</v>
      </c>
      <c r="I41" s="157">
        <f>F41+G41+H41</f>
        <v>0</v>
      </c>
      <c r="J41" s="158" t="str">
        <f>IF(_xlfn.SINGLE(CenaCelkemVypocet)=0,"",I41/_xlfn.SINGLE(CenaCelkemVypocet)*100)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'p.č. 164_6 01 Pol'!AE81</f>
        <v>0</v>
      </c>
      <c r="G42" s="152">
        <f>'p.č. 164_6 01 Pol'!AF81</f>
        <v>0</v>
      </c>
      <c r="H42" s="152">
        <f>(F42*SazbaDPH1/100)+(G42*SazbaDPH2/100)</f>
        <v>0</v>
      </c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">
      <c r="A43" s="138"/>
      <c r="B43" s="161" t="s">
        <v>59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77" t="s">
        <v>67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68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24</v>
      </c>
      <c r="G53" s="195"/>
      <c r="H53" s="195"/>
      <c r="I53" s="195">
        <f>'p.č. 164_6 01 Pol'!G8</f>
        <v>0</v>
      </c>
      <c r="J53" s="191" t="str">
        <f>IF(I61=0,"",I53/I61*100)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24</v>
      </c>
      <c r="G54" s="195"/>
      <c r="H54" s="195"/>
      <c r="I54" s="195">
        <f>'p.č. 164_6 01 Pol'!G14</f>
        <v>0</v>
      </c>
      <c r="J54" s="191" t="str">
        <f>IF(I61=0,"",I54/I61*100)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4" t="s">
        <v>25</v>
      </c>
      <c r="G55" s="195"/>
      <c r="H55" s="195"/>
      <c r="I55" s="195">
        <f>'p.č. 164_6 01 Pol'!G16</f>
        <v>0</v>
      </c>
      <c r="J55" s="191" t="str">
        <f>IF(I61=0,"",I55/I61*100)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4" t="s">
        <v>25</v>
      </c>
      <c r="G56" s="195"/>
      <c r="H56" s="195"/>
      <c r="I56" s="195">
        <f>'p.č. 164_6 01 Pol'!G29</f>
        <v>0</v>
      </c>
      <c r="J56" s="191" t="str">
        <f>IF(I61=0,"",I56/I61*100)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4" t="s">
        <v>25</v>
      </c>
      <c r="G57" s="195"/>
      <c r="H57" s="195"/>
      <c r="I57" s="195">
        <f>'p.č. 164_6 01 Pol'!G46</f>
        <v>0</v>
      </c>
      <c r="J57" s="191" t="str">
        <f>IF(I61=0,"",I57/I61*100)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4" t="s">
        <v>25</v>
      </c>
      <c r="G58" s="195"/>
      <c r="H58" s="195"/>
      <c r="I58" s="195">
        <f>'p.č. 164_6 01 Pol'!G57</f>
        <v>0</v>
      </c>
      <c r="J58" s="191" t="str">
        <f>IF(I61=0,"",I58/I61*100)</f>
        <v/>
      </c>
    </row>
    <row r="59" spans="1:10" ht="36.75" customHeight="1" x14ac:dyDescent="0.2">
      <c r="A59" s="180"/>
      <c r="B59" s="185" t="s">
        <v>81</v>
      </c>
      <c r="C59" s="186" t="s">
        <v>82</v>
      </c>
      <c r="D59" s="187"/>
      <c r="E59" s="187"/>
      <c r="F59" s="194" t="s">
        <v>83</v>
      </c>
      <c r="G59" s="195"/>
      <c r="H59" s="195"/>
      <c r="I59" s="195">
        <f>'p.č. 164_6 01 Pol'!G67</f>
        <v>0</v>
      </c>
      <c r="J59" s="191" t="str">
        <f>IF(I61=0,"",I59/I61*100)</f>
        <v/>
      </c>
    </row>
    <row r="60" spans="1:10" ht="36.75" customHeight="1" x14ac:dyDescent="0.2">
      <c r="A60" s="180"/>
      <c r="B60" s="185" t="s">
        <v>84</v>
      </c>
      <c r="C60" s="186" t="s">
        <v>27</v>
      </c>
      <c r="D60" s="187"/>
      <c r="E60" s="187"/>
      <c r="F60" s="194" t="s">
        <v>84</v>
      </c>
      <c r="G60" s="195"/>
      <c r="H60" s="195"/>
      <c r="I60" s="195">
        <f>'p.č. 164_6 01 Pol'!G77</f>
        <v>0</v>
      </c>
      <c r="J60" s="191" t="str">
        <f>IF(I61=0,"",I60/I61*100)</f>
        <v/>
      </c>
    </row>
    <row r="61" spans="1:10" ht="25.5" customHeight="1" x14ac:dyDescent="0.2">
      <c r="A61" s="181"/>
      <c r="B61" s="188" t="s">
        <v>1</v>
      </c>
      <c r="C61" s="189"/>
      <c r="D61" s="190"/>
      <c r="E61" s="190"/>
      <c r="F61" s="196"/>
      <c r="G61" s="197"/>
      <c r="H61" s="197"/>
      <c r="I61" s="197">
        <f>SUM(I53:I60)</f>
        <v>0</v>
      </c>
      <c r="J61" s="192">
        <f>SUM(J53:J60)</f>
        <v>0</v>
      </c>
    </row>
    <row r="62" spans="1:10" x14ac:dyDescent="0.2">
      <c r="F62" s="137"/>
      <c r="G62" s="137"/>
      <c r="H62" s="137"/>
      <c r="I62" s="137"/>
      <c r="J62" s="193"/>
    </row>
    <row r="63" spans="1:10" x14ac:dyDescent="0.2">
      <c r="F63" s="137"/>
      <c r="G63" s="137"/>
      <c r="H63" s="137"/>
      <c r="I63" s="137"/>
      <c r="J63" s="193"/>
    </row>
    <row r="64" spans="1:10" x14ac:dyDescent="0.2">
      <c r="F64" s="137"/>
      <c r="G64" s="137"/>
      <c r="H64" s="137"/>
      <c r="I64" s="137"/>
      <c r="J64" s="193"/>
    </row>
  </sheetData>
  <sheetProtection algorithmName="SHA-512" hashValue="Z26cJNFHFvHD/T28WSDLWBTpPYSkspHMxrh41c4rU9zJV9qa+w1LJdHd/LW3j+emRYvhvZwehr5AF6mMWwjk8A==" saltValue="O4SaKWaFnKQSRlUtBN9re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+ZqpL6q7eUcrJPCGI3fbh9hO6myjzkOsvk2BLRtsp/8hEb0OSRiTSNOMw20fu20J/xmkpm5FEgEkstcSB5DzCw==" saltValue="pl0yJj2QU0fiPf87L6+Sa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F015-2ED1-416F-A1FA-C158C63C615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86</v>
      </c>
      <c r="B1" s="199"/>
      <c r="C1" s="199"/>
      <c r="D1" s="199"/>
      <c r="E1" s="199"/>
      <c r="F1" s="199"/>
      <c r="G1" s="199"/>
      <c r="AG1" t="s">
        <v>87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88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88</v>
      </c>
      <c r="AG3" t="s">
        <v>89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90</v>
      </c>
    </row>
    <row r="5" spans="1:60" x14ac:dyDescent="0.2">
      <c r="D5" s="10"/>
    </row>
    <row r="6" spans="1:60" ht="38.25" x14ac:dyDescent="0.2">
      <c r="A6" s="210" t="s">
        <v>91</v>
      </c>
      <c r="B6" s="212" t="s">
        <v>92</v>
      </c>
      <c r="C6" s="212" t="s">
        <v>93</v>
      </c>
      <c r="D6" s="211" t="s">
        <v>94</v>
      </c>
      <c r="E6" s="210" t="s">
        <v>95</v>
      </c>
      <c r="F6" s="209" t="s">
        <v>96</v>
      </c>
      <c r="G6" s="210" t="s">
        <v>29</v>
      </c>
      <c r="H6" s="213" t="s">
        <v>30</v>
      </c>
      <c r="I6" s="213" t="s">
        <v>97</v>
      </c>
      <c r="J6" s="213" t="s">
        <v>31</v>
      </c>
      <c r="K6" s="213" t="s">
        <v>98</v>
      </c>
      <c r="L6" s="213" t="s">
        <v>99</v>
      </c>
      <c r="M6" s="213" t="s">
        <v>100</v>
      </c>
      <c r="N6" s="213" t="s">
        <v>101</v>
      </c>
      <c r="O6" s="213" t="s">
        <v>102</v>
      </c>
      <c r="P6" s="213" t="s">
        <v>103</v>
      </c>
      <c r="Q6" s="213" t="s">
        <v>104</v>
      </c>
      <c r="R6" s="213" t="s">
        <v>105</v>
      </c>
      <c r="S6" s="213" t="s">
        <v>106</v>
      </c>
      <c r="T6" s="213" t="s">
        <v>107</v>
      </c>
      <c r="U6" s="213" t="s">
        <v>108</v>
      </c>
      <c r="V6" s="213" t="s">
        <v>109</v>
      </c>
      <c r="W6" s="213" t="s">
        <v>110</v>
      </c>
      <c r="X6" s="213" t="s">
        <v>111</v>
      </c>
      <c r="Y6" s="213" t="s">
        <v>112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8" t="s">
        <v>113</v>
      </c>
      <c r="B8" s="229" t="s">
        <v>69</v>
      </c>
      <c r="C8" s="252" t="s">
        <v>70</v>
      </c>
      <c r="D8" s="230"/>
      <c r="E8" s="231"/>
      <c r="F8" s="232"/>
      <c r="G8" s="232">
        <f>SUMIF(AG9:AG13,"&lt;&gt;NOR",G9:G13)</f>
        <v>0</v>
      </c>
      <c r="H8" s="232"/>
      <c r="I8" s="232">
        <f>SUM(I9:I13)</f>
        <v>0</v>
      </c>
      <c r="J8" s="232"/>
      <c r="K8" s="232">
        <f>SUM(K9:K13)</f>
        <v>0</v>
      </c>
      <c r="L8" s="232"/>
      <c r="M8" s="232">
        <f>SUM(M9:M13)</f>
        <v>0</v>
      </c>
      <c r="N8" s="231"/>
      <c r="O8" s="231">
        <f>SUM(O9:O13)</f>
        <v>1.83</v>
      </c>
      <c r="P8" s="231"/>
      <c r="Q8" s="231">
        <f>SUM(Q9:Q13)</f>
        <v>0</v>
      </c>
      <c r="R8" s="232"/>
      <c r="S8" s="232"/>
      <c r="T8" s="233"/>
      <c r="U8" s="227"/>
      <c r="V8" s="227">
        <f>SUM(V9:V13)</f>
        <v>85.659999999999982</v>
      </c>
      <c r="W8" s="227"/>
      <c r="X8" s="227"/>
      <c r="Y8" s="227"/>
      <c r="AG8" t="s">
        <v>114</v>
      </c>
    </row>
    <row r="9" spans="1:60" outlineLevel="1" x14ac:dyDescent="0.2">
      <c r="A9" s="235">
        <v>1</v>
      </c>
      <c r="B9" s="236" t="s">
        <v>115</v>
      </c>
      <c r="C9" s="253" t="s">
        <v>116</v>
      </c>
      <c r="D9" s="237" t="s">
        <v>117</v>
      </c>
      <c r="E9" s="238">
        <v>288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6.3400000000000001E-3</v>
      </c>
      <c r="O9" s="238">
        <f>ROUND(E9*N9,2)</f>
        <v>1.83</v>
      </c>
      <c r="P9" s="238">
        <v>0</v>
      </c>
      <c r="Q9" s="238">
        <f>ROUND(E9*P9,2)</f>
        <v>0</v>
      </c>
      <c r="R9" s="240" t="s">
        <v>118</v>
      </c>
      <c r="S9" s="240" t="s">
        <v>119</v>
      </c>
      <c r="T9" s="241" t="s">
        <v>119</v>
      </c>
      <c r="U9" s="224">
        <v>0.26</v>
      </c>
      <c r="V9" s="224">
        <f>ROUND(E9*U9,2)</f>
        <v>74.88</v>
      </c>
      <c r="W9" s="224"/>
      <c r="X9" s="224" t="s">
        <v>120</v>
      </c>
      <c r="Y9" s="224" t="s">
        <v>121</v>
      </c>
      <c r="Z9" s="214"/>
      <c r="AA9" s="214"/>
      <c r="AB9" s="214"/>
      <c r="AC9" s="214"/>
      <c r="AD9" s="214"/>
      <c r="AE9" s="214"/>
      <c r="AF9" s="214"/>
      <c r="AG9" s="214" t="s">
        <v>122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2" x14ac:dyDescent="0.2">
      <c r="A10" s="221"/>
      <c r="B10" s="222"/>
      <c r="C10" s="254" t="s">
        <v>123</v>
      </c>
      <c r="D10" s="225"/>
      <c r="E10" s="226">
        <v>288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124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 x14ac:dyDescent="0.2">
      <c r="A11" s="242">
        <v>2</v>
      </c>
      <c r="B11" s="243" t="s">
        <v>125</v>
      </c>
      <c r="C11" s="255" t="s">
        <v>126</v>
      </c>
      <c r="D11" s="244" t="s">
        <v>127</v>
      </c>
      <c r="E11" s="245">
        <v>3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 t="s">
        <v>118</v>
      </c>
      <c r="S11" s="247" t="s">
        <v>119</v>
      </c>
      <c r="T11" s="248" t="s">
        <v>119</v>
      </c>
      <c r="U11" s="224">
        <v>2.024</v>
      </c>
      <c r="V11" s="224">
        <f>ROUND(E11*U11,2)</f>
        <v>6.07</v>
      </c>
      <c r="W11" s="224"/>
      <c r="X11" s="224" t="s">
        <v>120</v>
      </c>
      <c r="Y11" s="224" t="s">
        <v>121</v>
      </c>
      <c r="Z11" s="214"/>
      <c r="AA11" s="214"/>
      <c r="AB11" s="214"/>
      <c r="AC11" s="214"/>
      <c r="AD11" s="214"/>
      <c r="AE11" s="214"/>
      <c r="AF11" s="214"/>
      <c r="AG11" s="214" t="s">
        <v>122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42">
        <v>3</v>
      </c>
      <c r="B12" s="243" t="s">
        <v>128</v>
      </c>
      <c r="C12" s="255" t="s">
        <v>129</v>
      </c>
      <c r="D12" s="244" t="s">
        <v>130</v>
      </c>
      <c r="E12" s="245">
        <v>30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7" t="s">
        <v>118</v>
      </c>
      <c r="S12" s="247" t="s">
        <v>119</v>
      </c>
      <c r="T12" s="248" t="s">
        <v>119</v>
      </c>
      <c r="U12" s="224">
        <v>0</v>
      </c>
      <c r="V12" s="224">
        <f>ROUND(E12*U12,2)</f>
        <v>0</v>
      </c>
      <c r="W12" s="224"/>
      <c r="X12" s="224" t="s">
        <v>120</v>
      </c>
      <c r="Y12" s="224" t="s">
        <v>121</v>
      </c>
      <c r="Z12" s="214"/>
      <c r="AA12" s="214"/>
      <c r="AB12" s="214"/>
      <c r="AC12" s="214"/>
      <c r="AD12" s="214"/>
      <c r="AE12" s="214"/>
      <c r="AF12" s="214"/>
      <c r="AG12" s="214" t="s">
        <v>122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1" x14ac:dyDescent="0.2">
      <c r="A13" s="242">
        <v>4</v>
      </c>
      <c r="B13" s="243" t="s">
        <v>131</v>
      </c>
      <c r="C13" s="255" t="s">
        <v>132</v>
      </c>
      <c r="D13" s="244" t="s">
        <v>127</v>
      </c>
      <c r="E13" s="245">
        <v>3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 t="s">
        <v>118</v>
      </c>
      <c r="S13" s="247" t="s">
        <v>119</v>
      </c>
      <c r="T13" s="248" t="s">
        <v>119</v>
      </c>
      <c r="U13" s="224">
        <v>1.57</v>
      </c>
      <c r="V13" s="224">
        <f>ROUND(E13*U13,2)</f>
        <v>4.71</v>
      </c>
      <c r="W13" s="224"/>
      <c r="X13" s="224" t="s">
        <v>120</v>
      </c>
      <c r="Y13" s="224" t="s">
        <v>121</v>
      </c>
      <c r="Z13" s="214"/>
      <c r="AA13" s="214"/>
      <c r="AB13" s="214"/>
      <c r="AC13" s="214"/>
      <c r="AD13" s="214"/>
      <c r="AE13" s="214"/>
      <c r="AF13" s="214"/>
      <c r="AG13" s="214" t="s">
        <v>122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x14ac:dyDescent="0.2">
      <c r="A14" s="228" t="s">
        <v>113</v>
      </c>
      <c r="B14" s="229" t="s">
        <v>71</v>
      </c>
      <c r="C14" s="252" t="s">
        <v>72</v>
      </c>
      <c r="D14" s="230"/>
      <c r="E14" s="231"/>
      <c r="F14" s="232"/>
      <c r="G14" s="232">
        <f>SUMIF(AG15:AG15,"&lt;&gt;NOR",G15:G15)</f>
        <v>0</v>
      </c>
      <c r="H14" s="232"/>
      <c r="I14" s="232">
        <f>SUM(I15:I15)</f>
        <v>0</v>
      </c>
      <c r="J14" s="232"/>
      <c r="K14" s="232">
        <f>SUM(K15:K15)</f>
        <v>0</v>
      </c>
      <c r="L14" s="232"/>
      <c r="M14" s="232">
        <f>SUM(M15:M15)</f>
        <v>0</v>
      </c>
      <c r="N14" s="231"/>
      <c r="O14" s="231">
        <f>SUM(O15:O15)</f>
        <v>0</v>
      </c>
      <c r="P14" s="231"/>
      <c r="Q14" s="231">
        <f>SUM(Q15:Q15)</f>
        <v>0</v>
      </c>
      <c r="R14" s="232"/>
      <c r="S14" s="232"/>
      <c r="T14" s="233"/>
      <c r="U14" s="227"/>
      <c r="V14" s="227">
        <f>SUM(V15:V15)</f>
        <v>13.42</v>
      </c>
      <c r="W14" s="227"/>
      <c r="X14" s="227"/>
      <c r="Y14" s="227"/>
      <c r="AG14" t="s">
        <v>114</v>
      </c>
    </row>
    <row r="15" spans="1:60" outlineLevel="1" x14ac:dyDescent="0.2">
      <c r="A15" s="242">
        <v>5</v>
      </c>
      <c r="B15" s="243" t="s">
        <v>133</v>
      </c>
      <c r="C15" s="255" t="s">
        <v>134</v>
      </c>
      <c r="D15" s="244" t="s">
        <v>135</v>
      </c>
      <c r="E15" s="245">
        <v>1.82592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 t="s">
        <v>118</v>
      </c>
      <c r="S15" s="247" t="s">
        <v>119</v>
      </c>
      <c r="T15" s="248" t="s">
        <v>119</v>
      </c>
      <c r="U15" s="224">
        <v>7.3479999999999999</v>
      </c>
      <c r="V15" s="224">
        <f>ROUND(E15*U15,2)</f>
        <v>13.42</v>
      </c>
      <c r="W15" s="224"/>
      <c r="X15" s="224" t="s">
        <v>136</v>
      </c>
      <c r="Y15" s="224" t="s">
        <v>137</v>
      </c>
      <c r="Z15" s="214"/>
      <c r="AA15" s="214"/>
      <c r="AB15" s="214"/>
      <c r="AC15" s="214"/>
      <c r="AD15" s="214"/>
      <c r="AE15" s="214"/>
      <c r="AF15" s="214"/>
      <c r="AG15" s="214" t="s">
        <v>138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28" t="s">
        <v>113</v>
      </c>
      <c r="B16" s="229" t="s">
        <v>73</v>
      </c>
      <c r="C16" s="252" t="s">
        <v>74</v>
      </c>
      <c r="D16" s="230"/>
      <c r="E16" s="231"/>
      <c r="F16" s="232"/>
      <c r="G16" s="232">
        <f>SUMIF(AG17:AG28,"&lt;&gt;NOR",G17:G28)</f>
        <v>0</v>
      </c>
      <c r="H16" s="232"/>
      <c r="I16" s="232">
        <f>SUM(I17:I28)</f>
        <v>0</v>
      </c>
      <c r="J16" s="232"/>
      <c r="K16" s="232">
        <f>SUM(K17:K28)</f>
        <v>0</v>
      </c>
      <c r="L16" s="232"/>
      <c r="M16" s="232">
        <f>SUM(M17:M28)</f>
        <v>0</v>
      </c>
      <c r="N16" s="231"/>
      <c r="O16" s="231">
        <f>SUM(O17:O28)</f>
        <v>6.8000000000000007</v>
      </c>
      <c r="P16" s="231"/>
      <c r="Q16" s="231">
        <f>SUM(Q17:Q28)</f>
        <v>10.99</v>
      </c>
      <c r="R16" s="232"/>
      <c r="S16" s="232"/>
      <c r="T16" s="233"/>
      <c r="U16" s="227"/>
      <c r="V16" s="227">
        <f>SUM(V17:V28)</f>
        <v>179.51</v>
      </c>
      <c r="W16" s="227"/>
      <c r="X16" s="227"/>
      <c r="Y16" s="227"/>
      <c r="AG16" t="s">
        <v>114</v>
      </c>
    </row>
    <row r="17" spans="1:60" ht="22.5" outlineLevel="1" x14ac:dyDescent="0.2">
      <c r="A17" s="242">
        <v>6</v>
      </c>
      <c r="B17" s="243" t="s">
        <v>139</v>
      </c>
      <c r="C17" s="255" t="s">
        <v>140</v>
      </c>
      <c r="D17" s="244" t="s">
        <v>141</v>
      </c>
      <c r="E17" s="245">
        <v>916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 t="s">
        <v>142</v>
      </c>
      <c r="S17" s="247" t="s">
        <v>119</v>
      </c>
      <c r="T17" s="248" t="s">
        <v>119</v>
      </c>
      <c r="U17" s="224">
        <v>1.6E-2</v>
      </c>
      <c r="V17" s="224">
        <f>ROUND(E17*U17,2)</f>
        <v>14.66</v>
      </c>
      <c r="W17" s="224"/>
      <c r="X17" s="224" t="s">
        <v>120</v>
      </c>
      <c r="Y17" s="224" t="s">
        <v>121</v>
      </c>
      <c r="Z17" s="214"/>
      <c r="AA17" s="214"/>
      <c r="AB17" s="214"/>
      <c r="AC17" s="214"/>
      <c r="AD17" s="214"/>
      <c r="AE17" s="214"/>
      <c r="AF17" s="214"/>
      <c r="AG17" s="214" t="s">
        <v>122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35">
        <v>7</v>
      </c>
      <c r="B18" s="236" t="s">
        <v>143</v>
      </c>
      <c r="C18" s="253" t="s">
        <v>144</v>
      </c>
      <c r="D18" s="237" t="s">
        <v>141</v>
      </c>
      <c r="E18" s="238">
        <v>916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 t="s">
        <v>142</v>
      </c>
      <c r="S18" s="240" t="s">
        <v>119</v>
      </c>
      <c r="T18" s="241" t="s">
        <v>119</v>
      </c>
      <c r="U18" s="224">
        <v>8.6999999999999994E-2</v>
      </c>
      <c r="V18" s="224">
        <f>ROUND(E18*U18,2)</f>
        <v>79.69</v>
      </c>
      <c r="W18" s="224"/>
      <c r="X18" s="224" t="s">
        <v>120</v>
      </c>
      <c r="Y18" s="224" t="s">
        <v>121</v>
      </c>
      <c r="Z18" s="214"/>
      <c r="AA18" s="214"/>
      <c r="AB18" s="214"/>
      <c r="AC18" s="214"/>
      <c r="AD18" s="214"/>
      <c r="AE18" s="214"/>
      <c r="AF18" s="214"/>
      <c r="AG18" s="214" t="s">
        <v>122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21"/>
      <c r="B19" s="222"/>
      <c r="C19" s="254" t="s">
        <v>145</v>
      </c>
      <c r="D19" s="225"/>
      <c r="E19" s="226">
        <v>916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124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35">
        <v>8</v>
      </c>
      <c r="B20" s="236" t="s">
        <v>146</v>
      </c>
      <c r="C20" s="253" t="s">
        <v>147</v>
      </c>
      <c r="D20" s="237" t="s">
        <v>141</v>
      </c>
      <c r="E20" s="238">
        <v>915.6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1.2E-2</v>
      </c>
      <c r="Q20" s="238">
        <f>ROUND(E20*P20,2)</f>
        <v>10.99</v>
      </c>
      <c r="R20" s="240" t="s">
        <v>142</v>
      </c>
      <c r="S20" s="240" t="s">
        <v>119</v>
      </c>
      <c r="T20" s="241" t="s">
        <v>119</v>
      </c>
      <c r="U20" s="224">
        <v>0.08</v>
      </c>
      <c r="V20" s="224">
        <f>ROUND(E20*U20,2)</f>
        <v>73.25</v>
      </c>
      <c r="W20" s="224"/>
      <c r="X20" s="224" t="s">
        <v>120</v>
      </c>
      <c r="Y20" s="224" t="s">
        <v>121</v>
      </c>
      <c r="Z20" s="214"/>
      <c r="AA20" s="214"/>
      <c r="AB20" s="214"/>
      <c r="AC20" s="214"/>
      <c r="AD20" s="214"/>
      <c r="AE20" s="214"/>
      <c r="AF20" s="214"/>
      <c r="AG20" s="214" t="s">
        <v>122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54" t="s">
        <v>148</v>
      </c>
      <c r="D21" s="225"/>
      <c r="E21" s="226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124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2">
      <c r="A22" s="221"/>
      <c r="B22" s="222"/>
      <c r="C22" s="254" t="s">
        <v>149</v>
      </c>
      <c r="D22" s="225"/>
      <c r="E22" s="226">
        <v>457.8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124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4" t="s">
        <v>150</v>
      </c>
      <c r="D23" s="225"/>
      <c r="E23" s="226">
        <v>457.8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124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2">
        <v>9</v>
      </c>
      <c r="B24" s="243" t="s">
        <v>151</v>
      </c>
      <c r="C24" s="255" t="s">
        <v>152</v>
      </c>
      <c r="D24" s="244" t="s">
        <v>153</v>
      </c>
      <c r="E24" s="245">
        <v>11.871359999999999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2.2970000000000001E-2</v>
      </c>
      <c r="O24" s="245">
        <f>ROUND(E24*N24,2)</f>
        <v>0.27</v>
      </c>
      <c r="P24" s="245">
        <v>0</v>
      </c>
      <c r="Q24" s="245">
        <f>ROUND(E24*P24,2)</f>
        <v>0</v>
      </c>
      <c r="R24" s="247" t="s">
        <v>142</v>
      </c>
      <c r="S24" s="247" t="s">
        <v>119</v>
      </c>
      <c r="T24" s="248" t="s">
        <v>119</v>
      </c>
      <c r="U24" s="224">
        <v>0</v>
      </c>
      <c r="V24" s="224">
        <f>ROUND(E24*U24,2)</f>
        <v>0</v>
      </c>
      <c r="W24" s="224"/>
      <c r="X24" s="224" t="s">
        <v>120</v>
      </c>
      <c r="Y24" s="224" t="s">
        <v>121</v>
      </c>
      <c r="Z24" s="214"/>
      <c r="AA24" s="214"/>
      <c r="AB24" s="214"/>
      <c r="AC24" s="214"/>
      <c r="AD24" s="214"/>
      <c r="AE24" s="214"/>
      <c r="AF24" s="214"/>
      <c r="AG24" s="214" t="s">
        <v>122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5">
        <v>10</v>
      </c>
      <c r="B25" s="236" t="s">
        <v>154</v>
      </c>
      <c r="C25" s="253" t="s">
        <v>155</v>
      </c>
      <c r="D25" s="237" t="s">
        <v>153</v>
      </c>
      <c r="E25" s="238">
        <v>11.871359999999999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0.55000000000000004</v>
      </c>
      <c r="O25" s="238">
        <f>ROUND(E25*N25,2)</f>
        <v>6.53</v>
      </c>
      <c r="P25" s="238">
        <v>0</v>
      </c>
      <c r="Q25" s="238">
        <f>ROUND(E25*P25,2)</f>
        <v>0</v>
      </c>
      <c r="R25" s="240" t="s">
        <v>156</v>
      </c>
      <c r="S25" s="240" t="s">
        <v>119</v>
      </c>
      <c r="T25" s="241" t="s">
        <v>119</v>
      </c>
      <c r="U25" s="224">
        <v>0</v>
      </c>
      <c r="V25" s="224">
        <f>ROUND(E25*U25,2)</f>
        <v>0</v>
      </c>
      <c r="W25" s="224"/>
      <c r="X25" s="224" t="s">
        <v>157</v>
      </c>
      <c r="Y25" s="224" t="s">
        <v>121</v>
      </c>
      <c r="Z25" s="214"/>
      <c r="AA25" s="214"/>
      <c r="AB25" s="214"/>
      <c r="AC25" s="214"/>
      <c r="AD25" s="214"/>
      <c r="AE25" s="214"/>
      <c r="AF25" s="214"/>
      <c r="AG25" s="214" t="s">
        <v>158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54" t="s">
        <v>159</v>
      </c>
      <c r="D26" s="225"/>
      <c r="E26" s="226">
        <v>11.871359999999999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124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5">
        <v>11</v>
      </c>
      <c r="B27" s="236" t="s">
        <v>160</v>
      </c>
      <c r="C27" s="253" t="s">
        <v>161</v>
      </c>
      <c r="D27" s="237" t="s">
        <v>135</v>
      </c>
      <c r="E27" s="238">
        <v>6.8019299999999996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142</v>
      </c>
      <c r="S27" s="240" t="s">
        <v>119</v>
      </c>
      <c r="T27" s="241" t="s">
        <v>119</v>
      </c>
      <c r="U27" s="224">
        <v>1.7509999999999999</v>
      </c>
      <c r="V27" s="224">
        <f>ROUND(E27*U27,2)</f>
        <v>11.91</v>
      </c>
      <c r="W27" s="224"/>
      <c r="X27" s="224" t="s">
        <v>136</v>
      </c>
      <c r="Y27" s="224" t="s">
        <v>121</v>
      </c>
      <c r="Z27" s="214"/>
      <c r="AA27" s="214"/>
      <c r="AB27" s="214"/>
      <c r="AC27" s="214"/>
      <c r="AD27" s="214"/>
      <c r="AE27" s="214"/>
      <c r="AF27" s="214"/>
      <c r="AG27" s="214" t="s">
        <v>162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21"/>
      <c r="B28" s="222"/>
      <c r="C28" s="256" t="s">
        <v>163</v>
      </c>
      <c r="D28" s="249"/>
      <c r="E28" s="249"/>
      <c r="F28" s="249"/>
      <c r="G28" s="249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164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">
      <c r="A29" s="228" t="s">
        <v>113</v>
      </c>
      <c r="B29" s="229" t="s">
        <v>75</v>
      </c>
      <c r="C29" s="252" t="s">
        <v>76</v>
      </c>
      <c r="D29" s="230"/>
      <c r="E29" s="231"/>
      <c r="F29" s="232"/>
      <c r="G29" s="232">
        <f>SUMIF(AG30:AG45,"&lt;&gt;NOR",G30:G45)</f>
        <v>0</v>
      </c>
      <c r="H29" s="232"/>
      <c r="I29" s="232">
        <f>SUM(I30:I45)</f>
        <v>0</v>
      </c>
      <c r="J29" s="232"/>
      <c r="K29" s="232">
        <f>SUM(K30:K45)</f>
        <v>0</v>
      </c>
      <c r="L29" s="232"/>
      <c r="M29" s="232">
        <f>SUM(M30:M45)</f>
        <v>0</v>
      </c>
      <c r="N29" s="231"/>
      <c r="O29" s="231">
        <f>SUM(O30:O45)</f>
        <v>0.14000000000000001</v>
      </c>
      <c r="P29" s="231"/>
      <c r="Q29" s="231">
        <f>SUM(Q30:Q45)</f>
        <v>0.34</v>
      </c>
      <c r="R29" s="232"/>
      <c r="S29" s="232"/>
      <c r="T29" s="233"/>
      <c r="U29" s="227"/>
      <c r="V29" s="227">
        <f>SUM(V30:V45)</f>
        <v>40.559999999999995</v>
      </c>
      <c r="W29" s="227"/>
      <c r="X29" s="227"/>
      <c r="Y29" s="227"/>
      <c r="AG29" t="s">
        <v>114</v>
      </c>
    </row>
    <row r="30" spans="1:60" ht="22.5" outlineLevel="1" x14ac:dyDescent="0.2">
      <c r="A30" s="235">
        <v>12</v>
      </c>
      <c r="B30" s="236" t="s">
        <v>165</v>
      </c>
      <c r="C30" s="253" t="s">
        <v>166</v>
      </c>
      <c r="D30" s="237" t="s">
        <v>141</v>
      </c>
      <c r="E30" s="238">
        <v>54.4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1.2800000000000001E-3</v>
      </c>
      <c r="O30" s="238">
        <f>ROUND(E30*N30,2)</f>
        <v>7.0000000000000007E-2</v>
      </c>
      <c r="P30" s="238">
        <v>0</v>
      </c>
      <c r="Q30" s="238">
        <f>ROUND(E30*P30,2)</f>
        <v>0</v>
      </c>
      <c r="R30" s="240" t="s">
        <v>167</v>
      </c>
      <c r="S30" s="240" t="s">
        <v>119</v>
      </c>
      <c r="T30" s="241" t="s">
        <v>119</v>
      </c>
      <c r="U30" s="224">
        <v>0.24149999999999999</v>
      </c>
      <c r="V30" s="224">
        <f>ROUND(E30*U30,2)</f>
        <v>13.14</v>
      </c>
      <c r="W30" s="224"/>
      <c r="X30" s="224" t="s">
        <v>120</v>
      </c>
      <c r="Y30" s="224" t="s">
        <v>121</v>
      </c>
      <c r="Z30" s="214"/>
      <c r="AA30" s="214"/>
      <c r="AB30" s="214"/>
      <c r="AC30" s="214"/>
      <c r="AD30" s="214"/>
      <c r="AE30" s="214"/>
      <c r="AF30" s="214"/>
      <c r="AG30" s="214" t="s">
        <v>122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7" t="s">
        <v>168</v>
      </c>
      <c r="D31" s="250"/>
      <c r="E31" s="250"/>
      <c r="F31" s="250"/>
      <c r="G31" s="250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169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4" t="s">
        <v>170</v>
      </c>
      <c r="D32" s="225"/>
      <c r="E32" s="226">
        <v>27.2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124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21"/>
      <c r="B33" s="222"/>
      <c r="C33" s="254" t="s">
        <v>171</v>
      </c>
      <c r="D33" s="225"/>
      <c r="E33" s="226">
        <v>27.2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124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33.75" outlineLevel="1" x14ac:dyDescent="0.2">
      <c r="A34" s="235">
        <v>13</v>
      </c>
      <c r="B34" s="236" t="s">
        <v>172</v>
      </c>
      <c r="C34" s="253" t="s">
        <v>173</v>
      </c>
      <c r="D34" s="237" t="s">
        <v>141</v>
      </c>
      <c r="E34" s="238">
        <v>32.700000000000003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2.0699999999999998E-3</v>
      </c>
      <c r="O34" s="238">
        <f>ROUND(E34*N34,2)</f>
        <v>7.0000000000000007E-2</v>
      </c>
      <c r="P34" s="238">
        <v>0</v>
      </c>
      <c r="Q34" s="238">
        <f>ROUND(E34*P34,2)</f>
        <v>0</v>
      </c>
      <c r="R34" s="240" t="s">
        <v>167</v>
      </c>
      <c r="S34" s="240" t="s">
        <v>119</v>
      </c>
      <c r="T34" s="241" t="s">
        <v>119</v>
      </c>
      <c r="U34" s="224">
        <v>0.18</v>
      </c>
      <c r="V34" s="224">
        <f>ROUND(E34*U34,2)</f>
        <v>5.89</v>
      </c>
      <c r="W34" s="224"/>
      <c r="X34" s="224" t="s">
        <v>120</v>
      </c>
      <c r="Y34" s="224" t="s">
        <v>121</v>
      </c>
      <c r="Z34" s="214"/>
      <c r="AA34" s="214"/>
      <c r="AB34" s="214"/>
      <c r="AC34" s="214"/>
      <c r="AD34" s="214"/>
      <c r="AE34" s="214"/>
      <c r="AF34" s="214"/>
      <c r="AG34" s="214" t="s">
        <v>122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21"/>
      <c r="B35" s="222"/>
      <c r="C35" s="257" t="s">
        <v>174</v>
      </c>
      <c r="D35" s="250"/>
      <c r="E35" s="250"/>
      <c r="F35" s="250"/>
      <c r="G35" s="250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169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5">
        <v>14</v>
      </c>
      <c r="B36" s="236" t="s">
        <v>175</v>
      </c>
      <c r="C36" s="253" t="s">
        <v>176</v>
      </c>
      <c r="D36" s="237" t="s">
        <v>141</v>
      </c>
      <c r="E36" s="238">
        <v>65.400000000000006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</v>
      </c>
      <c r="O36" s="238">
        <f>ROUND(E36*N36,2)</f>
        <v>0</v>
      </c>
      <c r="P36" s="238">
        <v>4.15E-3</v>
      </c>
      <c r="Q36" s="238">
        <f>ROUND(E36*P36,2)</f>
        <v>0.27</v>
      </c>
      <c r="R36" s="240" t="s">
        <v>167</v>
      </c>
      <c r="S36" s="240" t="s">
        <v>119</v>
      </c>
      <c r="T36" s="241" t="s">
        <v>119</v>
      </c>
      <c r="U36" s="224">
        <v>6.9000000000000006E-2</v>
      </c>
      <c r="V36" s="224">
        <f>ROUND(E36*U36,2)</f>
        <v>4.51</v>
      </c>
      <c r="W36" s="224"/>
      <c r="X36" s="224" t="s">
        <v>120</v>
      </c>
      <c r="Y36" s="224" t="s">
        <v>121</v>
      </c>
      <c r="Z36" s="214"/>
      <c r="AA36" s="214"/>
      <c r="AB36" s="214"/>
      <c r="AC36" s="214"/>
      <c r="AD36" s="214"/>
      <c r="AE36" s="214"/>
      <c r="AF36" s="214"/>
      <c r="AG36" s="214" t="s">
        <v>122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21"/>
      <c r="B37" s="222"/>
      <c r="C37" s="254" t="s">
        <v>177</v>
      </c>
      <c r="D37" s="225"/>
      <c r="E37" s="226">
        <v>65.400000000000006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124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5">
        <v>15</v>
      </c>
      <c r="B38" s="236" t="s">
        <v>178</v>
      </c>
      <c r="C38" s="253" t="s">
        <v>179</v>
      </c>
      <c r="D38" s="237" t="s">
        <v>141</v>
      </c>
      <c r="E38" s="238">
        <v>33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1.97E-3</v>
      </c>
      <c r="Q38" s="238">
        <f>ROUND(E38*P38,2)</f>
        <v>7.0000000000000007E-2</v>
      </c>
      <c r="R38" s="240" t="s">
        <v>167</v>
      </c>
      <c r="S38" s="240" t="s">
        <v>119</v>
      </c>
      <c r="T38" s="241" t="s">
        <v>119</v>
      </c>
      <c r="U38" s="224">
        <v>4.5999999999999999E-2</v>
      </c>
      <c r="V38" s="224">
        <f>ROUND(E38*U38,2)</f>
        <v>1.52</v>
      </c>
      <c r="W38" s="224"/>
      <c r="X38" s="224" t="s">
        <v>120</v>
      </c>
      <c r="Y38" s="224" t="s">
        <v>121</v>
      </c>
      <c r="Z38" s="214"/>
      <c r="AA38" s="214"/>
      <c r="AB38" s="214"/>
      <c r="AC38" s="214"/>
      <c r="AD38" s="214"/>
      <c r="AE38" s="214"/>
      <c r="AF38" s="214"/>
      <c r="AG38" s="214" t="s">
        <v>122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21"/>
      <c r="B39" s="222"/>
      <c r="C39" s="254" t="s">
        <v>180</v>
      </c>
      <c r="D39" s="225"/>
      <c r="E39" s="226">
        <v>33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124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5">
        <v>16</v>
      </c>
      <c r="B40" s="236" t="s">
        <v>181</v>
      </c>
      <c r="C40" s="253" t="s">
        <v>182</v>
      </c>
      <c r="D40" s="237" t="s">
        <v>141</v>
      </c>
      <c r="E40" s="238">
        <v>65.400000000000006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/>
      <c r="S40" s="240" t="s">
        <v>183</v>
      </c>
      <c r="T40" s="241" t="s">
        <v>184</v>
      </c>
      <c r="U40" s="224">
        <v>0.22689999999999999</v>
      </c>
      <c r="V40" s="224">
        <f>ROUND(E40*U40,2)</f>
        <v>14.84</v>
      </c>
      <c r="W40" s="224"/>
      <c r="X40" s="224" t="s">
        <v>120</v>
      </c>
      <c r="Y40" s="224" t="s">
        <v>121</v>
      </c>
      <c r="Z40" s="214"/>
      <c r="AA40" s="214"/>
      <c r="AB40" s="214"/>
      <c r="AC40" s="214"/>
      <c r="AD40" s="214"/>
      <c r="AE40" s="214"/>
      <c r="AF40" s="214"/>
      <c r="AG40" s="214" t="s">
        <v>122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54" t="s">
        <v>185</v>
      </c>
      <c r="D41" s="225"/>
      <c r="E41" s="226">
        <v>65.400000000000006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124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5">
        <v>17</v>
      </c>
      <c r="B42" s="236" t="s">
        <v>186</v>
      </c>
      <c r="C42" s="253" t="s">
        <v>187</v>
      </c>
      <c r="D42" s="237" t="s">
        <v>141</v>
      </c>
      <c r="E42" s="238">
        <v>65.400000000000006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/>
      <c r="S42" s="240" t="s">
        <v>183</v>
      </c>
      <c r="T42" s="241" t="s">
        <v>119</v>
      </c>
      <c r="U42" s="224">
        <v>0</v>
      </c>
      <c r="V42" s="224">
        <f>ROUND(E42*U42,2)</f>
        <v>0</v>
      </c>
      <c r="W42" s="224"/>
      <c r="X42" s="224" t="s">
        <v>157</v>
      </c>
      <c r="Y42" s="224" t="s">
        <v>121</v>
      </c>
      <c r="Z42" s="214"/>
      <c r="AA42" s="214"/>
      <c r="AB42" s="214"/>
      <c r="AC42" s="214"/>
      <c r="AD42" s="214"/>
      <c r="AE42" s="214"/>
      <c r="AF42" s="214"/>
      <c r="AG42" s="214" t="s">
        <v>158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54" t="s">
        <v>188</v>
      </c>
      <c r="D43" s="225"/>
      <c r="E43" s="226">
        <v>65.400000000000006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124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5">
        <v>18</v>
      </c>
      <c r="B44" s="236" t="s">
        <v>189</v>
      </c>
      <c r="C44" s="253" t="s">
        <v>190</v>
      </c>
      <c r="D44" s="237" t="s">
        <v>135</v>
      </c>
      <c r="E44" s="238">
        <v>0.13732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38">
        <v>0</v>
      </c>
      <c r="O44" s="238">
        <f>ROUND(E44*N44,2)</f>
        <v>0</v>
      </c>
      <c r="P44" s="238">
        <v>0</v>
      </c>
      <c r="Q44" s="238">
        <f>ROUND(E44*P44,2)</f>
        <v>0</v>
      </c>
      <c r="R44" s="240" t="s">
        <v>167</v>
      </c>
      <c r="S44" s="240" t="s">
        <v>119</v>
      </c>
      <c r="T44" s="241" t="s">
        <v>119</v>
      </c>
      <c r="U44" s="224">
        <v>4.82</v>
      </c>
      <c r="V44" s="224">
        <f>ROUND(E44*U44,2)</f>
        <v>0.66</v>
      </c>
      <c r="W44" s="224"/>
      <c r="X44" s="224" t="s">
        <v>136</v>
      </c>
      <c r="Y44" s="224" t="s">
        <v>121</v>
      </c>
      <c r="Z44" s="214"/>
      <c r="AA44" s="214"/>
      <c r="AB44" s="214"/>
      <c r="AC44" s="214"/>
      <c r="AD44" s="214"/>
      <c r="AE44" s="214"/>
      <c r="AF44" s="214"/>
      <c r="AG44" s="214" t="s">
        <v>162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21"/>
      <c r="B45" s="222"/>
      <c r="C45" s="256" t="s">
        <v>163</v>
      </c>
      <c r="D45" s="249"/>
      <c r="E45" s="249"/>
      <c r="F45" s="249"/>
      <c r="G45" s="249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164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x14ac:dyDescent="0.2">
      <c r="A46" s="228" t="s">
        <v>113</v>
      </c>
      <c r="B46" s="229" t="s">
        <v>77</v>
      </c>
      <c r="C46" s="252" t="s">
        <v>78</v>
      </c>
      <c r="D46" s="230"/>
      <c r="E46" s="231"/>
      <c r="F46" s="232"/>
      <c r="G46" s="232">
        <f>SUMIF(AG47:AG56,"&lt;&gt;NOR",G47:G56)</f>
        <v>0</v>
      </c>
      <c r="H46" s="232"/>
      <c r="I46" s="232">
        <f>SUM(I47:I56)</f>
        <v>0</v>
      </c>
      <c r="J46" s="232"/>
      <c r="K46" s="232">
        <f>SUM(K47:K56)</f>
        <v>0</v>
      </c>
      <c r="L46" s="232"/>
      <c r="M46" s="232">
        <f>SUM(M47:M56)</f>
        <v>0</v>
      </c>
      <c r="N46" s="231"/>
      <c r="O46" s="231">
        <f>SUM(O47:O56)</f>
        <v>2.39</v>
      </c>
      <c r="P46" s="231"/>
      <c r="Q46" s="231">
        <f>SUM(Q47:Q56)</f>
        <v>6.29</v>
      </c>
      <c r="R46" s="232"/>
      <c r="S46" s="232"/>
      <c r="T46" s="233"/>
      <c r="U46" s="227"/>
      <c r="V46" s="227">
        <f>SUM(V47:V56)</f>
        <v>527.19999999999993</v>
      </c>
      <c r="W46" s="227"/>
      <c r="X46" s="227"/>
      <c r="Y46" s="227"/>
      <c r="AG46" t="s">
        <v>114</v>
      </c>
    </row>
    <row r="47" spans="1:60" outlineLevel="1" x14ac:dyDescent="0.2">
      <c r="A47" s="242">
        <v>19</v>
      </c>
      <c r="B47" s="243" t="s">
        <v>191</v>
      </c>
      <c r="C47" s="255" t="s">
        <v>192</v>
      </c>
      <c r="D47" s="244" t="s">
        <v>117</v>
      </c>
      <c r="E47" s="245">
        <v>900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7.1000000000000002E-4</v>
      </c>
      <c r="O47" s="245">
        <f>ROUND(E47*N47,2)</f>
        <v>0.64</v>
      </c>
      <c r="P47" s="245">
        <v>0</v>
      </c>
      <c r="Q47" s="245">
        <f>ROUND(E47*P47,2)</f>
        <v>0</v>
      </c>
      <c r="R47" s="247" t="s">
        <v>193</v>
      </c>
      <c r="S47" s="247" t="s">
        <v>119</v>
      </c>
      <c r="T47" s="248" t="s">
        <v>119</v>
      </c>
      <c r="U47" s="224">
        <v>0.34</v>
      </c>
      <c r="V47" s="224">
        <f>ROUND(E47*U47,2)</f>
        <v>306</v>
      </c>
      <c r="W47" s="224"/>
      <c r="X47" s="224" t="s">
        <v>120</v>
      </c>
      <c r="Y47" s="224" t="s">
        <v>121</v>
      </c>
      <c r="Z47" s="214"/>
      <c r="AA47" s="214"/>
      <c r="AB47" s="214"/>
      <c r="AC47" s="214"/>
      <c r="AD47" s="214"/>
      <c r="AE47" s="214"/>
      <c r="AF47" s="214"/>
      <c r="AG47" s="214" t="s">
        <v>122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5">
        <v>20</v>
      </c>
      <c r="B48" s="236" t="s">
        <v>194</v>
      </c>
      <c r="C48" s="253" t="s">
        <v>195</v>
      </c>
      <c r="D48" s="237" t="s">
        <v>117</v>
      </c>
      <c r="E48" s="238">
        <v>899.25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7.0000000000000001E-3</v>
      </c>
      <c r="Q48" s="238">
        <f>ROUND(E48*P48,2)</f>
        <v>6.29</v>
      </c>
      <c r="R48" s="240" t="s">
        <v>193</v>
      </c>
      <c r="S48" s="240" t="s">
        <v>119</v>
      </c>
      <c r="T48" s="241" t="s">
        <v>119</v>
      </c>
      <c r="U48" s="224">
        <v>0.23799999999999999</v>
      </c>
      <c r="V48" s="224">
        <f>ROUND(E48*U48,2)</f>
        <v>214.02</v>
      </c>
      <c r="W48" s="224"/>
      <c r="X48" s="224" t="s">
        <v>120</v>
      </c>
      <c r="Y48" s="224" t="s">
        <v>121</v>
      </c>
      <c r="Z48" s="214"/>
      <c r="AA48" s="214"/>
      <c r="AB48" s="214"/>
      <c r="AC48" s="214"/>
      <c r="AD48" s="214"/>
      <c r="AE48" s="214"/>
      <c r="AF48" s="214"/>
      <c r="AG48" s="214" t="s">
        <v>122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21"/>
      <c r="B49" s="222"/>
      <c r="C49" s="254" t="s">
        <v>196</v>
      </c>
      <c r="D49" s="225"/>
      <c r="E49" s="226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124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54" t="s">
        <v>197</v>
      </c>
      <c r="D50" s="225"/>
      <c r="E50" s="226">
        <v>441.45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124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4" t="s">
        <v>198</v>
      </c>
      <c r="D51" s="225"/>
      <c r="E51" s="226">
        <v>457.8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124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35">
        <v>21</v>
      </c>
      <c r="B52" s="236" t="s">
        <v>199</v>
      </c>
      <c r="C52" s="253" t="s">
        <v>200</v>
      </c>
      <c r="D52" s="237" t="s">
        <v>141</v>
      </c>
      <c r="E52" s="238">
        <v>1080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1.6199999999999999E-3</v>
      </c>
      <c r="O52" s="238">
        <f>ROUND(E52*N52,2)</f>
        <v>1.75</v>
      </c>
      <c r="P52" s="238">
        <v>0</v>
      </c>
      <c r="Q52" s="238">
        <f>ROUND(E52*P52,2)</f>
        <v>0</v>
      </c>
      <c r="R52" s="240" t="s">
        <v>156</v>
      </c>
      <c r="S52" s="240" t="s">
        <v>119</v>
      </c>
      <c r="T52" s="241" t="s">
        <v>119</v>
      </c>
      <c r="U52" s="224">
        <v>0</v>
      </c>
      <c r="V52" s="224">
        <f>ROUND(E52*U52,2)</f>
        <v>0</v>
      </c>
      <c r="W52" s="224"/>
      <c r="X52" s="224" t="s">
        <v>157</v>
      </c>
      <c r="Y52" s="224" t="s">
        <v>121</v>
      </c>
      <c r="Z52" s="214"/>
      <c r="AA52" s="214"/>
      <c r="AB52" s="214"/>
      <c r="AC52" s="214"/>
      <c r="AD52" s="214"/>
      <c r="AE52" s="214"/>
      <c r="AF52" s="214"/>
      <c r="AG52" s="214" t="s">
        <v>158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2">
      <c r="A53" s="221"/>
      <c r="B53" s="222"/>
      <c r="C53" s="254" t="s">
        <v>201</v>
      </c>
      <c r="D53" s="225"/>
      <c r="E53" s="226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124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4" t="s">
        <v>202</v>
      </c>
      <c r="D54" s="225"/>
      <c r="E54" s="226">
        <v>1080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124</v>
      </c>
      <c r="AH54" s="214">
        <v>5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5">
        <v>22</v>
      </c>
      <c r="B55" s="236" t="s">
        <v>203</v>
      </c>
      <c r="C55" s="253" t="s">
        <v>204</v>
      </c>
      <c r="D55" s="237" t="s">
        <v>135</v>
      </c>
      <c r="E55" s="238">
        <v>2.3885999999999998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 t="s">
        <v>193</v>
      </c>
      <c r="S55" s="240" t="s">
        <v>119</v>
      </c>
      <c r="T55" s="241" t="s">
        <v>119</v>
      </c>
      <c r="U55" s="224">
        <v>3.0059999999999998</v>
      </c>
      <c r="V55" s="224">
        <f>ROUND(E55*U55,2)</f>
        <v>7.18</v>
      </c>
      <c r="W55" s="224"/>
      <c r="X55" s="224" t="s">
        <v>136</v>
      </c>
      <c r="Y55" s="224" t="s">
        <v>121</v>
      </c>
      <c r="Z55" s="214"/>
      <c r="AA55" s="214"/>
      <c r="AB55" s="214"/>
      <c r="AC55" s="214"/>
      <c r="AD55" s="214"/>
      <c r="AE55" s="214"/>
      <c r="AF55" s="214"/>
      <c r="AG55" s="214" t="s">
        <v>162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21"/>
      <c r="B56" s="222"/>
      <c r="C56" s="256" t="s">
        <v>163</v>
      </c>
      <c r="D56" s="249"/>
      <c r="E56" s="249"/>
      <c r="F56" s="249"/>
      <c r="G56" s="249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164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x14ac:dyDescent="0.2">
      <c r="A57" s="228" t="s">
        <v>113</v>
      </c>
      <c r="B57" s="229" t="s">
        <v>79</v>
      </c>
      <c r="C57" s="252" t="s">
        <v>80</v>
      </c>
      <c r="D57" s="230"/>
      <c r="E57" s="231"/>
      <c r="F57" s="232"/>
      <c r="G57" s="232">
        <f>SUMIF(AG58:AG66,"&lt;&gt;NOR",G58:G66)</f>
        <v>0</v>
      </c>
      <c r="H57" s="232"/>
      <c r="I57" s="232">
        <f>SUM(I58:I66)</f>
        <v>0</v>
      </c>
      <c r="J57" s="232"/>
      <c r="K57" s="232">
        <f>SUM(K58:K66)</f>
        <v>0</v>
      </c>
      <c r="L57" s="232"/>
      <c r="M57" s="232">
        <f>SUM(M58:M66)</f>
        <v>0</v>
      </c>
      <c r="N57" s="231"/>
      <c r="O57" s="231">
        <f>SUM(O58:O66)</f>
        <v>0.15000000000000002</v>
      </c>
      <c r="P57" s="231"/>
      <c r="Q57" s="231">
        <f>SUM(Q58:Q66)</f>
        <v>0</v>
      </c>
      <c r="R57" s="232"/>
      <c r="S57" s="232"/>
      <c r="T57" s="233"/>
      <c r="U57" s="227"/>
      <c r="V57" s="227">
        <f>SUM(V58:V66)</f>
        <v>187.96</v>
      </c>
      <c r="W57" s="227"/>
      <c r="X57" s="227"/>
      <c r="Y57" s="227"/>
      <c r="AG57" t="s">
        <v>114</v>
      </c>
    </row>
    <row r="58" spans="1:60" ht="22.5" outlineLevel="1" x14ac:dyDescent="0.2">
      <c r="A58" s="235">
        <v>23</v>
      </c>
      <c r="B58" s="236" t="s">
        <v>205</v>
      </c>
      <c r="C58" s="253" t="s">
        <v>206</v>
      </c>
      <c r="D58" s="237" t="s">
        <v>117</v>
      </c>
      <c r="E58" s="238">
        <v>435.28320000000002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1.6000000000000001E-4</v>
      </c>
      <c r="O58" s="238">
        <f>ROUND(E58*N58,2)</f>
        <v>7.0000000000000007E-2</v>
      </c>
      <c r="P58" s="238">
        <v>0</v>
      </c>
      <c r="Q58" s="238">
        <f>ROUND(E58*P58,2)</f>
        <v>0</v>
      </c>
      <c r="R58" s="240" t="s">
        <v>207</v>
      </c>
      <c r="S58" s="240" t="s">
        <v>119</v>
      </c>
      <c r="T58" s="241" t="s">
        <v>119</v>
      </c>
      <c r="U58" s="224">
        <v>0.15</v>
      </c>
      <c r="V58" s="224">
        <f>ROUND(E58*U58,2)</f>
        <v>65.290000000000006</v>
      </c>
      <c r="W58" s="224"/>
      <c r="X58" s="224" t="s">
        <v>120</v>
      </c>
      <c r="Y58" s="224" t="s">
        <v>121</v>
      </c>
      <c r="Z58" s="214"/>
      <c r="AA58" s="214"/>
      <c r="AB58" s="214"/>
      <c r="AC58" s="214"/>
      <c r="AD58" s="214"/>
      <c r="AE58" s="214"/>
      <c r="AF58" s="214"/>
      <c r="AG58" s="214" t="s">
        <v>122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2">
      <c r="A59" s="221"/>
      <c r="B59" s="222"/>
      <c r="C59" s="257" t="s">
        <v>208</v>
      </c>
      <c r="D59" s="250"/>
      <c r="E59" s="250"/>
      <c r="F59" s="250"/>
      <c r="G59" s="250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 x14ac:dyDescent="0.2">
      <c r="A60" s="221"/>
      <c r="B60" s="222"/>
      <c r="C60" s="254" t="s">
        <v>209</v>
      </c>
      <c r="D60" s="225"/>
      <c r="E60" s="226">
        <v>435.28320000000002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124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2.5" outlineLevel="1" x14ac:dyDescent="0.2">
      <c r="A61" s="235">
        <v>24</v>
      </c>
      <c r="B61" s="236" t="s">
        <v>210</v>
      </c>
      <c r="C61" s="253" t="s">
        <v>211</v>
      </c>
      <c r="D61" s="237" t="s">
        <v>117</v>
      </c>
      <c r="E61" s="238">
        <v>290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2.7E-4</v>
      </c>
      <c r="O61" s="238">
        <f>ROUND(E61*N61,2)</f>
        <v>0.08</v>
      </c>
      <c r="P61" s="238">
        <v>0</v>
      </c>
      <c r="Q61" s="238">
        <f>ROUND(E61*P61,2)</f>
        <v>0</v>
      </c>
      <c r="R61" s="240" t="s">
        <v>212</v>
      </c>
      <c r="S61" s="240" t="s">
        <v>119</v>
      </c>
      <c r="T61" s="241" t="s">
        <v>119</v>
      </c>
      <c r="U61" s="224">
        <v>0.42299999999999999</v>
      </c>
      <c r="V61" s="224">
        <f>ROUND(E61*U61,2)</f>
        <v>122.67</v>
      </c>
      <c r="W61" s="224"/>
      <c r="X61" s="224" t="s">
        <v>213</v>
      </c>
      <c r="Y61" s="224" t="s">
        <v>137</v>
      </c>
      <c r="Z61" s="214"/>
      <c r="AA61" s="214"/>
      <c r="AB61" s="214"/>
      <c r="AC61" s="214"/>
      <c r="AD61" s="214"/>
      <c r="AE61" s="214"/>
      <c r="AF61" s="214"/>
      <c r="AG61" s="214" t="s">
        <v>214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2" x14ac:dyDescent="0.2">
      <c r="A62" s="221"/>
      <c r="B62" s="222"/>
      <c r="C62" s="254" t="s">
        <v>215</v>
      </c>
      <c r="D62" s="225"/>
      <c r="E62" s="226"/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124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216</v>
      </c>
      <c r="D63" s="225"/>
      <c r="E63" s="226">
        <v>98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124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54" t="s">
        <v>217</v>
      </c>
      <c r="D64" s="225"/>
      <c r="E64" s="226">
        <v>77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124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218</v>
      </c>
      <c r="D65" s="225"/>
      <c r="E65" s="226">
        <v>74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124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219</v>
      </c>
      <c r="D66" s="225"/>
      <c r="E66" s="226">
        <v>41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124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x14ac:dyDescent="0.2">
      <c r="A67" s="228" t="s">
        <v>113</v>
      </c>
      <c r="B67" s="229" t="s">
        <v>81</v>
      </c>
      <c r="C67" s="252" t="s">
        <v>82</v>
      </c>
      <c r="D67" s="230"/>
      <c r="E67" s="231"/>
      <c r="F67" s="232"/>
      <c r="G67" s="232">
        <f>SUMIF(AG68:AG76,"&lt;&gt;NOR",G68:G76)</f>
        <v>0</v>
      </c>
      <c r="H67" s="232"/>
      <c r="I67" s="232">
        <f>SUM(I68:I76)</f>
        <v>0</v>
      </c>
      <c r="J67" s="232"/>
      <c r="K67" s="232">
        <f>SUM(K68:K76)</f>
        <v>0</v>
      </c>
      <c r="L67" s="232"/>
      <c r="M67" s="232">
        <f>SUM(M68:M76)</f>
        <v>0</v>
      </c>
      <c r="N67" s="231"/>
      <c r="O67" s="231">
        <f>SUM(O68:O76)</f>
        <v>0</v>
      </c>
      <c r="P67" s="231"/>
      <c r="Q67" s="231">
        <f>SUM(Q68:Q76)</f>
        <v>0</v>
      </c>
      <c r="R67" s="232"/>
      <c r="S67" s="232"/>
      <c r="T67" s="233"/>
      <c r="U67" s="227"/>
      <c r="V67" s="227">
        <f>SUM(V68:V76)</f>
        <v>41.720000000000006</v>
      </c>
      <c r="W67" s="227"/>
      <c r="X67" s="227"/>
      <c r="Y67" s="227"/>
      <c r="AG67" t="s">
        <v>114</v>
      </c>
    </row>
    <row r="68" spans="1:60" ht="22.5" outlineLevel="1" x14ac:dyDescent="0.2">
      <c r="A68" s="235">
        <v>25</v>
      </c>
      <c r="B68" s="236" t="s">
        <v>220</v>
      </c>
      <c r="C68" s="253" t="s">
        <v>221</v>
      </c>
      <c r="D68" s="237" t="s">
        <v>135</v>
      </c>
      <c r="E68" s="238">
        <v>17.618369999999999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38">
        <v>0</v>
      </c>
      <c r="O68" s="238">
        <f>ROUND(E68*N68,2)</f>
        <v>0</v>
      </c>
      <c r="P68" s="238">
        <v>0</v>
      </c>
      <c r="Q68" s="238">
        <f>ROUND(E68*P68,2)</f>
        <v>0</v>
      </c>
      <c r="R68" s="240" t="s">
        <v>222</v>
      </c>
      <c r="S68" s="240" t="s">
        <v>119</v>
      </c>
      <c r="T68" s="241" t="s">
        <v>119</v>
      </c>
      <c r="U68" s="224">
        <v>0.72599999999999998</v>
      </c>
      <c r="V68" s="224">
        <f>ROUND(E68*U68,2)</f>
        <v>12.79</v>
      </c>
      <c r="W68" s="224"/>
      <c r="X68" s="224" t="s">
        <v>223</v>
      </c>
      <c r="Y68" s="224" t="s">
        <v>121</v>
      </c>
      <c r="Z68" s="214"/>
      <c r="AA68" s="214"/>
      <c r="AB68" s="214"/>
      <c r="AC68" s="214"/>
      <c r="AD68" s="214"/>
      <c r="AE68" s="214"/>
      <c r="AF68" s="214"/>
      <c r="AG68" s="214" t="s">
        <v>224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2.5" outlineLevel="2" x14ac:dyDescent="0.2">
      <c r="A69" s="221"/>
      <c r="B69" s="222"/>
      <c r="C69" s="256" t="s">
        <v>225</v>
      </c>
      <c r="D69" s="249"/>
      <c r="E69" s="249"/>
      <c r="F69" s="249"/>
      <c r="G69" s="249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164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51" t="str">
        <f>C69</f>
        <v>s popřípadným nutným naložením do dopravního zařízení, s vyprázdněním dopravního zařízení na hromadu nebo do dopravního prostředku, vč. příplatku za každých dalších i započatých 3,5 m výšky nad 3,5 m,</v>
      </c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5">
        <v>26</v>
      </c>
      <c r="B70" s="236" t="s">
        <v>226</v>
      </c>
      <c r="C70" s="253" t="s">
        <v>227</v>
      </c>
      <c r="D70" s="237" t="s">
        <v>135</v>
      </c>
      <c r="E70" s="238">
        <v>17.618369999999999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0</v>
      </c>
      <c r="O70" s="238">
        <f>ROUND(E70*N70,2)</f>
        <v>0</v>
      </c>
      <c r="P70" s="238">
        <v>0</v>
      </c>
      <c r="Q70" s="238">
        <f>ROUND(E70*P70,2)</f>
        <v>0</v>
      </c>
      <c r="R70" s="240" t="s">
        <v>228</v>
      </c>
      <c r="S70" s="240" t="s">
        <v>119</v>
      </c>
      <c r="T70" s="241" t="s">
        <v>119</v>
      </c>
      <c r="U70" s="224">
        <v>0.49</v>
      </c>
      <c r="V70" s="224">
        <f>ROUND(E70*U70,2)</f>
        <v>8.6300000000000008</v>
      </c>
      <c r="W70" s="224"/>
      <c r="X70" s="224" t="s">
        <v>223</v>
      </c>
      <c r="Y70" s="224" t="s">
        <v>121</v>
      </c>
      <c r="Z70" s="214"/>
      <c r="AA70" s="214"/>
      <c r="AB70" s="214"/>
      <c r="AC70" s="214"/>
      <c r="AD70" s="214"/>
      <c r="AE70" s="214"/>
      <c r="AF70" s="214"/>
      <c r="AG70" s="214" t="s">
        <v>224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2" x14ac:dyDescent="0.2">
      <c r="A71" s="221"/>
      <c r="B71" s="222"/>
      <c r="C71" s="257" t="s">
        <v>229</v>
      </c>
      <c r="D71" s="250"/>
      <c r="E71" s="250"/>
      <c r="F71" s="250"/>
      <c r="G71" s="250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42">
        <v>27</v>
      </c>
      <c r="B72" s="243" t="s">
        <v>230</v>
      </c>
      <c r="C72" s="255" t="s">
        <v>231</v>
      </c>
      <c r="D72" s="244" t="s">
        <v>135</v>
      </c>
      <c r="E72" s="245">
        <v>140.94695999999999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 t="s">
        <v>228</v>
      </c>
      <c r="S72" s="247" t="s">
        <v>119</v>
      </c>
      <c r="T72" s="248" t="s">
        <v>119</v>
      </c>
      <c r="U72" s="224">
        <v>0</v>
      </c>
      <c r="V72" s="224">
        <f>ROUND(E72*U72,2)</f>
        <v>0</v>
      </c>
      <c r="W72" s="224"/>
      <c r="X72" s="224" t="s">
        <v>223</v>
      </c>
      <c r="Y72" s="224" t="s">
        <v>121</v>
      </c>
      <c r="Z72" s="214"/>
      <c r="AA72" s="214"/>
      <c r="AB72" s="214"/>
      <c r="AC72" s="214"/>
      <c r="AD72" s="214"/>
      <c r="AE72" s="214"/>
      <c r="AF72" s="214"/>
      <c r="AG72" s="214" t="s">
        <v>224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42">
        <v>28</v>
      </c>
      <c r="B73" s="243" t="s">
        <v>232</v>
      </c>
      <c r="C73" s="255" t="s">
        <v>233</v>
      </c>
      <c r="D73" s="244" t="s">
        <v>135</v>
      </c>
      <c r="E73" s="245">
        <v>17.618369999999999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21</v>
      </c>
      <c r="M73" s="247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7" t="s">
        <v>228</v>
      </c>
      <c r="S73" s="247" t="s">
        <v>119</v>
      </c>
      <c r="T73" s="248" t="s">
        <v>119</v>
      </c>
      <c r="U73" s="224">
        <v>0.94199999999999995</v>
      </c>
      <c r="V73" s="224">
        <f>ROUND(E73*U73,2)</f>
        <v>16.600000000000001</v>
      </c>
      <c r="W73" s="224"/>
      <c r="X73" s="224" t="s">
        <v>223</v>
      </c>
      <c r="Y73" s="224" t="s">
        <v>121</v>
      </c>
      <c r="Z73" s="214"/>
      <c r="AA73" s="214"/>
      <c r="AB73" s="214"/>
      <c r="AC73" s="214"/>
      <c r="AD73" s="214"/>
      <c r="AE73" s="214"/>
      <c r="AF73" s="214"/>
      <c r="AG73" s="214" t="s">
        <v>224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2.5" outlineLevel="1" x14ac:dyDescent="0.2">
      <c r="A74" s="242">
        <v>29</v>
      </c>
      <c r="B74" s="243" t="s">
        <v>234</v>
      </c>
      <c r="C74" s="255" t="s">
        <v>235</v>
      </c>
      <c r="D74" s="244" t="s">
        <v>135</v>
      </c>
      <c r="E74" s="245">
        <v>35.236739999999998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7" t="s">
        <v>228</v>
      </c>
      <c r="S74" s="247" t="s">
        <v>119</v>
      </c>
      <c r="T74" s="248" t="s">
        <v>119</v>
      </c>
      <c r="U74" s="224">
        <v>0.105</v>
      </c>
      <c r="V74" s="224">
        <f>ROUND(E74*U74,2)</f>
        <v>3.7</v>
      </c>
      <c r="W74" s="224"/>
      <c r="X74" s="224" t="s">
        <v>223</v>
      </c>
      <c r="Y74" s="224" t="s">
        <v>121</v>
      </c>
      <c r="Z74" s="214"/>
      <c r="AA74" s="214"/>
      <c r="AB74" s="214"/>
      <c r="AC74" s="214"/>
      <c r="AD74" s="214"/>
      <c r="AE74" s="214"/>
      <c r="AF74" s="214"/>
      <c r="AG74" s="214" t="s">
        <v>224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5">
        <v>30</v>
      </c>
      <c r="B75" s="236" t="s">
        <v>236</v>
      </c>
      <c r="C75" s="253" t="s">
        <v>237</v>
      </c>
      <c r="D75" s="237" t="s">
        <v>135</v>
      </c>
      <c r="E75" s="238">
        <v>12.8184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183</v>
      </c>
      <c r="T75" s="241" t="s">
        <v>119</v>
      </c>
      <c r="U75" s="224">
        <v>0</v>
      </c>
      <c r="V75" s="224">
        <f>ROUND(E75*U75,2)</f>
        <v>0</v>
      </c>
      <c r="W75" s="224"/>
      <c r="X75" s="224" t="s">
        <v>238</v>
      </c>
      <c r="Y75" s="224" t="s">
        <v>121</v>
      </c>
      <c r="Z75" s="214"/>
      <c r="AA75" s="214"/>
      <c r="AB75" s="214"/>
      <c r="AC75" s="214"/>
      <c r="AD75" s="214"/>
      <c r="AE75" s="214"/>
      <c r="AF75" s="214"/>
      <c r="AG75" s="214" t="s">
        <v>239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2" x14ac:dyDescent="0.2">
      <c r="A76" s="221"/>
      <c r="B76" s="222"/>
      <c r="C76" s="257" t="s">
        <v>240</v>
      </c>
      <c r="D76" s="250"/>
      <c r="E76" s="250"/>
      <c r="F76" s="250"/>
      <c r="G76" s="250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x14ac:dyDescent="0.2">
      <c r="A77" s="228" t="s">
        <v>113</v>
      </c>
      <c r="B77" s="229" t="s">
        <v>84</v>
      </c>
      <c r="C77" s="252" t="s">
        <v>27</v>
      </c>
      <c r="D77" s="230"/>
      <c r="E77" s="231"/>
      <c r="F77" s="232"/>
      <c r="G77" s="232">
        <f>SUMIF(AG78:AG79,"&lt;&gt;NOR",G78:G79)</f>
        <v>0</v>
      </c>
      <c r="H77" s="232"/>
      <c r="I77" s="232">
        <f>SUM(I78:I79)</f>
        <v>0</v>
      </c>
      <c r="J77" s="232"/>
      <c r="K77" s="232">
        <f>SUM(K78:K79)</f>
        <v>0</v>
      </c>
      <c r="L77" s="232"/>
      <c r="M77" s="232">
        <f>SUM(M78:M79)</f>
        <v>0</v>
      </c>
      <c r="N77" s="231"/>
      <c r="O77" s="231">
        <f>SUM(O78:O79)</f>
        <v>0</v>
      </c>
      <c r="P77" s="231"/>
      <c r="Q77" s="231">
        <f>SUM(Q78:Q79)</f>
        <v>0</v>
      </c>
      <c r="R77" s="232"/>
      <c r="S77" s="232"/>
      <c r="T77" s="233"/>
      <c r="U77" s="227"/>
      <c r="V77" s="227">
        <f>SUM(V78:V79)</f>
        <v>0</v>
      </c>
      <c r="W77" s="227"/>
      <c r="X77" s="227"/>
      <c r="Y77" s="227"/>
      <c r="AG77" t="s">
        <v>114</v>
      </c>
    </row>
    <row r="78" spans="1:60" outlineLevel="1" x14ac:dyDescent="0.2">
      <c r="A78" s="235">
        <v>31</v>
      </c>
      <c r="B78" s="236" t="s">
        <v>241</v>
      </c>
      <c r="C78" s="253" t="s">
        <v>242</v>
      </c>
      <c r="D78" s="237" t="s">
        <v>243</v>
      </c>
      <c r="E78" s="238">
        <v>1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/>
      <c r="S78" s="240" t="s">
        <v>119</v>
      </c>
      <c r="T78" s="241" t="s">
        <v>244</v>
      </c>
      <c r="U78" s="224">
        <v>0</v>
      </c>
      <c r="V78" s="224">
        <f>ROUND(E78*U78,2)</f>
        <v>0</v>
      </c>
      <c r="W78" s="224"/>
      <c r="X78" s="224" t="s">
        <v>245</v>
      </c>
      <c r="Y78" s="224" t="s">
        <v>121</v>
      </c>
      <c r="Z78" s="214"/>
      <c r="AA78" s="214"/>
      <c r="AB78" s="214"/>
      <c r="AC78" s="214"/>
      <c r="AD78" s="214"/>
      <c r="AE78" s="214"/>
      <c r="AF78" s="214"/>
      <c r="AG78" s="214" t="s">
        <v>246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2">
      <c r="A79" s="221"/>
      <c r="B79" s="222"/>
      <c r="C79" s="257" t="s">
        <v>247</v>
      </c>
      <c r="D79" s="250"/>
      <c r="E79" s="250"/>
      <c r="F79" s="250"/>
      <c r="G79" s="250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169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x14ac:dyDescent="0.2">
      <c r="A80" s="3"/>
      <c r="B80" s="4"/>
      <c r="C80" s="258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99</v>
      </c>
    </row>
    <row r="81" spans="1:33" x14ac:dyDescent="0.2">
      <c r="A81" s="217"/>
      <c r="B81" s="218" t="s">
        <v>29</v>
      </c>
      <c r="C81" s="259"/>
      <c r="D81" s="219"/>
      <c r="E81" s="220"/>
      <c r="F81" s="220"/>
      <c r="G81" s="234">
        <f>G8+G14+G16+G29+G46+G57+G67+G77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248</v>
      </c>
    </row>
    <row r="82" spans="1:33" x14ac:dyDescent="0.2">
      <c r="C82" s="260"/>
      <c r="D82" s="10"/>
      <c r="AG82" t="s">
        <v>249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ABvo3cv5q76/snXwVE0g+2jGb1lGk0u3it+Vj9wR+l/NIEZ/2RZLNEIfYLA16gANouRNa1ukDRkyYr0sU3y/Q==" saltValue="Yso5JJLXNB2IBoM6QN09AQ==" spinCount="100000" sheet="1" formatRows="0"/>
  <mergeCells count="14">
    <mergeCell ref="C76:G76"/>
    <mergeCell ref="C79:G79"/>
    <mergeCell ref="C35:G35"/>
    <mergeCell ref="C45:G45"/>
    <mergeCell ref="C56:G56"/>
    <mergeCell ref="C59:G59"/>
    <mergeCell ref="C69:G69"/>
    <mergeCell ref="C71:G71"/>
    <mergeCell ref="A1:G1"/>
    <mergeCell ref="C2:G2"/>
    <mergeCell ref="C3:G3"/>
    <mergeCell ref="C4:G4"/>
    <mergeCell ref="C28:G28"/>
    <mergeCell ref="C31:G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p.č. 164_6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'p.č. 164_6 01 Pol'!Názvy_tisku</vt:lpstr>
      <vt:lpstr>oadresa</vt:lpstr>
      <vt:lpstr>Stavba!Objednatel</vt:lpstr>
      <vt:lpstr>Stavba!Objekt</vt:lpstr>
      <vt:lpstr>'p.č. 164_6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Vikotr Striz</cp:lastModifiedBy>
  <cp:lastPrinted>2019-03-19T12:27:02Z</cp:lastPrinted>
  <dcterms:created xsi:type="dcterms:W3CDTF">2009-04-08T07:15:50Z</dcterms:created>
  <dcterms:modified xsi:type="dcterms:W3CDTF">2024-03-26T10:46:07Z</dcterms:modified>
</cp:coreProperties>
</file>