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jurickova\Documents\zakázky\2024 rozvody A1\"/>
    </mc:Choice>
  </mc:AlternateContent>
  <xr:revisionPtr revIDLastSave="0" documentId="8_{A99C3B83-1341-48A9-A01E-56B0A0FA5B0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Pol'!$A$1:$Y$261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iterateDelta="1E-4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61" i="12" l="1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4" i="12"/>
  <c r="M14" i="12" s="1"/>
  <c r="I14" i="12"/>
  <c r="K14" i="12"/>
  <c r="O14" i="12"/>
  <c r="Q14" i="12"/>
  <c r="V14" i="12"/>
  <c r="G17" i="12"/>
  <c r="M17" i="12" s="1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I22" i="12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26" i="12"/>
  <c r="I26" i="12"/>
  <c r="K26" i="12"/>
  <c r="M26" i="12"/>
  <c r="O26" i="12"/>
  <c r="Q26" i="12"/>
  <c r="V26" i="12"/>
  <c r="G28" i="12"/>
  <c r="M28" i="12" s="1"/>
  <c r="I28" i="12"/>
  <c r="K28" i="12"/>
  <c r="O28" i="12"/>
  <c r="Q28" i="12"/>
  <c r="V28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I35" i="12"/>
  <c r="K35" i="12"/>
  <c r="M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9" i="12"/>
  <c r="M39" i="12" s="1"/>
  <c r="I39" i="12"/>
  <c r="K39" i="12"/>
  <c r="O39" i="12"/>
  <c r="Q39" i="12"/>
  <c r="V39" i="12"/>
  <c r="G42" i="12"/>
  <c r="I42" i="12"/>
  <c r="K42" i="12"/>
  <c r="M42" i="12"/>
  <c r="O42" i="12"/>
  <c r="Q42" i="12"/>
  <c r="V42" i="12"/>
  <c r="G43" i="12"/>
  <c r="I43" i="12"/>
  <c r="K43" i="12"/>
  <c r="M43" i="12"/>
  <c r="O43" i="12"/>
  <c r="Q43" i="12"/>
  <c r="V43" i="12"/>
  <c r="G46" i="12"/>
  <c r="M46" i="12" s="1"/>
  <c r="I46" i="12"/>
  <c r="K46" i="12"/>
  <c r="O46" i="12"/>
  <c r="Q46" i="12"/>
  <c r="V46" i="12"/>
  <c r="G49" i="12"/>
  <c r="I49" i="12"/>
  <c r="K49" i="12"/>
  <c r="M49" i="12"/>
  <c r="O49" i="12"/>
  <c r="Q49" i="12"/>
  <c r="V49" i="12"/>
  <c r="G52" i="12"/>
  <c r="M52" i="12" s="1"/>
  <c r="I52" i="12"/>
  <c r="K52" i="12"/>
  <c r="O52" i="12"/>
  <c r="Q52" i="12"/>
  <c r="V52" i="12"/>
  <c r="G53" i="12"/>
  <c r="I53" i="12"/>
  <c r="K53" i="12"/>
  <c r="M53" i="12"/>
  <c r="O53" i="12"/>
  <c r="Q53" i="12"/>
  <c r="V53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6" i="12"/>
  <c r="I56" i="12"/>
  <c r="K56" i="12"/>
  <c r="M56" i="12"/>
  <c r="O56" i="12"/>
  <c r="Q56" i="12"/>
  <c r="V56" i="12"/>
  <c r="G57" i="12"/>
  <c r="I56" i="1" s="1"/>
  <c r="G58" i="12"/>
  <c r="M58" i="12" s="1"/>
  <c r="M57" i="12" s="1"/>
  <c r="I58" i="12"/>
  <c r="I57" i="12" s="1"/>
  <c r="K58" i="12"/>
  <c r="K57" i="12" s="1"/>
  <c r="O58" i="12"/>
  <c r="O57" i="12" s="1"/>
  <c r="Q58" i="12"/>
  <c r="Q57" i="12" s="1"/>
  <c r="V58" i="12"/>
  <c r="V57" i="12" s="1"/>
  <c r="G60" i="12"/>
  <c r="G59" i="12" s="1"/>
  <c r="I57" i="1" s="1"/>
  <c r="I60" i="12"/>
  <c r="K60" i="12"/>
  <c r="M60" i="12"/>
  <c r="O60" i="12"/>
  <c r="Q60" i="12"/>
  <c r="V60" i="12"/>
  <c r="G63" i="12"/>
  <c r="M63" i="12" s="1"/>
  <c r="I63" i="12"/>
  <c r="K63" i="12"/>
  <c r="O63" i="12"/>
  <c r="Q63" i="12"/>
  <c r="V63" i="12"/>
  <c r="G65" i="12"/>
  <c r="M65" i="12" s="1"/>
  <c r="I65" i="12"/>
  <c r="K65" i="12"/>
  <c r="O65" i="12"/>
  <c r="Q65" i="12"/>
  <c r="V65" i="12"/>
  <c r="G67" i="12"/>
  <c r="I67" i="12"/>
  <c r="K67" i="12"/>
  <c r="M67" i="12"/>
  <c r="O67" i="12"/>
  <c r="Q67" i="12"/>
  <c r="V67" i="12"/>
  <c r="G70" i="12"/>
  <c r="M70" i="12" s="1"/>
  <c r="I70" i="12"/>
  <c r="K70" i="12"/>
  <c r="O70" i="12"/>
  <c r="Q70" i="12"/>
  <c r="V70" i="12"/>
  <c r="G73" i="12"/>
  <c r="I73" i="12"/>
  <c r="K73" i="12"/>
  <c r="M73" i="12"/>
  <c r="O73" i="12"/>
  <c r="Q73" i="12"/>
  <c r="V73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9" i="12"/>
  <c r="G78" i="12" s="1"/>
  <c r="I58" i="1" s="1"/>
  <c r="I79" i="12"/>
  <c r="I78" i="12" s="1"/>
  <c r="K79" i="12"/>
  <c r="K78" i="12" s="1"/>
  <c r="O79" i="12"/>
  <c r="O78" i="12" s="1"/>
  <c r="Q79" i="12"/>
  <c r="Q78" i="12" s="1"/>
  <c r="V79" i="12"/>
  <c r="V78" i="12" s="1"/>
  <c r="G82" i="12"/>
  <c r="I82" i="12"/>
  <c r="K82" i="12"/>
  <c r="M82" i="12"/>
  <c r="O82" i="12"/>
  <c r="Q82" i="12"/>
  <c r="V82" i="12"/>
  <c r="G84" i="12"/>
  <c r="I84" i="12"/>
  <c r="K84" i="12"/>
  <c r="M84" i="12"/>
  <c r="O84" i="12"/>
  <c r="Q84" i="12"/>
  <c r="Q81" i="12" s="1"/>
  <c r="V84" i="12"/>
  <c r="G89" i="12"/>
  <c r="M89" i="12" s="1"/>
  <c r="I89" i="12"/>
  <c r="K89" i="12"/>
  <c r="O89" i="12"/>
  <c r="Q89" i="12"/>
  <c r="V89" i="12"/>
  <c r="G93" i="12"/>
  <c r="M93" i="12" s="1"/>
  <c r="I93" i="12"/>
  <c r="K93" i="12"/>
  <c r="O93" i="12"/>
  <c r="Q93" i="12"/>
  <c r="V93" i="12"/>
  <c r="V81" i="12" s="1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7" i="12"/>
  <c r="I97" i="12"/>
  <c r="K97" i="12"/>
  <c r="M97" i="12"/>
  <c r="O97" i="12"/>
  <c r="Q97" i="12"/>
  <c r="V97" i="12"/>
  <c r="G99" i="12"/>
  <c r="I99" i="12"/>
  <c r="K99" i="12"/>
  <c r="M99" i="12"/>
  <c r="O99" i="12"/>
  <c r="Q99" i="12"/>
  <c r="V99" i="12"/>
  <c r="G101" i="12"/>
  <c r="I101" i="12"/>
  <c r="K101" i="12"/>
  <c r="M101" i="12"/>
  <c r="O101" i="12"/>
  <c r="Q101" i="12"/>
  <c r="V101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10" i="12"/>
  <c r="I110" i="12"/>
  <c r="K110" i="12"/>
  <c r="M110" i="12"/>
  <c r="O110" i="12"/>
  <c r="Q110" i="12"/>
  <c r="V110" i="12"/>
  <c r="G119" i="12"/>
  <c r="I119" i="12"/>
  <c r="K119" i="12"/>
  <c r="M119" i="12"/>
  <c r="O119" i="12"/>
  <c r="Q119" i="12"/>
  <c r="V119" i="12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I123" i="12"/>
  <c r="K123" i="12"/>
  <c r="M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I126" i="12"/>
  <c r="K126" i="12"/>
  <c r="M126" i="12"/>
  <c r="O126" i="12"/>
  <c r="Q126" i="12"/>
  <c r="V126" i="12"/>
  <c r="G127" i="12"/>
  <c r="I127" i="12"/>
  <c r="K127" i="12"/>
  <c r="M127" i="12"/>
  <c r="O127" i="12"/>
  <c r="Q127" i="12"/>
  <c r="V127" i="12"/>
  <c r="G131" i="12"/>
  <c r="I131" i="12"/>
  <c r="K131" i="12"/>
  <c r="M131" i="12"/>
  <c r="O131" i="12"/>
  <c r="Q131" i="12"/>
  <c r="V131" i="12"/>
  <c r="G136" i="12"/>
  <c r="M136" i="12" s="1"/>
  <c r="I136" i="12"/>
  <c r="K136" i="12"/>
  <c r="O136" i="12"/>
  <c r="Q136" i="12"/>
  <c r="V136" i="12"/>
  <c r="G142" i="12"/>
  <c r="I142" i="12"/>
  <c r="K142" i="12"/>
  <c r="M142" i="12"/>
  <c r="O142" i="12"/>
  <c r="Q142" i="12"/>
  <c r="V142" i="12"/>
  <c r="G149" i="12"/>
  <c r="I149" i="12"/>
  <c r="K149" i="12"/>
  <c r="M149" i="12"/>
  <c r="O149" i="12"/>
  <c r="Q149" i="12"/>
  <c r="V149" i="12"/>
  <c r="G155" i="12"/>
  <c r="M155" i="12" s="1"/>
  <c r="I155" i="12"/>
  <c r="K155" i="12"/>
  <c r="O155" i="12"/>
  <c r="Q155" i="12"/>
  <c r="V155" i="12"/>
  <c r="G161" i="12"/>
  <c r="I161" i="12"/>
  <c r="K161" i="12"/>
  <c r="M161" i="12"/>
  <c r="O161" i="12"/>
  <c r="Q161" i="12"/>
  <c r="V161" i="12"/>
  <c r="G166" i="12"/>
  <c r="I166" i="12"/>
  <c r="K166" i="12"/>
  <c r="M166" i="12"/>
  <c r="O166" i="12"/>
  <c r="Q166" i="12"/>
  <c r="V166" i="12"/>
  <c r="G171" i="12"/>
  <c r="I171" i="12"/>
  <c r="K171" i="12"/>
  <c r="M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I173" i="12"/>
  <c r="K173" i="12"/>
  <c r="M173" i="12"/>
  <c r="O173" i="12"/>
  <c r="Q173" i="12"/>
  <c r="V173" i="12"/>
  <c r="G174" i="12"/>
  <c r="I174" i="12"/>
  <c r="K174" i="12"/>
  <c r="M174" i="12"/>
  <c r="O174" i="12"/>
  <c r="Q174" i="12"/>
  <c r="V174" i="12"/>
  <c r="G175" i="12"/>
  <c r="M175" i="12" s="1"/>
  <c r="I175" i="12"/>
  <c r="K175" i="12"/>
  <c r="O175" i="12"/>
  <c r="Q175" i="12"/>
  <c r="V175" i="12"/>
  <c r="G177" i="12"/>
  <c r="I177" i="12"/>
  <c r="K177" i="12"/>
  <c r="M177" i="12"/>
  <c r="O177" i="12"/>
  <c r="Q177" i="12"/>
  <c r="V177" i="12"/>
  <c r="G179" i="12"/>
  <c r="I179" i="12"/>
  <c r="K179" i="12"/>
  <c r="M179" i="12"/>
  <c r="O179" i="12"/>
  <c r="Q179" i="12"/>
  <c r="V179" i="12"/>
  <c r="G181" i="12"/>
  <c r="I181" i="12"/>
  <c r="K181" i="12"/>
  <c r="M181" i="12"/>
  <c r="O181" i="12"/>
  <c r="Q181" i="12"/>
  <c r="V181" i="12"/>
  <c r="G183" i="12"/>
  <c r="M183" i="12" s="1"/>
  <c r="I183" i="12"/>
  <c r="K183" i="12"/>
  <c r="O183" i="12"/>
  <c r="Q183" i="12"/>
  <c r="V183" i="12"/>
  <c r="G185" i="12"/>
  <c r="I185" i="12"/>
  <c r="K185" i="12"/>
  <c r="M185" i="12"/>
  <c r="O185" i="12"/>
  <c r="Q185" i="12"/>
  <c r="V185" i="12"/>
  <c r="G187" i="12"/>
  <c r="I187" i="12"/>
  <c r="K187" i="12"/>
  <c r="M187" i="12"/>
  <c r="O187" i="12"/>
  <c r="Q187" i="12"/>
  <c r="V187" i="12"/>
  <c r="G189" i="12"/>
  <c r="M189" i="12" s="1"/>
  <c r="I189" i="12"/>
  <c r="K189" i="12"/>
  <c r="O189" i="12"/>
  <c r="Q189" i="12"/>
  <c r="V189" i="12"/>
  <c r="G191" i="12"/>
  <c r="I191" i="12"/>
  <c r="K191" i="12"/>
  <c r="M191" i="12"/>
  <c r="O191" i="12"/>
  <c r="Q191" i="12"/>
  <c r="V191" i="12"/>
  <c r="G193" i="12"/>
  <c r="I193" i="12"/>
  <c r="K193" i="12"/>
  <c r="M193" i="12"/>
  <c r="O193" i="12"/>
  <c r="Q193" i="12"/>
  <c r="V193" i="12"/>
  <c r="G195" i="12"/>
  <c r="I195" i="12"/>
  <c r="K195" i="12"/>
  <c r="M195" i="12"/>
  <c r="O195" i="12"/>
  <c r="Q195" i="12"/>
  <c r="V195" i="12"/>
  <c r="G204" i="12"/>
  <c r="M204" i="12" s="1"/>
  <c r="I204" i="12"/>
  <c r="K204" i="12"/>
  <c r="O204" i="12"/>
  <c r="Q204" i="12"/>
  <c r="V204" i="12"/>
  <c r="G206" i="12"/>
  <c r="I206" i="12"/>
  <c r="K206" i="12"/>
  <c r="M206" i="12"/>
  <c r="O206" i="12"/>
  <c r="Q206" i="12"/>
  <c r="V206" i="12"/>
  <c r="G207" i="12"/>
  <c r="I207" i="12"/>
  <c r="K207" i="12"/>
  <c r="M207" i="12"/>
  <c r="O207" i="12"/>
  <c r="Q207" i="12"/>
  <c r="V207" i="12"/>
  <c r="G208" i="12"/>
  <c r="I208" i="12"/>
  <c r="K208" i="12"/>
  <c r="M208" i="12"/>
  <c r="O208" i="12"/>
  <c r="Q208" i="12"/>
  <c r="V208" i="12"/>
  <c r="G209" i="12"/>
  <c r="I209" i="12"/>
  <c r="K209" i="12"/>
  <c r="M209" i="12"/>
  <c r="O209" i="12"/>
  <c r="Q209" i="12"/>
  <c r="V209" i="12"/>
  <c r="G211" i="12"/>
  <c r="M211" i="12" s="1"/>
  <c r="I211" i="12"/>
  <c r="K211" i="12"/>
  <c r="O211" i="12"/>
  <c r="Q211" i="12"/>
  <c r="V211" i="12"/>
  <c r="G213" i="12"/>
  <c r="M213" i="12" s="1"/>
  <c r="I213" i="12"/>
  <c r="K213" i="12"/>
  <c r="O213" i="12"/>
  <c r="Q213" i="12"/>
  <c r="V213" i="12"/>
  <c r="G215" i="12"/>
  <c r="M215" i="12" s="1"/>
  <c r="I215" i="12"/>
  <c r="K215" i="12"/>
  <c r="O215" i="12"/>
  <c r="Q215" i="12"/>
  <c r="V215" i="12"/>
  <c r="G217" i="12"/>
  <c r="I217" i="12"/>
  <c r="K217" i="12"/>
  <c r="M217" i="12"/>
  <c r="O217" i="12"/>
  <c r="Q217" i="12"/>
  <c r="V217" i="12"/>
  <c r="G218" i="12"/>
  <c r="I218" i="12"/>
  <c r="K218" i="12"/>
  <c r="M218" i="12"/>
  <c r="O218" i="12"/>
  <c r="Q218" i="12"/>
  <c r="V218" i="12"/>
  <c r="G220" i="12"/>
  <c r="I220" i="12"/>
  <c r="K220" i="12"/>
  <c r="M220" i="12"/>
  <c r="O220" i="12"/>
  <c r="Q220" i="12"/>
  <c r="V220" i="12"/>
  <c r="G221" i="12"/>
  <c r="I221" i="12"/>
  <c r="K221" i="12"/>
  <c r="M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I225" i="12"/>
  <c r="K225" i="12"/>
  <c r="M225" i="12"/>
  <c r="O225" i="12"/>
  <c r="Q225" i="12"/>
  <c r="V225" i="12"/>
  <c r="G226" i="12"/>
  <c r="M226" i="12" s="1"/>
  <c r="I226" i="12"/>
  <c r="K226" i="12"/>
  <c r="O226" i="12"/>
  <c r="Q226" i="12"/>
  <c r="V226" i="12"/>
  <c r="G228" i="12"/>
  <c r="I228" i="12"/>
  <c r="K228" i="12"/>
  <c r="M228" i="12"/>
  <c r="O228" i="12"/>
  <c r="Q228" i="12"/>
  <c r="V228" i="12"/>
  <c r="G230" i="12"/>
  <c r="I230" i="12"/>
  <c r="K230" i="12"/>
  <c r="M230" i="12"/>
  <c r="O230" i="12"/>
  <c r="Q230" i="12"/>
  <c r="V230" i="12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6" i="12"/>
  <c r="G235" i="12" s="1"/>
  <c r="I61" i="1" s="1"/>
  <c r="I236" i="12"/>
  <c r="I235" i="12" s="1"/>
  <c r="K236" i="12"/>
  <c r="O236" i="12"/>
  <c r="Q236" i="12"/>
  <c r="V236" i="12"/>
  <c r="G237" i="12"/>
  <c r="I237" i="12"/>
  <c r="K237" i="12"/>
  <c r="M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I239" i="12"/>
  <c r="K239" i="12"/>
  <c r="M239" i="12"/>
  <c r="O239" i="12"/>
  <c r="Q239" i="12"/>
  <c r="V239" i="12"/>
  <c r="G241" i="12"/>
  <c r="I241" i="12"/>
  <c r="K241" i="12"/>
  <c r="M241" i="12"/>
  <c r="O241" i="12"/>
  <c r="O240" i="12" s="1"/>
  <c r="Q241" i="12"/>
  <c r="Q240" i="12" s="1"/>
  <c r="V241" i="12"/>
  <c r="V240" i="12" s="1"/>
  <c r="G242" i="12"/>
  <c r="M242" i="12" s="1"/>
  <c r="I242" i="12"/>
  <c r="K242" i="12"/>
  <c r="O242" i="12"/>
  <c r="Q242" i="12"/>
  <c r="V242" i="12"/>
  <c r="G243" i="12"/>
  <c r="I243" i="12"/>
  <c r="K243" i="12"/>
  <c r="M243" i="12"/>
  <c r="O243" i="12"/>
  <c r="Q243" i="12"/>
  <c r="V243" i="12"/>
  <c r="G245" i="12"/>
  <c r="M245" i="12" s="1"/>
  <c r="I245" i="12"/>
  <c r="K245" i="12"/>
  <c r="O245" i="12"/>
  <c r="Q245" i="12"/>
  <c r="V245" i="12"/>
  <c r="G246" i="12"/>
  <c r="I246" i="12"/>
  <c r="K246" i="12"/>
  <c r="M246" i="12"/>
  <c r="O246" i="12"/>
  <c r="Q246" i="12"/>
  <c r="V246" i="12"/>
  <c r="G247" i="12"/>
  <c r="I247" i="12"/>
  <c r="K247" i="12"/>
  <c r="M247" i="12"/>
  <c r="O247" i="12"/>
  <c r="Q247" i="12"/>
  <c r="V247" i="12"/>
  <c r="I248" i="12"/>
  <c r="G249" i="12"/>
  <c r="I249" i="12"/>
  <c r="K249" i="12"/>
  <c r="K248" i="12" s="1"/>
  <c r="M249" i="12"/>
  <c r="M248" i="12" s="1"/>
  <c r="O249" i="12"/>
  <c r="O248" i="12" s="1"/>
  <c r="Q249" i="12"/>
  <c r="Q248" i="12" s="1"/>
  <c r="V249" i="12"/>
  <c r="V248" i="12" s="1"/>
  <c r="G251" i="12"/>
  <c r="M251" i="12" s="1"/>
  <c r="I251" i="12"/>
  <c r="K251" i="12"/>
  <c r="O251" i="12"/>
  <c r="Q251" i="12"/>
  <c r="V251" i="12"/>
  <c r="G253" i="12"/>
  <c r="M253" i="12" s="1"/>
  <c r="I253" i="12"/>
  <c r="K253" i="12"/>
  <c r="O253" i="12"/>
  <c r="Q253" i="12"/>
  <c r="V253" i="12"/>
  <c r="G254" i="12"/>
  <c r="I64" i="1" s="1"/>
  <c r="I20" i="1" s="1"/>
  <c r="G255" i="12"/>
  <c r="I255" i="12"/>
  <c r="I254" i="12" s="1"/>
  <c r="K255" i="12"/>
  <c r="M255" i="12"/>
  <c r="O255" i="12"/>
  <c r="O254" i="12" s="1"/>
  <c r="Q255" i="12"/>
  <c r="V255" i="12"/>
  <c r="G256" i="12"/>
  <c r="I256" i="12"/>
  <c r="K256" i="12"/>
  <c r="M256" i="12"/>
  <c r="O256" i="12"/>
  <c r="Q256" i="12"/>
  <c r="V256" i="12"/>
  <c r="G257" i="12"/>
  <c r="I257" i="12"/>
  <c r="K257" i="12"/>
  <c r="M257" i="12"/>
  <c r="O257" i="12"/>
  <c r="Q257" i="12"/>
  <c r="V257" i="12"/>
  <c r="G258" i="12"/>
  <c r="M258" i="12" s="1"/>
  <c r="I258" i="12"/>
  <c r="K258" i="12"/>
  <c r="O258" i="12"/>
  <c r="Q258" i="12"/>
  <c r="V258" i="12"/>
  <c r="AE260" i="12"/>
  <c r="F42" i="1" s="1"/>
  <c r="I18" i="1"/>
  <c r="H43" i="1"/>
  <c r="J28" i="1"/>
  <c r="J26" i="1"/>
  <c r="G38" i="1"/>
  <c r="F38" i="1"/>
  <c r="J23" i="1"/>
  <c r="J24" i="1"/>
  <c r="J25" i="1"/>
  <c r="J27" i="1"/>
  <c r="E24" i="1"/>
  <c r="G24" i="1"/>
  <c r="E26" i="1"/>
  <c r="G26" i="1"/>
  <c r="M236" i="12" l="1"/>
  <c r="M235" i="12" s="1"/>
  <c r="M9" i="12"/>
  <c r="M8" i="12" s="1"/>
  <c r="I53" i="1"/>
  <c r="K235" i="12"/>
  <c r="V41" i="12"/>
  <c r="V254" i="12"/>
  <c r="O41" i="12"/>
  <c r="Q254" i="12"/>
  <c r="K109" i="12"/>
  <c r="O59" i="12"/>
  <c r="K41" i="12"/>
  <c r="F39" i="1"/>
  <c r="O109" i="12"/>
  <c r="I109" i="12"/>
  <c r="V109" i="12"/>
  <c r="K81" i="12"/>
  <c r="V59" i="12"/>
  <c r="M254" i="12"/>
  <c r="Q109" i="12"/>
  <c r="I81" i="12"/>
  <c r="Q59" i="12"/>
  <c r="K59" i="12"/>
  <c r="I41" i="12"/>
  <c r="I13" i="12"/>
  <c r="G41" i="12"/>
  <c r="I55" i="1" s="1"/>
  <c r="I16" i="1" s="1"/>
  <c r="O13" i="12"/>
  <c r="F41" i="1"/>
  <c r="G248" i="12"/>
  <c r="I63" i="1" s="1"/>
  <c r="I19" i="1" s="1"/>
  <c r="V13" i="12"/>
  <c r="M109" i="12"/>
  <c r="Q41" i="12"/>
  <c r="K254" i="12"/>
  <c r="O81" i="12"/>
  <c r="I59" i="12"/>
  <c r="K240" i="12"/>
  <c r="V235" i="12"/>
  <c r="I240" i="12"/>
  <c r="Q235" i="12"/>
  <c r="Q13" i="12"/>
  <c r="K13" i="12"/>
  <c r="M240" i="12"/>
  <c r="O235" i="12"/>
  <c r="M79" i="12"/>
  <c r="M78" i="12" s="1"/>
  <c r="M59" i="12"/>
  <c r="M13" i="12"/>
  <c r="M81" i="12"/>
  <c r="M41" i="12"/>
  <c r="G13" i="12"/>
  <c r="I54" i="1" s="1"/>
  <c r="I65" i="1" s="1"/>
  <c r="G240" i="12"/>
  <c r="I62" i="1" s="1"/>
  <c r="G109" i="12"/>
  <c r="I60" i="1" s="1"/>
  <c r="G81" i="12"/>
  <c r="I59" i="1" s="1"/>
  <c r="AF260" i="12"/>
  <c r="J53" i="1" l="1"/>
  <c r="J57" i="1"/>
  <c r="J58" i="1"/>
  <c r="I17" i="1"/>
  <c r="I21" i="1" s="1"/>
  <c r="G42" i="1"/>
  <c r="I42" i="1" s="1"/>
  <c r="G41" i="1"/>
  <c r="I41" i="1" s="1"/>
  <c r="G39" i="1"/>
  <c r="G43" i="1" s="1"/>
  <c r="G25" i="1" s="1"/>
  <c r="I39" i="1"/>
  <c r="I43" i="1" s="1"/>
  <c r="F43" i="1"/>
  <c r="G23" i="1" s="1"/>
  <c r="A27" i="1" s="1"/>
  <c r="G28" i="1" s="1"/>
  <c r="G27" i="1" s="1"/>
  <c r="G29" i="1" s="1"/>
  <c r="G260" i="12"/>
  <c r="J56" i="1"/>
  <c r="J54" i="1"/>
  <c r="J55" i="1"/>
  <c r="J59" i="1"/>
  <c r="J62" i="1"/>
  <c r="J61" i="1"/>
  <c r="J64" i="1"/>
  <c r="J60" i="1"/>
  <c r="J63" i="1"/>
  <c r="A28" i="1" l="1"/>
  <c r="J42" i="1"/>
  <c r="J41" i="1"/>
  <c r="J39" i="1"/>
  <c r="J43" i="1" s="1"/>
  <c r="J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D75120C6-A376-46F0-88B1-8A34A616670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4D8C07-DC31-43D8-94FB-98A5550ECCD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<sst xmlns="http://schemas.openxmlformats.org/spreadsheetml/2006/main" count="1486" uniqueCount="480">
  <si>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</si>
  <si>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</si>
  <si>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</si>
  <si>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</si>
  <si>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</si>
  <si>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</si>
  <si>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</si>
  <si>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</si>
  <si>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</si>
  <si>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</si>
  <si>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</si>
  <si>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</si>
  <si>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</si>
  <si>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</si>
  <si>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</si>
  <si>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</si>
  <si>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</si>
  <si>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</si>
  <si>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</si>
  <si>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</si>
  <si>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</si>
  <si>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</si>
  <si>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</si>
  <si>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</si>
  <si>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</si>
  <si>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</si>
  <si>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</si>
  <si>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</si>
  <si>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</si>
  <si>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</si>
  <si>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</si>
  <si>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</si>
  <si>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</si>
  <si>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</si>
  <si>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</si>
  <si>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</si>
  <si>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</si>
  <si>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</si>
  <si>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</si>
  <si>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</si>
  <si>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</si>
  <si>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</si>
  <si>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</si>
  <si>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</si>
  <si>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Zdravotechnické instalace</t>
  </si>
  <si>
    <t>01</t>
  </si>
  <si>
    <t>Objekt A1</t>
  </si>
  <si>
    <t>Objekt:</t>
  </si>
  <si>
    <t>Rozpočet:</t>
  </si>
  <si>
    <t>235Z086</t>
  </si>
  <si>
    <t>Střední škola Čichnova Brno - rekonstrukce ZTI, objekt A1</t>
  </si>
  <si>
    <t>Stavba</t>
  </si>
  <si>
    <t>Stavební objekt</t>
  </si>
  <si>
    <t>Celkem za stavbu</t>
  </si>
  <si>
    <t>CZK</t>
  </si>
  <si>
    <t>#POPS</t>
  </si>
  <si>
    <t>Popis stavby: 235Z086 - Střední škola Čichnova Brno - rekonstrukce ZTI, objekt A1</t>
  </si>
  <si>
    <t>#POPO</t>
  </si>
  <si>
    <t>Popis objektu: 01 - Objekt A1</t>
  </si>
  <si>
    <t>#POPR</t>
  </si>
  <si>
    <t>Popis rozpočtu: 1 - Zdravotechnické instalace</t>
  </si>
  <si>
    <t>Rekapitulace dílů</t>
  </si>
  <si>
    <t>Typ dílu</t>
  </si>
  <si>
    <t>3</t>
  </si>
  <si>
    <t>Svislé a kompletní konstrukce</t>
  </si>
  <si>
    <t>6</t>
  </si>
  <si>
    <t>Úpravy povrchu, podlahy</t>
  </si>
  <si>
    <t>700B</t>
  </si>
  <si>
    <t>Demontáže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</si>
  <si>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</si>
  <si>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</si>
  <si>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</si>
  <si>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</si>
  <si>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</si>
  <si>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</si>
  <si>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</si>
  <si>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</si>
  <si>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722</t>
  </si>
  <si>
    <t>Vnitřní vodovod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</si>
  <si>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</si>
  <si>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</si>
  <si>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</si>
  <si>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</si>
  <si>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</si>
  <si>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</si>
  <si>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</si>
  <si>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</si>
  <si>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</si>
  <si>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</si>
  <si>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</si>
  <si>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</si>
  <si>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</si>
  <si>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</si>
  <si>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</si>
  <si>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</si>
  <si>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</si>
  <si>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</si>
  <si>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</si>
  <si>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</si>
  <si>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</si>
  <si>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</si>
  <si>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</si>
  <si>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</si>
  <si>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</si>
  <si>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</si>
  <si>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</si>
  <si>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</si>
  <si>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</si>
  <si>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</si>
  <si>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</si>
  <si>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</si>
  <si>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</si>
  <si>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</si>
  <si>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</si>
  <si>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</si>
  <si>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340271507R00</t>
  </si>
  <si>
    <t>Zazdívka otvorů příček z pórobetonových tvárnic plochy od 0,25 m2 do 1 m2, tloušťka zdiva 75 mm</t>
  </si>
  <si>
    <t>m3</t>
  </si>
  <si>
    <t>801-4</t>
  </si>
  <si>
    <t>RTS 23/ II</t>
  </si>
  <si>
    <t>Práce</t>
  </si>
  <si>
    <t>Běžná</t>
  </si>
  <si>
    <t>POL1_</t>
  </si>
  <si>
    <t>včetně pomocného pracovního lešení</t>
  </si>
  <si>
    <t>SPI</t>
  </si>
  <si>
    <t>0,9*0,5*0,075</t>
  </si>
  <si>
    <t>VV</t>
  </si>
  <si>
    <t>0,9*1,5*0,075</t>
  </si>
  <si>
    <t>612474450RT3</t>
  </si>
  <si>
    <t>Omítka vnitřní stěn ze suché směsi tenkovrstvá (stěrka, štuk),  , sádrová, na pórobeton,  , Penetrace funkce: proti tvorbě skvrn, zpevnění povrchu, úprava savosti; ředidlo: voda (disperzní)</t>
  </si>
  <si>
    <t>m2</t>
  </si>
  <si>
    <t>801-1</t>
  </si>
  <si>
    <t>kompletní souvrství</t>
  </si>
  <si>
    <t>Odkaz na mn. položky pořadí 26 : 1,35000</t>
  </si>
  <si>
    <t>631312121R00</t>
  </si>
  <si>
    <t>Doplnění mazanin betonem prostým o ploše jednotlivě přes 1 do 4 m2  tloušťky do 80 mm</t>
  </si>
  <si>
    <t>prostým betonem (s dodáním hmot) bez potěru,</t>
  </si>
  <si>
    <t>Odkaz na mn. položky pořadí 27 : 0,92000</t>
  </si>
  <si>
    <t>771475014RU7</t>
  </si>
  <si>
    <t>Montáž soklíků z dlaždic keramických výšky 100 mm, soklíků vodorovných, kladených do flexibilního tmele</t>
  </si>
  <si>
    <t>m</t>
  </si>
  <si>
    <t>800-771</t>
  </si>
  <si>
    <t>Odkaz na mn. položky pořadí 30 : 33,00000</t>
  </si>
  <si>
    <t>771575109RT0</t>
  </si>
  <si>
    <t>Montáž podlah vnitřních z dlaždic keramických 300 x 200 mm, režných nebo glazovaných, hladkých, kladených do flexibilního tmele</t>
  </si>
  <si>
    <t>Odkaz na mn. položky pořadí 29 : 29,60000</t>
  </si>
  <si>
    <t>771579793R00</t>
  </si>
  <si>
    <t>Montáž podlah vnitřních z dlaždic keramických Příplatky k položkám montáže podlah keramických příplatek za spárovací hmotu - plošně</t>
  </si>
  <si>
    <t>Odkaz na mn. položky pořadí 8 : 32,24000</t>
  </si>
  <si>
    <t>776994111RT1</t>
  </si>
  <si>
    <t>Ostatní práce svařování povlakových podlah  z pásů nebo čtverců</t>
  </si>
  <si>
    <t>800-775</t>
  </si>
  <si>
    <t>85+8</t>
  </si>
  <si>
    <t>784221101R00</t>
  </si>
  <si>
    <t>Příprava povrchu Penetrace (napouštění) podkladu  , jednonásobná, Penetrace akrylová (AY); funkce: zpevnění povrchu, úprava savosti; ředidlo: voda (disperzní)</t>
  </si>
  <si>
    <t>800-784</t>
  </si>
  <si>
    <t>Odkaz na mn. položky pořadí 30 : 33,00000*0,08</t>
  </si>
  <si>
    <t>230120112R00</t>
  </si>
  <si>
    <t>Odkrytí a zakrytí trub.kanálů plechy do š.800 mm</t>
  </si>
  <si>
    <t>kus</t>
  </si>
  <si>
    <t>230120122R00</t>
  </si>
  <si>
    <t>Odkrytí a zakrytí trub.kanálů,bet.desky,do 800 mm</t>
  </si>
  <si>
    <t>20/0,3</t>
  </si>
  <si>
    <t>776541100RT11</t>
  </si>
  <si>
    <t>Zpětná pokládka linolea, pouze položení</t>
  </si>
  <si>
    <t>Vlastní</t>
  </si>
  <si>
    <t>784450020RA0</t>
  </si>
  <si>
    <t>Malby z malířských směsí disperzní, penetrace jednonásobná, malba dvojnásobná, bílá</t>
  </si>
  <si>
    <t>AP-PSV</t>
  </si>
  <si>
    <t>Agregovaná položka</t>
  </si>
  <si>
    <t>POL2_</t>
  </si>
  <si>
    <t>909      R0011</t>
  </si>
  <si>
    <t>Hzs-nezmeritelne stavebni prace</t>
  </si>
  <si>
    <t>h</t>
  </si>
  <si>
    <t>HZS</t>
  </si>
  <si>
    <t>POL10_</t>
  </si>
  <si>
    <t>597642030R</t>
  </si>
  <si>
    <t>Dlažba keramická bez glazury (UGL); tl. = 9,0 mm; a = 298 mm; b = 298 mm; povrch: hladký, matný; mrazuvzdorný; protiskluznost: R9; µ = 0,5; barva: černá</t>
  </si>
  <si>
    <t>SPCM</t>
  </si>
  <si>
    <t>Specifikace</t>
  </si>
  <si>
    <t>POL3_</t>
  </si>
  <si>
    <t>Odkaz na mn. položky pořadí 5 : 29,60000*1,1</t>
  </si>
  <si>
    <t>597642410R</t>
  </si>
  <si>
    <t>Obklad keramický typ: sokl; bez glazury (UGL); tl. = 9,0 mm; a = 80 mm; b = 298 mm; povrch: hladký, matný; mrazuvzdorný; barva: černá</t>
  </si>
  <si>
    <t>33/0,3</t>
  </si>
  <si>
    <t>713400843R00</t>
  </si>
  <si>
    <t>Odstranění tepelné izolace potrubí z vláknitých materiálů  bez konstrukce bez povrchové úpravy</t>
  </si>
  <si>
    <t>800-713</t>
  </si>
  <si>
    <t>722130801R00</t>
  </si>
  <si>
    <t>Demontáž potrubí z ocelových trubek závitových do DN 25</t>
  </si>
  <si>
    <t>800-721</t>
  </si>
  <si>
    <t>Odkaz na mn. položky pořadí 57 : 27,00000</t>
  </si>
  <si>
    <t>Odkaz na mn. položky pořadí 58 : 18,00000</t>
  </si>
  <si>
    <t>722130802R00</t>
  </si>
  <si>
    <t>Demontáž potrubí z ocelových trubek závitových přes DN 25 do DN 40</t>
  </si>
  <si>
    <t>Odkaz na mn. položky pořadí 59 : 70,00000</t>
  </si>
  <si>
    <t>Odkaz na mn. položky pořadí 60 : 30,00000</t>
  </si>
  <si>
    <t>722130805R00</t>
  </si>
  <si>
    <t>Demontáž potrubí z ocelových trubek závitových DN 80</t>
  </si>
  <si>
    <t>Odkaz na mn. položky pořadí 62 : 5,00000</t>
  </si>
  <si>
    <t>Odkaz na mn. položky pořadí 63 : 3,00000</t>
  </si>
  <si>
    <t>722130916R00</t>
  </si>
  <si>
    <t>Opravy vodovodního potrubí závitového přeřezání ocelové trubky, přes DN 25 do DN 50</t>
  </si>
  <si>
    <t>722130919R00</t>
  </si>
  <si>
    <t>Opravy vodovodního potrubí závitového přeřezání ocelové trubky, přes DN 50 do DN 100</t>
  </si>
  <si>
    <t>Modrá</t>
  </si>
  <si>
    <t>722211813R00</t>
  </si>
  <si>
    <t>Demontáž armatur přírubových se dvěma přírubami (včetněšoupátek se zemní soupravou), do DN 80</t>
  </si>
  <si>
    <t>733191823R00</t>
  </si>
  <si>
    <t>Demontáž příslušenství potrubí - odřezání třmenových držáků bez demontáže konzol nebo výložníků  přes 44,5 do D 76</t>
  </si>
  <si>
    <t>800-731</t>
  </si>
  <si>
    <t>734200824R00</t>
  </si>
  <si>
    <t>Demontáž závitových armatur se dvěma závity, přes 6/4 do G 2"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</si>
  <si>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</si>
  <si>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</si>
  <si>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</si>
  <si>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</si>
  <si>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</si>
  <si>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</si>
  <si>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>0,9*1,5</t>
  </si>
  <si>
    <t>965042131R00</t>
  </si>
  <si>
    <t>Bourání podkladů pod dlažby nebo litých celistvých dlažeb a mazanin  betonových nebo z litého asfaltu, tloušťky do 100 mm, plochy do 4 m2</t>
  </si>
  <si>
    <t>10*0,08*1,15</t>
  </si>
  <si>
    <t>965048250R00</t>
  </si>
  <si>
    <t>Bourání podkladů pod dlažby nebo litých celistvých dlažeb a mazanin  Dočištění povrchu po vybourání dlažeb do cementové malty, plochy do 50%</t>
  </si>
  <si>
    <t>27+1,3+1,3</t>
  </si>
  <si>
    <t>965081713R00</t>
  </si>
  <si>
    <t>Bourání podlah z keramických dlaždic, tloušťky do 10 mm, plochy přes 1 m2</t>
  </si>
  <si>
    <t>bez podkladního lože, s jakoukoliv výplní spár</t>
  </si>
  <si>
    <t>Odkaz na mn. položky pořadí 28 : 29,60000</t>
  </si>
  <si>
    <t>965081702R00</t>
  </si>
  <si>
    <t>Bourání podlah Soklíků z dlažeb keramických tloušťky do 10 mm, výšky do 100 mm</t>
  </si>
  <si>
    <t>23+5+5</t>
  </si>
  <si>
    <t>976047231R00</t>
  </si>
  <si>
    <t>Vybourání betonových  nebo ŽB dvířek, obrub zdiva, desek krycích desek, ukončujících horní plochu zdiva  tloušťky do 100 mm</t>
  </si>
  <si>
    <t>komínových a topných dvířek, ventilací apod. plochy do 0,10 m2</t>
  </si>
  <si>
    <t>3+7+5+5</t>
  </si>
  <si>
    <t>776511820RT3</t>
  </si>
  <si>
    <t>Odstranění povlakových podlah z nášlapné plochy lepených, s podložkou, z ploch do 10 m2</t>
  </si>
  <si>
    <t>SÚX</t>
  </si>
  <si>
    <t>Demontáž a zpětná montáž části SDK kastlíku</t>
  </si>
  <si>
    <t xml:space="preserve">m2    </t>
  </si>
  <si>
    <t>Indiv</t>
  </si>
  <si>
    <t>999281145R00</t>
  </si>
  <si>
    <t>Přesun hmot pro opravy a údržbu objektů pro opravy a údržbu dosavadních objektů včetně vnějších plášťů  výšky do 6 m, nošením</t>
  </si>
  <si>
    <t>t</t>
  </si>
  <si>
    <t>Přesun hmot</t>
  </si>
  <si>
    <t>POL7_</t>
  </si>
  <si>
    <t>oborů 801, 803, 811 a 812</t>
  </si>
  <si>
    <t>722181116R00</t>
  </si>
  <si>
    <t>Izolace vodovodního potrubí ochranná plstěnými pásy, DN 50 a DN 65</t>
  </si>
  <si>
    <t>Odkaz na mn. položky pořadí 56 : 27,00000</t>
  </si>
  <si>
    <t>722182014R00</t>
  </si>
  <si>
    <t>Montáž tepelné izolace potrubí lepicí páska, sponky, přes DN 25 do DN 40</t>
  </si>
  <si>
    <t>Odkaz na mn. položky pořadí 45 : 15,00000</t>
  </si>
  <si>
    <t>Odkaz na mn. položky pořadí 40 : 27,00000</t>
  </si>
  <si>
    <t>Odkaz na mn. položky pořadí 41 : 18,00000</t>
  </si>
  <si>
    <t>Odkaz na mn. položky pořadí 42 : 70,00000</t>
  </si>
  <si>
    <t>722182016R00</t>
  </si>
  <si>
    <t>Montáž tepelné izolace potrubí lepicí páska, sponky, přes DN 40 do DN 80</t>
  </si>
  <si>
    <t>Odkaz na mn. položky pořadí 43 : 5,00000</t>
  </si>
  <si>
    <t>Odkaz na mn. položky pořadí 44 : 3,00000</t>
  </si>
  <si>
    <t>Odkaz na mn. položky pořadí 46 : 31,00000</t>
  </si>
  <si>
    <t>722182094R00</t>
  </si>
  <si>
    <t>Montáž tepelné izolace potrubí příplatek za montáž izolačních tvarovek přes DN 25 do DN 40</t>
  </si>
  <si>
    <t>Oranžová</t>
  </si>
  <si>
    <t>722182096R00</t>
  </si>
  <si>
    <t>Montáž tepelné izolace potrubí příplatek za montáž izolačních tvarovek přes DN 40 do DN 80</t>
  </si>
  <si>
    <t>631547014R</t>
  </si>
  <si>
    <t>pouzdro potrubní řezané; minerální vlákno; povrchová úprava Al fólie se skelnou mřížkou; vnitřní průměr 28,0 mm; tl. izolace 20,0 mm; provozní teplota  do 250 °C; tepelná vodivost (10°C) 0,0330 W/mK; tepelná vodivost (50°C) 0,037 W/mK</t>
  </si>
  <si>
    <t>631547115R</t>
  </si>
  <si>
    <t>pouzdro potrubní řezané; minerální vlákno; povrchová úprava Al fólie se skelnou mřížkou; vnitřní průměr 35,0 mm; tl. izolace 30,0 mm; provozní teplota  do 250 °C; tepelná vodivost (10°C) 0,0330 W/mK; tepelná vodivost (50°C) 0,037 W/mK</t>
  </si>
  <si>
    <t>631547116R</t>
  </si>
  <si>
    <t>pouzdro potrubní řezané; minerální vlákno; povrchová úprava Al fólie se skelnou mřížkou; vnitřní průměr 42,0 mm; tl. izolace 30,0 mm; provozní teplota  do 250 °C; tepelná vodivost (10°C) 0,0330 W/mK; tepelná vodivost (50°C) 0,037 W/mK</t>
  </si>
  <si>
    <t>631547122R</t>
  </si>
  <si>
    <t>pouzdro potrubní řezané; minerální vlákno; povrchová úprava Al fólie se skelnou mřížkou; vnitřní průměr 76,0 mm; tl. izolace 30,0 mm; provozní teplota  do 250 °C; tepelná vodivost (10°C) 0,0330 W/mK; tepelná vodivost (50°C) 0,037 W/mK</t>
  </si>
  <si>
    <t>631547123R</t>
  </si>
  <si>
    <t>pouzdro potrubní řezané; minerální vlákno; povrchová úprava Al fólie se skelnou mřížkou; vnitřní průměr 89,0 mm; tl. izolace 30,0 mm; provozní teplota  do 250 °C; tepelná vodivost (10°C) 0,0330 W/mK; tepelná vodivost (50°C) 0,037 W/mK</t>
  </si>
  <si>
    <t>631547218R</t>
  </si>
  <si>
    <t>pouzdro potrubní řezané; minerální vlákno; povrchová úprava Al fólie se skelnou mřížkou; vnitřní průměr 54,0 mm; tl. izolace 40,0 mm; provozní teplota  do 250 °C; tepelná vodivost (10°C) 0,0330 W/mK; tepelná vodivost (50°C) 0,037 W/mK</t>
  </si>
  <si>
    <t>631547320R</t>
  </si>
  <si>
    <t>pouzdro potrubní řezané; minerální vlákno; povrchová úprava Al fólie se skelnou mřížkou; vnitřní průměr 64,0 mm; tl. izolace 50,0 mm; provozní teplota  do 250 °C; tepelná vodivost (10°C) 0,0330 W/mK; tepelná vodivost (50°C) 0,037 W/mK</t>
  </si>
  <si>
    <t>998713201R00</t>
  </si>
  <si>
    <t>Přesun hmot pro izolace tepelné v objektech výšky do 6 m</t>
  </si>
  <si>
    <t>50 m vodorovně</t>
  </si>
  <si>
    <t>722110115R00</t>
  </si>
  <si>
    <t>Potrubí z litinových tlakových trub přírubových DN 100</t>
  </si>
  <si>
    <t>včetně tvarovek a zednických výpomocí,</t>
  </si>
  <si>
    <t>Včetně vysekání rýh, kapes a prostupů, jde-li:</t>
  </si>
  <si>
    <t>POP</t>
  </si>
  <si>
    <t>- o rýhy do průřezu 70 x 70 a kapsy o rozměru do 70 x 70 x 70 mm ve zdivu z cihel a z tvárnic,</t>
  </si>
  <si>
    <t>- o rýhy a kapsy ve zděných příčkách bez ohledu na rozměry rýh a kapes,</t>
  </si>
  <si>
    <t>- o prostupy ve zdivu z cihel a tvárnic o průřezu do 0,0225 m2,</t>
  </si>
  <si>
    <t>- o kapsy pro osazení "normalizovaného uložení",</t>
  </si>
  <si>
    <t>- prostupy ve stropech z betonu a železobetonu o průřezu do 0,0225 m2,</t>
  </si>
  <si>
    <t>- o manipulační kapsy pro osazení armatur a tvarovek potrubí vedeného těsně u zdiva,</t>
  </si>
  <si>
    <t>722110934R00</t>
  </si>
  <si>
    <t>Opravy vodovodního potrubí litinového přírubového vsazení odbočky do potrubí, do DN 80</t>
  </si>
  <si>
    <t>Včetně pomocného lešení o výšce podlahy do 1900 mm a pro zatížení do 1,5 kPa.</t>
  </si>
  <si>
    <t>722131932R00</t>
  </si>
  <si>
    <t>Opravy vodovodního potrubí závitového propojení dosavadního potrubí, DN 20</t>
  </si>
  <si>
    <t>722131933R00</t>
  </si>
  <si>
    <t>Opravy vodovodního potrubí závitového propojení dosavadního potrubí, DN 25</t>
  </si>
  <si>
    <t>722131934R00</t>
  </si>
  <si>
    <t>Opravy vodovodního potrubí závitového propojení dosavadního potrubí, DN 32</t>
  </si>
  <si>
    <t>722131935R00</t>
  </si>
  <si>
    <t>Opravy vodovodního potrubí závitového propojení dosavadního potrubí, DN 40</t>
  </si>
  <si>
    <t>722131936R00</t>
  </si>
  <si>
    <t>Opravy vodovodního potrubí závitového propojení dosavadního potrubí, DN 50</t>
  </si>
  <si>
    <t>722131937R00</t>
  </si>
  <si>
    <t>Opravy vodovodního potrubí závitového propojení dosavadního potrubí, DN 65</t>
  </si>
  <si>
    <t>722132219R00</t>
  </si>
  <si>
    <t>Potrubí z trubek ocel. uvnitř a vně pozinkovaných, pro sprinklery spojované lisováním D 76 mm, s 2,0 mm</t>
  </si>
  <si>
    <t>včetně tvarovek, bez zednických výpomocí,</t>
  </si>
  <si>
    <t>25+2</t>
  </si>
  <si>
    <t>722178712R00</t>
  </si>
  <si>
    <t>Potrubí vícevrstvé z polypropylenu, polypropylenu s čedičovými vlákny a polypropylenu PP-RCT/ PP-RCT+BF/ PP-RCT, D 25 mm, s 3,5 mm, S 3,2, polyfúzně svařované</t>
  </si>
  <si>
    <t>včetně tvarovek, bez zednických výpomocí</t>
  </si>
  <si>
    <t>Potrubí včetně tvarovek a zednických výpomocí.</t>
  </si>
  <si>
    <t>TV+CV : 6*1+7+14</t>
  </si>
  <si>
    <t>722178713R00</t>
  </si>
  <si>
    <t>Potrubí vícevrstvé z polypropylenu, polypropylenu s čedičovými vlákny a polypropylenu PP-RCT/ PP-RCT+BF/ PP-RCT, D 32 mm, s 4,4 mm, S 3,2, polyfúzně svařované</t>
  </si>
  <si>
    <t>TV : 3*1</t>
  </si>
  <si>
    <t>CV : 4*1+11</t>
  </si>
  <si>
    <t>722178714R00</t>
  </si>
  <si>
    <t>Potrubí vícevrstvé z polypropylenu, polypropylenu s čedičovými vlákny a polypropylenu PP-RCT/ PP-RCT+BF/ PP-RCT, D 40 mm, s 5,5 mm, S 3,2, polyfúzně svařované</t>
  </si>
  <si>
    <t>CV : 34</t>
  </si>
  <si>
    <t>TV : 7+11</t>
  </si>
  <si>
    <t>SV : 7+11</t>
  </si>
  <si>
    <t>722178715R00</t>
  </si>
  <si>
    <t>Potrubí vícevrstvé z polypropylenu, polypropylenu s čedičovými vlákny a polypropylenu PP-RCT/ PP-RCT+BF/ PP-RCT, D 50 mm, s 6,9 mm, S 3,2, polyfúzně svařované</t>
  </si>
  <si>
    <t>TV : 6*1+9,5</t>
  </si>
  <si>
    <t>SV : 5*1+9,5</t>
  </si>
  <si>
    <t>722178716R00</t>
  </si>
  <si>
    <t>Potrubí vícevrstvé z polypropylenu, polypropylenu s čedičovými vlákny a polypropylenu PP-RCT/ PP-RCT+BF/ PP-RCT, D 63 mm, s 8,6 mm, S 3,2, polyfúzně svařované</t>
  </si>
  <si>
    <t>POL1_1</t>
  </si>
  <si>
    <t>TV : 31</t>
  </si>
  <si>
    <t>SV : 3</t>
  </si>
  <si>
    <t>722178717R00</t>
  </si>
  <si>
    <t>Potrubí vícevrstvé z polypropylenu, polypropylenu s čedičovými vlákny a polypropylenu PP-RCT/ PP-RCT+BF/ PP-RCT, D 75 mm, s 8,4 mm, S 4,0, polyfúzně svařované</t>
  </si>
  <si>
    <t>SV : 5</t>
  </si>
  <si>
    <t>722178718R00</t>
  </si>
  <si>
    <t>Potrubí vícevrstvé z polypropylenu, polypropylenu s čedičovými vlákny a polypropylenu PP-RCT/ PP-RCT+BF/ PP-RCT, D 90 mm, s 10,1 mm, S 4,0, polyfúzně svařované</t>
  </si>
  <si>
    <t>722219103R00</t>
  </si>
  <si>
    <t>Montáž armatur vodovodních přírubových, DN 65</t>
  </si>
  <si>
    <t>722219104R00</t>
  </si>
  <si>
    <t>Montáž armatur vodovodních přírubových, DN 80</t>
  </si>
  <si>
    <t>722224111R00</t>
  </si>
  <si>
    <t>Kohout kulový, vypouštěcí a napouštěcí, vnější závit, mosazný, DN 15, PN 10, včetně dodávky materiálu</t>
  </si>
  <si>
    <t>722224112R00</t>
  </si>
  <si>
    <t>Kohout kulový, vypouštěcí a napouštěcí, vnější závit, mosazný, DN 20, PN 10, včetně dodávky materiálu</t>
  </si>
  <si>
    <t>722238313R00</t>
  </si>
  <si>
    <t>Ventil uzavírací přímý ventil, vnitřní-vnitřní závit, DN 20, PN 10, mosaz</t>
  </si>
  <si>
    <t>Odkaz na mn. položky pořadí 50 : 6,00000</t>
  </si>
  <si>
    <t>722238314R00</t>
  </si>
  <si>
    <t>Ventil uzavírací přímý ventil, vnitřní-vnitřní závit, DN 25, PN 10, mosaz</t>
  </si>
  <si>
    <t>Odkaz na mn. položky pořadí 51 : 7,00000</t>
  </si>
  <si>
    <t>722238315R00</t>
  </si>
  <si>
    <t>Ventil uzavírací přímý ventil, vnitřní-vnitřní závit, DN 32, PN 10, mosaz</t>
  </si>
  <si>
    <t>Odkaz na mn. položky pořadí 52 : 4,00000</t>
  </si>
  <si>
    <t>722238316R00</t>
  </si>
  <si>
    <t>Ventil uzavírací přímý ventil, vnitřní-vnitřní závit, DN 40, PN 10, mosaz</t>
  </si>
  <si>
    <t>Odkaz na mn. položky pořadí 53 : 7,00000</t>
  </si>
  <si>
    <t>722238317R00</t>
  </si>
  <si>
    <t>Ventil uzavírací přímý ventil, vnitřní-vnitřní závit, DN 50, PN 10, mosaz</t>
  </si>
  <si>
    <t>Odkaz na mn. položky pořadí 54 : 1,00000</t>
  </si>
  <si>
    <t>722239102R00</t>
  </si>
  <si>
    <t>Montáž armatury závitové se dvěma závity G 3/4"</t>
  </si>
  <si>
    <t>Odkaz na mn. položky pořadí 68 : 6,00000</t>
  </si>
  <si>
    <t>722239103R00</t>
  </si>
  <si>
    <t>Montáž armatury závitové se dvěma závity G 1"</t>
  </si>
  <si>
    <t>Odkaz na mn. položky pořadí 69 : 7,00000</t>
  </si>
  <si>
    <t>722239104R00</t>
  </si>
  <si>
    <t>Montáž armatury závitové se dvěma závity G 5/4"</t>
  </si>
  <si>
    <t>Odkaz na mn. položky pořadí 70 : 4,00000</t>
  </si>
  <si>
    <t>722239105R00</t>
  </si>
  <si>
    <t>Montáž armatury závitové se dvěma závity G 6/4"</t>
  </si>
  <si>
    <t>Odkaz na mn. položky pořadí 71 : 7,00000</t>
  </si>
  <si>
    <t>722239106R00</t>
  </si>
  <si>
    <t>Montáž armatury závitové se dvěma závity G 2"</t>
  </si>
  <si>
    <t>Odkaz na mn. položky pořadí 72 : 1,00000</t>
  </si>
  <si>
    <t>722290229R00</t>
  </si>
  <si>
    <t>Dílčí tlakové zkoušky vodovodního potrubí závitového, přes DN  50 do DN 100</t>
  </si>
  <si>
    <t>Odkaz na mn. položky pořadí 61 : 34,00000</t>
  </si>
  <si>
    <t>722290234R00</t>
  </si>
  <si>
    <t>Proplach a dezinfekce vodovodního potrubí do DN 80</t>
  </si>
  <si>
    <t>Odkaz na mn. položky pořadí 78 : 214,00000</t>
  </si>
  <si>
    <t>731341130R00</t>
  </si>
  <si>
    <t>Hadice napouštěcí pryžové D 16/23</t>
  </si>
  <si>
    <t>732199100RM1</t>
  </si>
  <si>
    <t>Montáž orientačních štítků s dodávkou orientačního štítku</t>
  </si>
  <si>
    <t>soubor</t>
  </si>
  <si>
    <t>734173417R00</t>
  </si>
  <si>
    <t>Přírubový spoj PN 1,6/I MPa, DN 80, včetně dodávky materiálu</t>
  </si>
  <si>
    <t>734265314R00</t>
  </si>
  <si>
    <t>Šroubení topenářské, přímé, mosazné, DN 25, PN 16, včetně dodávky materiálu</t>
  </si>
  <si>
    <t>734265315R00</t>
  </si>
  <si>
    <t>Šroubení topenářské, přímé, mosazné, DN 32, PN 16, včetně dodávky materiálu</t>
  </si>
  <si>
    <t>734265316R00</t>
  </si>
  <si>
    <t>Šroubení topenářské, přímé, mosazné, DN 40, PN 16, včetně dodávky materiálu</t>
  </si>
  <si>
    <t>734265317R00</t>
  </si>
  <si>
    <t>Šroubení topenářské, přímé, mosazné, DN 50, PN 16, včetně dodávky materiálu</t>
  </si>
  <si>
    <t>230030004R00</t>
  </si>
  <si>
    <t>Montáž trubních dílů přírubových do 50 kg</t>
  </si>
  <si>
    <t>734265313R001</t>
  </si>
  <si>
    <t>Šroubení vodovodní, přímé, DN 20</t>
  </si>
  <si>
    <t>31943609R</t>
  </si>
  <si>
    <t>koleno 90 °; jednoznačné; DN 2" mm; temperovaná litina; pozinkováno; spoj s vnitřními závity</t>
  </si>
  <si>
    <t>31943611R</t>
  </si>
  <si>
    <t>koleno 90 °; jednoznačné; DN 3" mm; temperovaná litina; pozinkováno; spoj s vnitřními závity</t>
  </si>
  <si>
    <t>31944199R1</t>
  </si>
  <si>
    <t>Přírubový přechod vně/vni pozink lis. DN65, PN16</t>
  </si>
  <si>
    <t>42214501R</t>
  </si>
  <si>
    <t>ventil zpětný PN 16; víkový; DN 65 mm; V při max.zdv.= 120 mm; L = 290 mm; plocha sedla korozivzdorná ocel; těleso šedá litina; ovládání samočinné; připojení přírubové</t>
  </si>
  <si>
    <t>42214703R</t>
  </si>
  <si>
    <t>ventil uzavírací PN 16; třmenový; DN 65 mm; V při max.zdv.= 310 mm; L = 290 mm; plocha sedla korozivzdorná ocel; těleso šedá litina; ovládání ručním kolem, řetězovým pohonem, ze stojanu; pracovní teplota 120 až 300 ° C; připojení přírubové</t>
  </si>
  <si>
    <t>42214706R</t>
  </si>
  <si>
    <t>ventil uzavírací PN 16; třmenový; DN 80 mm; V při max.zdv.= 325 mm; L = 310 mm; plocha sedla korozivzdorná ocel; těleso šedá litina; ovládání ručním kolem, řetězovým pohonem, ze stojanu; pracovní teplota 120 až 300 ° C; připojení přírubové</t>
  </si>
  <si>
    <t>423916624R</t>
  </si>
  <si>
    <t>žlab podpůrný pozinkovaný; pr. 40 mm, délka 2 m; použití: pro plastová potrubí, upevnění ke zdi nebo stropu pomocí objímek</t>
  </si>
  <si>
    <t>Odkaz na mn. položky pořadí 59 : 70,00000*0,5</t>
  </si>
  <si>
    <t>423916625R</t>
  </si>
  <si>
    <t>žlab podpůrný pozinkovaný; pr. 50 mm, délka 2 m; použití: pro plastová potrubí, upevnění ke zdi nebo stropu pomocí objímek</t>
  </si>
  <si>
    <t>Odkaz na mn. položky pořadí 60 : 30,00000*0,5</t>
  </si>
  <si>
    <t>423916626R</t>
  </si>
  <si>
    <t>žlab podpůrný pozinkovaný; pr. 63 mm, délka 2 m; použití: pro plastová potrubí, upevnění ke zdi nebo stropu pomocí objímek</t>
  </si>
  <si>
    <t>Odkaz na mn. položky pořadí 61 : 34,00000*0,5</t>
  </si>
  <si>
    <t>552599938R</t>
  </si>
  <si>
    <t>tvarovka přírubová s přírubovou odbočkou tvárná litina; DN 1 = 80 mm; DN 2 = 65 mm; povrch. úprava práškový epoxid</t>
  </si>
  <si>
    <t>998722201R00</t>
  </si>
  <si>
    <t>Přesun hmot pro vnitřní vodovod v objektech výšky do 6 m</t>
  </si>
  <si>
    <t>vodorovně do 50 m</t>
  </si>
  <si>
    <t>767995101R00</t>
  </si>
  <si>
    <t>Výroba a montáž atypických kovovových doplňků staveb hmotnosti do 5 kg</t>
  </si>
  <si>
    <t>kg</t>
  </si>
  <si>
    <t>800-767</t>
  </si>
  <si>
    <t>722555pb</t>
  </si>
  <si>
    <t>Pevný bod potrubí pro plastové potrubí - sestava pro 2 potrubí</t>
  </si>
  <si>
    <t>ks</t>
  </si>
  <si>
    <t>55399994.AR</t>
  </si>
  <si>
    <t>výrobek kovový jednoduchý kotevní</t>
  </si>
  <si>
    <t>379801T10</t>
  </si>
  <si>
    <t>Přesun hmot procentní pro zámečnické konstrukce v objektech v do 6 m</t>
  </si>
  <si>
    <t>Kalkul</t>
  </si>
  <si>
    <t>979990103R00</t>
  </si>
  <si>
    <t>Poplatek za skládku za uložení, betonu,  , skupina 17 01 01 z Katalogu odpadů</t>
  </si>
  <si>
    <t>979990144R00</t>
  </si>
  <si>
    <t>Poplatek za skládku za uložení, minerální vata,  , skupina 17 06 04 z Katalogu odpadů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</si>
  <si>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</si>
  <si>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</si>
  <si>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</si>
  <si>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</si>
  <si>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</si>
  <si>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979081121RT3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</si>
  <si>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</si>
  <si>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</si>
  <si>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</si>
  <si>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</si>
  <si>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</si>
  <si>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005121 R</t>
  </si>
  <si>
    <t>Zařízení staveniště</t>
  </si>
  <si>
    <t>Soubor</t>
  </si>
  <si>
    <t>Žlutá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</si>
  <si>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</si>
  <si>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</si>
  <si>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</si>
  <si>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</si>
  <si>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005211080R</t>
  </si>
  <si>
    <t>Bezpečnostní a hygienická opatření na staveništi</t>
  </si>
  <si>
    <t>ON4</t>
  </si>
  <si>
    <t>Dokumentace skutečného provedení stavby (3 paré)</t>
  </si>
  <si>
    <t>kpl</t>
  </si>
  <si>
    <t>909      R00</t>
  </si>
  <si>
    <t>Prav.M</t>
  </si>
  <si>
    <t>900      RT11</t>
  </si>
  <si>
    <t>Vypuštění, napuštění vodovodního potrubí</t>
  </si>
  <si>
    <t>900      RT12</t>
  </si>
  <si>
    <t>Odstavování systému ZTI, přepojování, koordinace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</si>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</sst>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165" fontId="17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EacBHWvpBcPrw3UDvxJWOSoxKMRtuibAZPUE072JtS38awXXlox5EBPzpRfSrUnoFja9j2t4MhRiW3Xc8mc1bA==" saltValue="+ONqQtZaXtlqpMgh/JihP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opLeftCell="B1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3" t="s">
        <v>41</v>
      </c>
      <c r="C1" s="234"/>
      <c r="D1" s="234"/>
      <c r="E1" s="234"/>
      <c r="F1" s="234"/>
      <c r="G1" s="234"/>
      <c r="H1" s="234"/>
      <c r="I1" s="234"/>
      <c r="J1" s="235"/>
    </row>
    <row r="2" spans="1:15" ht="36" customHeight="1" x14ac:dyDescent="0.2">
      <c r="A2" s="2"/>
      <c r="B2" s="77" t="s">
        <v>22</v>
      </c>
      <c r="C2" s="78"/>
      <c r="D2" s="79" t="s">
        <v>49</v>
      </c>
      <c r="E2" s="239" t="s">
        <v>50</v>
      </c>
      <c r="F2" s="240"/>
      <c r="G2" s="240"/>
      <c r="H2" s="240"/>
      <c r="I2" s="240"/>
      <c r="J2" s="241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42" t="s">
        <v>46</v>
      </c>
      <c r="F3" s="243"/>
      <c r="G3" s="243"/>
      <c r="H3" s="243"/>
      <c r="I3" s="243"/>
      <c r="J3" s="244"/>
    </row>
    <row r="4" spans="1:15" ht="23.25" customHeight="1" x14ac:dyDescent="0.2">
      <c r="A4" s="76">
        <v>3473777</v>
      </c>
      <c r="B4" s="82" t="s">
        <v>48</v>
      </c>
      <c r="C4" s="83"/>
      <c r="D4" s="84" t="s">
        <v>43</v>
      </c>
      <c r="E4" s="222" t="s">
        <v>44</v>
      </c>
      <c r="F4" s="223"/>
      <c r="G4" s="223"/>
      <c r="H4" s="223"/>
      <c r="I4" s="223"/>
      <c r="J4" s="224"/>
    </row>
    <row r="5" spans="1:15" ht="24" customHeight="1" x14ac:dyDescent="0.2">
      <c r="A5" s="2"/>
      <c r="B5" s="31" t="s">
        <v>42</v>
      </c>
      <c r="D5" s="227"/>
      <c r="E5" s="228"/>
      <c r="F5" s="228"/>
      <c r="G5" s="228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9"/>
      <c r="E6" s="230"/>
      <c r="F6" s="230"/>
      <c r="G6" s="230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1"/>
      <c r="F7" s="232"/>
      <c r="G7" s="23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6"/>
      <c r="E11" s="246"/>
      <c r="F11" s="246"/>
      <c r="G11" s="246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1"/>
      <c r="E12" s="221"/>
      <c r="F12" s="221"/>
      <c r="G12" s="221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25"/>
      <c r="F13" s="226"/>
      <c r="G13" s="226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5"/>
      <c r="F15" s="245"/>
      <c r="G15" s="247"/>
      <c r="H15" s="247"/>
      <c r="I15" s="247" t="s">
        <v>29</v>
      </c>
      <c r="J15" s="248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10"/>
      <c r="F16" s="211"/>
      <c r="G16" s="210"/>
      <c r="H16" s="211"/>
      <c r="I16" s="210">
        <f>SUMIF(F53:F64,A16,I53:I64)+SUMIF(F53:F64,"PSU",I53:I64)</f>
        <v>0</v>
      </c>
      <c r="J16" s="212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10"/>
      <c r="F17" s="211"/>
      <c r="G17" s="210"/>
      <c r="H17" s="211"/>
      <c r="I17" s="210">
        <f>SUMIF(F53:F64,A17,I53:I64)</f>
        <v>0</v>
      </c>
      <c r="J17" s="212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10"/>
      <c r="F18" s="211"/>
      <c r="G18" s="210"/>
      <c r="H18" s="211"/>
      <c r="I18" s="210">
        <f>SUMIF(F53:F64,A18,I53:I64)</f>
        <v>0</v>
      </c>
      <c r="J18" s="212"/>
    </row>
    <row r="19" spans="1:10" ht="23.25" customHeight="1" x14ac:dyDescent="0.2">
      <c r="A19" s="143" t="s">
        <v>84</v>
      </c>
      <c r="B19" s="38" t="s">
        <v>27</v>
      </c>
      <c r="C19" s="62"/>
      <c r="D19" s="63"/>
      <c r="E19" s="210"/>
      <c r="F19" s="211"/>
      <c r="G19" s="210"/>
      <c r="H19" s="211"/>
      <c r="I19" s="210">
        <f>SUMIF(F53:F64,A19,I53:I64)</f>
        <v>0</v>
      </c>
      <c r="J19" s="212"/>
    </row>
    <row r="20" spans="1:10" ht="23.25" customHeight="1" x14ac:dyDescent="0.2">
      <c r="A20" s="143" t="s">
        <v>85</v>
      </c>
      <c r="B20" s="38" t="s">
        <v>28</v>
      </c>
      <c r="C20" s="62"/>
      <c r="D20" s="63"/>
      <c r="E20" s="210"/>
      <c r="F20" s="211"/>
      <c r="G20" s="210"/>
      <c r="H20" s="211"/>
      <c r="I20" s="210">
        <f>SUMIF(F53:F64,A20,I53:I64)</f>
        <v>0</v>
      </c>
      <c r="J20" s="212"/>
    </row>
    <row r="21" spans="1:10" ht="23.25" customHeight="1" x14ac:dyDescent="0.2">
      <c r="A21" s="2"/>
      <c r="B21" s="48" t="s">
        <v>29</v>
      </c>
      <c r="C21" s="64"/>
      <c r="D21" s="65"/>
      <c r="E21" s="213"/>
      <c r="F21" s="249"/>
      <c r="G21" s="213"/>
      <c r="H21" s="249"/>
      <c r="I21" s="213">
        <f>SUM(I16:J20)</f>
        <v>0</v>
      </c>
      <c r="J21" s="214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08">
        <f>ZakladDPHSniVypocet</f>
        <v>0</v>
      </c>
      <c r="H23" s="209"/>
      <c r="I23" s="209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06">
        <f>I23*E23/100</f>
        <v>0</v>
      </c>
      <c r="H24" s="207"/>
      <c r="I24" s="207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8">
        <f>ZakladDPHZaklVypocet</f>
        <v>0</v>
      </c>
      <c r="H25" s="209"/>
      <c r="I25" s="209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6">
        <f>I25*E25/100</f>
        <v>0</v>
      </c>
      <c r="H26" s="237"/>
      <c r="I26" s="237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8">
        <f>CenaCelkemBezDPH-(ZakladDPHSni+ZakladDPHZakl)</f>
        <v>0</v>
      </c>
      <c r="H27" s="238"/>
      <c r="I27" s="238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16">
        <f>A27</f>
        <v>0</v>
      </c>
      <c r="H28" s="216"/>
      <c r="I28" s="216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15">
        <f>ZakladDPHSni+DPHSni+ZakladDPHZakl+DPHZakl+Zaokrouhleni</f>
        <v>0</v>
      </c>
      <c r="H29" s="215"/>
      <c r="I29" s="215"/>
      <c r="J29" s="123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7"/>
      <c r="E34" s="218"/>
      <c r="G34" s="219"/>
      <c r="H34" s="220"/>
      <c r="I34" s="220"/>
      <c r="J34" s="25"/>
    </row>
    <row r="35" spans="1:10" ht="12.75" customHeight="1" x14ac:dyDescent="0.2">
      <c r="A35" s="2"/>
      <c r="B35" s="2"/>
      <c r="D35" s="205" t="s">
        <v>2</v>
      </c>
      <c r="E35" s="20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51</v>
      </c>
      <c r="C39" s="201"/>
      <c r="D39" s="201"/>
      <c r="E39" s="201"/>
      <c r="F39" s="100">
        <f>'01 1 Pol'!AE260</f>
        <v>0</v>
      </c>
      <c r="G39" s="101">
        <f>'01 1 Pol'!AF260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88">
        <v>2</v>
      </c>
      <c r="B40" s="105"/>
      <c r="C40" s="202" t="s">
        <v>52</v>
      </c>
      <c r="D40" s="202"/>
      <c r="E40" s="202"/>
      <c r="F40" s="106"/>
      <c r="G40" s="107"/>
      <c r="H40" s="107"/>
      <c r="I40" s="108"/>
      <c r="J40" s="109"/>
    </row>
    <row r="41" spans="1:10" ht="25.5" hidden="1" customHeight="1" x14ac:dyDescent="0.2">
      <c r="A41" s="88">
        <v>2</v>
      </c>
      <c r="B41" s="105" t="s">
        <v>45</v>
      </c>
      <c r="C41" s="202" t="s">
        <v>46</v>
      </c>
      <c r="D41" s="202"/>
      <c r="E41" s="202"/>
      <c r="F41" s="106">
        <f>'01 1 Pol'!AE260</f>
        <v>0</v>
      </c>
      <c r="G41" s="107">
        <f>'01 1 Pol'!AF260</f>
        <v>0</v>
      </c>
      <c r="H41" s="107"/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">
      <c r="A42" s="88">
        <v>3</v>
      </c>
      <c r="B42" s="110" t="s">
        <v>43</v>
      </c>
      <c r="C42" s="201" t="s">
        <v>44</v>
      </c>
      <c r="D42" s="201"/>
      <c r="E42" s="201"/>
      <c r="F42" s="111">
        <f>'01 1 Pol'!AE260</f>
        <v>0</v>
      </c>
      <c r="G42" s="102">
        <f>'01 1 Pol'!AF260</f>
        <v>0</v>
      </c>
      <c r="H42" s="102"/>
      <c r="I42" s="103">
        <f>F42+G42+H42</f>
        <v>0</v>
      </c>
      <c r="J42" s="104" t="str">
        <f>IF(CenaCelkemVypocet=0,"",I42/CenaCelkemVypocet*100)</f>
        <v/>
      </c>
    </row>
    <row r="43" spans="1:10" ht="25.5" hidden="1" customHeight="1" x14ac:dyDescent="0.2">
      <c r="A43" s="88"/>
      <c r="B43" s="203" t="s">
        <v>53</v>
      </c>
      <c r="C43" s="204"/>
      <c r="D43" s="204"/>
      <c r="E43" s="204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4">
        <f>SUMIF(A39:A42,"=1",I39:I42)</f>
        <v>0</v>
      </c>
      <c r="J43" s="115">
        <f>SUMIF(A39:A42,"=1",J39:J42)</f>
        <v>0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7" spans="1:10" x14ac:dyDescent="0.2">
      <c r="A47" t="s">
        <v>59</v>
      </c>
      <c r="B47" t="s">
        <v>60</v>
      </c>
    </row>
    <row r="50" spans="1:10" ht="15.75" x14ac:dyDescent="0.25">
      <c r="B50" s="124" t="s">
        <v>61</v>
      </c>
    </row>
    <row r="52" spans="1:10" ht="25.5" customHeight="1" x14ac:dyDescent="0.2">
      <c r="A52" s="126"/>
      <c r="B52" s="129" t="s">
        <v>17</v>
      </c>
      <c r="C52" s="129" t="s">
        <v>5</v>
      </c>
      <c r="D52" s="130"/>
      <c r="E52" s="130"/>
      <c r="F52" s="131" t="s">
        <v>62</v>
      </c>
      <c r="G52" s="131"/>
      <c r="H52" s="131"/>
      <c r="I52" s="131" t="s">
        <v>29</v>
      </c>
      <c r="J52" s="131" t="s">
        <v>0</v>
      </c>
    </row>
    <row r="53" spans="1:10" ht="36.75" customHeight="1" x14ac:dyDescent="0.2">
      <c r="A53" s="127"/>
      <c r="B53" s="132" t="s">
        <v>63</v>
      </c>
      <c r="C53" s="199" t="s">
        <v>64</v>
      </c>
      <c r="D53" s="200"/>
      <c r="E53" s="200"/>
      <c r="F53" s="139" t="s">
        <v>24</v>
      </c>
      <c r="G53" s="140"/>
      <c r="H53" s="140"/>
      <c r="I53" s="140">
        <f>'01 1 Pol'!G8</f>
        <v>0</v>
      </c>
      <c r="J53" s="136" t="str">
        <f>IF(I65=0,"",I53/I65*100)</f>
        <v/>
      </c>
    </row>
    <row r="54" spans="1:10" ht="36.75" customHeight="1" x14ac:dyDescent="0.2">
      <c r="A54" s="127"/>
      <c r="B54" s="132" t="s">
        <v>65</v>
      </c>
      <c r="C54" s="199" t="s">
        <v>66</v>
      </c>
      <c r="D54" s="200"/>
      <c r="E54" s="200"/>
      <c r="F54" s="139" t="s">
        <v>24</v>
      </c>
      <c r="G54" s="140"/>
      <c r="H54" s="140"/>
      <c r="I54" s="140">
        <f>'01 1 Pol'!G13</f>
        <v>0</v>
      </c>
      <c r="J54" s="136" t="str">
        <f>IF(I65=0,"",I54/I65*100)</f>
        <v/>
      </c>
    </row>
    <row r="55" spans="1:10" ht="36.75" customHeight="1" x14ac:dyDescent="0.2">
      <c r="A55" s="127"/>
      <c r="B55" s="132" t="s">
        <v>67</v>
      </c>
      <c r="C55" s="199" t="s">
        <v>68</v>
      </c>
      <c r="D55" s="200"/>
      <c r="E55" s="200"/>
      <c r="F55" s="139" t="s">
        <v>24</v>
      </c>
      <c r="G55" s="140"/>
      <c r="H55" s="140"/>
      <c r="I55" s="140">
        <f>'01 1 Pol'!G41</f>
        <v>0</v>
      </c>
      <c r="J55" s="136" t="str">
        <f>IF(I65=0,"",I55/I65*100)</f>
        <v/>
      </c>
    </row>
    <row r="56" spans="1:10" ht="36.75" customHeight="1" x14ac:dyDescent="0.2">
      <c r="A56" s="127"/>
      <c r="B56" s="132" t="s">
        <v>69</v>
      </c>
      <c r="C56" s="199" t="s">
        <v>70</v>
      </c>
      <c r="D56" s="200"/>
      <c r="E56" s="200"/>
      <c r="F56" s="139" t="s">
        <v>24</v>
      </c>
      <c r="G56" s="140"/>
      <c r="H56" s="140"/>
      <c r="I56" s="140">
        <f>'01 1 Pol'!G57</f>
        <v>0</v>
      </c>
      <c r="J56" s="136" t="str">
        <f>IF(I65=0,"",I56/I65*100)</f>
        <v/>
      </c>
    </row>
    <row r="57" spans="1:10" ht="36.75" customHeight="1" x14ac:dyDescent="0.2">
      <c r="A57" s="127"/>
      <c r="B57" s="132" t="s">
        <v>71</v>
      </c>
      <c r="C57" s="199" t="s">
        <v>72</v>
      </c>
      <c r="D57" s="200"/>
      <c r="E57" s="200"/>
      <c r="F57" s="139" t="s">
        <v>24</v>
      </c>
      <c r="G57" s="140"/>
      <c r="H57" s="140"/>
      <c r="I57" s="140">
        <f>'01 1 Pol'!G59</f>
        <v>0</v>
      </c>
      <c r="J57" s="136" t="str">
        <f>IF(I65=0,"",I57/I65*100)</f>
        <v/>
      </c>
    </row>
    <row r="58" spans="1:10" ht="36.75" customHeight="1" x14ac:dyDescent="0.2">
      <c r="A58" s="127"/>
      <c r="B58" s="132" t="s">
        <v>73</v>
      </c>
      <c r="C58" s="199" t="s">
        <v>74</v>
      </c>
      <c r="D58" s="200"/>
      <c r="E58" s="200"/>
      <c r="F58" s="139" t="s">
        <v>24</v>
      </c>
      <c r="G58" s="140"/>
      <c r="H58" s="140"/>
      <c r="I58" s="140">
        <f>'01 1 Pol'!G78</f>
        <v>0</v>
      </c>
      <c r="J58" s="136" t="str">
        <f>IF(I65=0,"",I58/I65*100)</f>
        <v/>
      </c>
    </row>
    <row r="59" spans="1:10" ht="36.75" customHeight="1" x14ac:dyDescent="0.2">
      <c r="A59" s="127"/>
      <c r="B59" s="132" t="s">
        <v>75</v>
      </c>
      <c r="C59" s="199" t="s">
        <v>76</v>
      </c>
      <c r="D59" s="200"/>
      <c r="E59" s="200"/>
      <c r="F59" s="139" t="s">
        <v>25</v>
      </c>
      <c r="G59" s="140"/>
      <c r="H59" s="140"/>
      <c r="I59" s="140">
        <f>'01 1 Pol'!G81</f>
        <v>0</v>
      </c>
      <c r="J59" s="136" t="str">
        <f>IF(I65=0,"",I59/I65*100)</f>
        <v/>
      </c>
    </row>
    <row r="60" spans="1:10" ht="36.75" customHeight="1" x14ac:dyDescent="0.2">
      <c r="A60" s="127"/>
      <c r="B60" s="132" t="s">
        <v>77</v>
      </c>
      <c r="C60" s="199" t="s">
        <v>78</v>
      </c>
      <c r="D60" s="200"/>
      <c r="E60" s="200"/>
      <c r="F60" s="139" t="s">
        <v>25</v>
      </c>
      <c r="G60" s="140"/>
      <c r="H60" s="140"/>
      <c r="I60" s="140">
        <f>'01 1 Pol'!G109</f>
        <v>0</v>
      </c>
      <c r="J60" s="136" t="str">
        <f>IF(I65=0,"",I60/I65*100)</f>
        <v/>
      </c>
    </row>
    <row r="61" spans="1:10" ht="36.75" customHeight="1" x14ac:dyDescent="0.2">
      <c r="A61" s="127"/>
      <c r="B61" s="132" t="s">
        <v>79</v>
      </c>
      <c r="C61" s="199" t="s">
        <v>80</v>
      </c>
      <c r="D61" s="200"/>
      <c r="E61" s="200"/>
      <c r="F61" s="139" t="s">
        <v>25</v>
      </c>
      <c r="G61" s="140"/>
      <c r="H61" s="140"/>
      <c r="I61" s="140">
        <f>'01 1 Pol'!G235</f>
        <v>0</v>
      </c>
      <c r="J61" s="136" t="str">
        <f>IF(I65=0,"",I61/I65*100)</f>
        <v/>
      </c>
    </row>
    <row r="62" spans="1:10" ht="36.75" customHeight="1" x14ac:dyDescent="0.2">
      <c r="A62" s="127"/>
      <c r="B62" s="132" t="s">
        <v>81</v>
      </c>
      <c r="C62" s="199" t="s">
        <v>82</v>
      </c>
      <c r="D62" s="200"/>
      <c r="E62" s="200"/>
      <c r="F62" s="139" t="s">
        <v>83</v>
      </c>
      <c r="G62" s="140"/>
      <c r="H62" s="140"/>
      <c r="I62" s="140">
        <f>'01 1 Pol'!G240</f>
        <v>0</v>
      </c>
      <c r="J62" s="136" t="str">
        <f>IF(I65=0,"",I62/I65*100)</f>
        <v/>
      </c>
    </row>
    <row r="63" spans="1:10" ht="36.75" customHeight="1" x14ac:dyDescent="0.2">
      <c r="A63" s="127"/>
      <c r="B63" s="132" t="s">
        <v>84</v>
      </c>
      <c r="C63" s="199" t="s">
        <v>27</v>
      </c>
      <c r="D63" s="200"/>
      <c r="E63" s="200"/>
      <c r="F63" s="139" t="s">
        <v>84</v>
      </c>
      <c r="G63" s="140"/>
      <c r="H63" s="140"/>
      <c r="I63" s="140">
        <f>'01 1 Pol'!G248</f>
        <v>0</v>
      </c>
      <c r="J63" s="136" t="str">
        <f>IF(I65=0,"",I63/I65*100)</f>
        <v/>
      </c>
    </row>
    <row r="64" spans="1:10" ht="36.75" customHeight="1" x14ac:dyDescent="0.2">
      <c r="A64" s="127"/>
      <c r="B64" s="132" t="s">
        <v>85</v>
      </c>
      <c r="C64" s="199" t="s">
        <v>28</v>
      </c>
      <c r="D64" s="200"/>
      <c r="E64" s="200"/>
      <c r="F64" s="139" t="s">
        <v>85</v>
      </c>
      <c r="G64" s="140"/>
      <c r="H64" s="140"/>
      <c r="I64" s="140">
        <f>'01 1 Pol'!G254</f>
        <v>0</v>
      </c>
      <c r="J64" s="136" t="str">
        <f>IF(I65=0,"",I64/I65*100)</f>
        <v/>
      </c>
    </row>
    <row r="65" spans="1:10" ht="25.5" customHeight="1" x14ac:dyDescent="0.2">
      <c r="A65" s="128"/>
      <c r="B65" s="133" t="s">
        <v>1</v>
      </c>
      <c r="C65" s="134"/>
      <c r="D65" s="135"/>
      <c r="E65" s="135"/>
      <c r="F65" s="141"/>
      <c r="G65" s="142"/>
      <c r="H65" s="142"/>
      <c r="I65" s="142">
        <f>SUM(I53:I64)</f>
        <v>0</v>
      </c>
      <c r="J65" s="137">
        <f>SUM(J53:J64)</f>
        <v>0</v>
      </c>
    </row>
    <row r="66" spans="1:10" x14ac:dyDescent="0.2">
      <c r="F66" s="87"/>
      <c r="G66" s="87"/>
      <c r="H66" s="87"/>
      <c r="I66" s="87"/>
      <c r="J66" s="138"/>
    </row>
    <row r="67" spans="1:10" x14ac:dyDescent="0.2">
      <c r="F67" s="87"/>
      <c r="G67" s="87"/>
      <c r="H67" s="87"/>
      <c r="I67" s="87"/>
      <c r="J67" s="138"/>
    </row>
    <row r="68" spans="1:10" x14ac:dyDescent="0.2">
      <c r="F68" s="87"/>
      <c r="G68" s="87"/>
      <c r="H68" s="87"/>
      <c r="I68" s="87"/>
      <c r="J68" s="138"/>
    </row>
  </sheetData>
  <sheetProtection algorithmName="SHA-512" hashValue="zRXfKqJzqs29lDutCQdVRlPUi2oBky+SJ/IxFyXvm529XTd3r4QSDiRojzu58wmZGMJSQUutQJ9JPCio32kPKA==" saltValue="k6A1g1ulTq19OKZlJoxf6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63:E63"/>
    <mergeCell ref="C64:E64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7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8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9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sheetProtection algorithmName="SHA-512" hashValue="lAv+XHi+9/uoAF/ukkfL/4VnQyLvuu5OiE14sWsu+FihJT3Alw/eGZ9vgo9tDwSoEOmHf28Oq7vAottJzrnhyA==" saltValue="kyb1SzQ6O45gIeAn+DTPT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5BF84-F760-44B5-8014-EF7192D07376}">
  <sheetPr>
    <outlinePr summaryBelow="0"/>
  </sheetPr>
  <dimension ref="A1:BH5000"/>
  <sheetViews>
    <sheetView tabSelected="1" workbookViewId="0">
      <pane ySplit="7" topLeftCell="A20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2" t="s">
        <v>86</v>
      </c>
      <c r="B1" s="262"/>
      <c r="C1" s="262"/>
      <c r="D1" s="262"/>
      <c r="E1" s="262"/>
      <c r="F1" s="262"/>
      <c r="G1" s="262"/>
      <c r="AG1" t="s">
        <v>87</v>
      </c>
    </row>
    <row r="2" spans="1:60" ht="24.95" customHeight="1" x14ac:dyDescent="0.2">
      <c r="A2" s="50" t="s">
        <v>7</v>
      </c>
      <c r="B2" s="49" t="s">
        <v>49</v>
      </c>
      <c r="C2" s="263" t="s">
        <v>50</v>
      </c>
      <c r="D2" s="264"/>
      <c r="E2" s="264"/>
      <c r="F2" s="264"/>
      <c r="G2" s="265"/>
      <c r="AG2" t="s">
        <v>88</v>
      </c>
    </row>
    <row r="3" spans="1:60" ht="24.95" customHeight="1" x14ac:dyDescent="0.2">
      <c r="A3" s="50" t="s">
        <v>8</v>
      </c>
      <c r="B3" s="49" t="s">
        <v>45</v>
      </c>
      <c r="C3" s="263" t="s">
        <v>46</v>
      </c>
      <c r="D3" s="264"/>
      <c r="E3" s="264"/>
      <c r="F3" s="264"/>
      <c r="G3" s="265"/>
      <c r="AC3" s="125" t="s">
        <v>88</v>
      </c>
      <c r="AG3" t="s">
        <v>89</v>
      </c>
    </row>
    <row r="4" spans="1:60" ht="24.95" customHeight="1" x14ac:dyDescent="0.2">
      <c r="A4" s="144" t="s">
        <v>9</v>
      </c>
      <c r="B4" s="145" t="s">
        <v>43</v>
      </c>
      <c r="C4" s="266" t="s">
        <v>44</v>
      </c>
      <c r="D4" s="267"/>
      <c r="E4" s="267"/>
      <c r="F4" s="267"/>
      <c r="G4" s="268"/>
      <c r="AG4" t="s">
        <v>90</v>
      </c>
    </row>
    <row r="5" spans="1:60" x14ac:dyDescent="0.2">
      <c r="D5" s="10"/>
    </row>
    <row r="6" spans="1:60" ht="38.25" x14ac:dyDescent="0.2">
      <c r="A6" s="147" t="s">
        <v>91</v>
      </c>
      <c r="B6" s="149" t="s">
        <v>92</v>
      </c>
      <c r="C6" s="149" t="s">
        <v>93</v>
      </c>
      <c r="D6" s="148" t="s">
        <v>94</v>
      </c>
      <c r="E6" s="147" t="s">
        <v>95</v>
      </c>
      <c r="F6" s="146" t="s">
        <v>96</v>
      </c>
      <c r="G6" s="147" t="s">
        <v>29</v>
      </c>
      <c r="H6" s="150" t="s">
        <v>30</v>
      </c>
      <c r="I6" s="150" t="s">
        <v>97</v>
      </c>
      <c r="J6" s="150" t="s">
        <v>31</v>
      </c>
      <c r="K6" s="150" t="s">
        <v>98</v>
      </c>
      <c r="L6" s="150" t="s">
        <v>99</v>
      </c>
      <c r="M6" s="150" t="s">
        <v>100</v>
      </c>
      <c r="N6" s="150" t="s">
        <v>101</v>
      </c>
      <c r="O6" s="150" t="s">
        <v>102</v>
      </c>
      <c r="P6" s="150" t="s">
        <v>103</v>
      </c>
      <c r="Q6" s="150" t="s">
        <v>104</v>
      </c>
      <c r="R6" s="150" t="s">
        <v>105</v>
      </c>
      <c r="S6" s="150" t="s">
        <v>106</v>
      </c>
      <c r="T6" s="150" t="s">
        <v>107</v>
      </c>
      <c r="U6" s="150" t="s">
        <v>108</v>
      </c>
      <c r="V6" s="150" t="s">
        <v>109</v>
      </c>
      <c r="W6" s="150" t="s">
        <v>110</v>
      </c>
      <c r="X6" s="150" t="s">
        <v>111</v>
      </c>
      <c r="Y6" s="150" t="s">
        <v>112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7" t="s">
        <v>113</v>
      </c>
      <c r="B8" s="168" t="s">
        <v>63</v>
      </c>
      <c r="C8" s="190" t="s">
        <v>64</v>
      </c>
      <c r="D8" s="169"/>
      <c r="E8" s="170"/>
      <c r="F8" s="171"/>
      <c r="G8" s="171">
        <f>SUMIF(AG9:AG12,"&lt;&gt;NOR",G9:G12)</f>
        <v>0</v>
      </c>
      <c r="H8" s="171"/>
      <c r="I8" s="171">
        <f>SUM(I9:I12)</f>
        <v>0</v>
      </c>
      <c r="J8" s="171"/>
      <c r="K8" s="171">
        <f>SUM(K9:K12)</f>
        <v>0</v>
      </c>
      <c r="L8" s="171"/>
      <c r="M8" s="171">
        <f>SUM(M9:M12)</f>
        <v>0</v>
      </c>
      <c r="N8" s="170"/>
      <c r="O8" s="170">
        <f>SUM(O9:O12)</f>
        <v>0.1</v>
      </c>
      <c r="P8" s="170"/>
      <c r="Q8" s="170">
        <f>SUM(Q9:Q12)</f>
        <v>0</v>
      </c>
      <c r="R8" s="171"/>
      <c r="S8" s="171"/>
      <c r="T8" s="172"/>
      <c r="U8" s="166"/>
      <c r="V8" s="166">
        <f>SUM(V9:V12)</f>
        <v>0.53</v>
      </c>
      <c r="W8" s="166"/>
      <c r="X8" s="166"/>
      <c r="Y8" s="166"/>
      <c r="AG8" t="s">
        <v>114</v>
      </c>
    </row>
    <row r="9" spans="1:60" ht="22.5" outlineLevel="1" x14ac:dyDescent="0.2">
      <c r="A9" s="174">
        <v>1</v>
      </c>
      <c r="B9" s="175" t="s">
        <v>115</v>
      </c>
      <c r="C9" s="191" t="s">
        <v>116</v>
      </c>
      <c r="D9" s="176" t="s">
        <v>117</v>
      </c>
      <c r="E9" s="177">
        <v>0.13500000000000001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0.76473999999999998</v>
      </c>
      <c r="O9" s="177">
        <f>ROUND(E9*N9,2)</f>
        <v>0.1</v>
      </c>
      <c r="P9" s="177">
        <v>0</v>
      </c>
      <c r="Q9" s="177">
        <f>ROUND(E9*P9,2)</f>
        <v>0</v>
      </c>
      <c r="R9" s="179" t="s">
        <v>118</v>
      </c>
      <c r="S9" s="179" t="s">
        <v>119</v>
      </c>
      <c r="T9" s="180" t="s">
        <v>119</v>
      </c>
      <c r="U9" s="162">
        <v>3.9291900000000002</v>
      </c>
      <c r="V9" s="162">
        <f>ROUND(E9*U9,2)</f>
        <v>0.53</v>
      </c>
      <c r="W9" s="162"/>
      <c r="X9" s="162" t="s">
        <v>120</v>
      </c>
      <c r="Y9" s="162" t="s">
        <v>121</v>
      </c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56" t="s">
        <v>123</v>
      </c>
      <c r="D10" s="257"/>
      <c r="E10" s="257"/>
      <c r="F10" s="257"/>
      <c r="G10" s="257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2" t="s">
        <v>125</v>
      </c>
      <c r="D11" s="164"/>
      <c r="E11" s="165">
        <v>3.3750000000000002E-2</v>
      </c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126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2" t="s">
        <v>127</v>
      </c>
      <c r="D12" s="164"/>
      <c r="E12" s="165">
        <v>0.10125000000000001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1"/>
      <c r="AA12" s="151"/>
      <c r="AB12" s="151"/>
      <c r="AC12" s="151"/>
      <c r="AD12" s="151"/>
      <c r="AE12" s="151"/>
      <c r="AF12" s="151"/>
      <c r="AG12" s="151" t="s">
        <v>126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67" t="s">
        <v>113</v>
      </c>
      <c r="B13" s="168" t="s">
        <v>65</v>
      </c>
      <c r="C13" s="190" t="s">
        <v>66</v>
      </c>
      <c r="D13" s="169"/>
      <c r="E13" s="170"/>
      <c r="F13" s="171"/>
      <c r="G13" s="171">
        <f>SUMIF(AG14:AG40,"&lt;&gt;NOR",G14:G40)</f>
        <v>0</v>
      </c>
      <c r="H13" s="171"/>
      <c r="I13" s="171">
        <f>SUM(I14:I40)</f>
        <v>0</v>
      </c>
      <c r="J13" s="171"/>
      <c r="K13" s="171">
        <f>SUM(K14:K40)</f>
        <v>0</v>
      </c>
      <c r="L13" s="171"/>
      <c r="M13" s="171">
        <f>SUM(M14:M40)</f>
        <v>0</v>
      </c>
      <c r="N13" s="170"/>
      <c r="O13" s="170">
        <f>SUM(O14:O40)</f>
        <v>3.2299999999999991</v>
      </c>
      <c r="P13" s="170"/>
      <c r="Q13" s="170">
        <f>SUM(Q14:Q40)</f>
        <v>0</v>
      </c>
      <c r="R13" s="171"/>
      <c r="S13" s="171"/>
      <c r="T13" s="172"/>
      <c r="U13" s="166"/>
      <c r="V13" s="166">
        <f>SUM(V14:V40)</f>
        <v>77.94</v>
      </c>
      <c r="W13" s="166"/>
      <c r="X13" s="166"/>
      <c r="Y13" s="166"/>
      <c r="AG13" t="s">
        <v>114</v>
      </c>
    </row>
    <row r="14" spans="1:60" ht="33.75" outlineLevel="1" x14ac:dyDescent="0.2">
      <c r="A14" s="174">
        <v>2</v>
      </c>
      <c r="B14" s="175" t="s">
        <v>128</v>
      </c>
      <c r="C14" s="191" t="s">
        <v>129</v>
      </c>
      <c r="D14" s="176" t="s">
        <v>130</v>
      </c>
      <c r="E14" s="177">
        <v>1.35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7">
        <v>5.9800000000000001E-3</v>
      </c>
      <c r="O14" s="177">
        <f>ROUND(E14*N14,2)</f>
        <v>0.01</v>
      </c>
      <c r="P14" s="177">
        <v>0</v>
      </c>
      <c r="Q14" s="177">
        <f>ROUND(E14*P14,2)</f>
        <v>0</v>
      </c>
      <c r="R14" s="179" t="s">
        <v>131</v>
      </c>
      <c r="S14" s="179" t="s">
        <v>119</v>
      </c>
      <c r="T14" s="180" t="s">
        <v>119</v>
      </c>
      <c r="U14" s="162">
        <v>0.32500000000000001</v>
      </c>
      <c r="V14" s="162">
        <f>ROUND(E14*U14,2)</f>
        <v>0.44</v>
      </c>
      <c r="W14" s="162"/>
      <c r="X14" s="162" t="s">
        <v>120</v>
      </c>
      <c r="Y14" s="162" t="s">
        <v>121</v>
      </c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256" t="s">
        <v>132</v>
      </c>
      <c r="D15" s="257"/>
      <c r="E15" s="257"/>
      <c r="F15" s="257"/>
      <c r="G15" s="257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1"/>
      <c r="AA15" s="151"/>
      <c r="AB15" s="151"/>
      <c r="AC15" s="151"/>
      <c r="AD15" s="151"/>
      <c r="AE15" s="151"/>
      <c r="AF15" s="151"/>
      <c r="AG15" s="151" t="s">
        <v>124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2" t="s">
        <v>133</v>
      </c>
      <c r="D16" s="164"/>
      <c r="E16" s="165">
        <v>1.35</v>
      </c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1"/>
      <c r="AA16" s="151"/>
      <c r="AB16" s="151"/>
      <c r="AC16" s="151"/>
      <c r="AD16" s="151"/>
      <c r="AE16" s="151"/>
      <c r="AF16" s="151"/>
      <c r="AG16" s="151" t="s">
        <v>126</v>
      </c>
      <c r="AH16" s="151">
        <v>5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74">
        <v>3</v>
      </c>
      <c r="B17" s="175" t="s">
        <v>134</v>
      </c>
      <c r="C17" s="191" t="s">
        <v>135</v>
      </c>
      <c r="D17" s="176" t="s">
        <v>117</v>
      </c>
      <c r="E17" s="177">
        <v>0.92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2.5</v>
      </c>
      <c r="O17" s="177">
        <f>ROUND(E17*N17,2)</f>
        <v>2.2999999999999998</v>
      </c>
      <c r="P17" s="177">
        <v>0</v>
      </c>
      <c r="Q17" s="177">
        <f>ROUND(E17*P17,2)</f>
        <v>0</v>
      </c>
      <c r="R17" s="179" t="s">
        <v>118</v>
      </c>
      <c r="S17" s="179" t="s">
        <v>119</v>
      </c>
      <c r="T17" s="180" t="s">
        <v>119</v>
      </c>
      <c r="U17" s="162">
        <v>3.6</v>
      </c>
      <c r="V17" s="162">
        <f>ROUND(E17*U17,2)</f>
        <v>3.31</v>
      </c>
      <c r="W17" s="162"/>
      <c r="X17" s="162" t="s">
        <v>120</v>
      </c>
      <c r="Y17" s="162" t="s">
        <v>121</v>
      </c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56" t="s">
        <v>136</v>
      </c>
      <c r="D18" s="257"/>
      <c r="E18" s="257"/>
      <c r="F18" s="257"/>
      <c r="G18" s="257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2" t="s">
        <v>137</v>
      </c>
      <c r="D19" s="164"/>
      <c r="E19" s="165">
        <v>0.92</v>
      </c>
      <c r="F19" s="162"/>
      <c r="G19" s="162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1"/>
      <c r="AA19" s="151"/>
      <c r="AB19" s="151"/>
      <c r="AC19" s="151"/>
      <c r="AD19" s="151"/>
      <c r="AE19" s="151"/>
      <c r="AF19" s="151"/>
      <c r="AG19" s="151" t="s">
        <v>126</v>
      </c>
      <c r="AH19" s="151">
        <v>5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74">
        <v>4</v>
      </c>
      <c r="B20" s="175" t="s">
        <v>138</v>
      </c>
      <c r="C20" s="191" t="s">
        <v>139</v>
      </c>
      <c r="D20" s="176" t="s">
        <v>140</v>
      </c>
      <c r="E20" s="177">
        <v>33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7">
        <v>5.1000000000000004E-4</v>
      </c>
      <c r="O20" s="177">
        <f>ROUND(E20*N20,2)</f>
        <v>0.02</v>
      </c>
      <c r="P20" s="177">
        <v>0</v>
      </c>
      <c r="Q20" s="177">
        <f>ROUND(E20*P20,2)</f>
        <v>0</v>
      </c>
      <c r="R20" s="179" t="s">
        <v>141</v>
      </c>
      <c r="S20" s="179" t="s">
        <v>119</v>
      </c>
      <c r="T20" s="180" t="s">
        <v>119</v>
      </c>
      <c r="U20" s="162">
        <v>0.23599999999999999</v>
      </c>
      <c r="V20" s="162">
        <f>ROUND(E20*U20,2)</f>
        <v>7.79</v>
      </c>
      <c r="W20" s="162"/>
      <c r="X20" s="162" t="s">
        <v>120</v>
      </c>
      <c r="Y20" s="162" t="s">
        <v>121</v>
      </c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192" t="s">
        <v>142</v>
      </c>
      <c r="D21" s="164"/>
      <c r="E21" s="165">
        <v>33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1"/>
      <c r="AA21" s="151"/>
      <c r="AB21" s="151"/>
      <c r="AC21" s="151"/>
      <c r="AD21" s="151"/>
      <c r="AE21" s="151"/>
      <c r="AF21" s="151"/>
      <c r="AG21" s="151" t="s">
        <v>126</v>
      </c>
      <c r="AH21" s="151">
        <v>5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74">
        <v>5</v>
      </c>
      <c r="B22" s="175" t="s">
        <v>143</v>
      </c>
      <c r="C22" s="191" t="s">
        <v>144</v>
      </c>
      <c r="D22" s="176" t="s">
        <v>130</v>
      </c>
      <c r="E22" s="177">
        <v>29.6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5.0400000000000002E-3</v>
      </c>
      <c r="O22" s="177">
        <f>ROUND(E22*N22,2)</f>
        <v>0.15</v>
      </c>
      <c r="P22" s="177">
        <v>0</v>
      </c>
      <c r="Q22" s="177">
        <f>ROUND(E22*P22,2)</f>
        <v>0</v>
      </c>
      <c r="R22" s="179" t="s">
        <v>141</v>
      </c>
      <c r="S22" s="179" t="s">
        <v>119</v>
      </c>
      <c r="T22" s="180" t="s">
        <v>119</v>
      </c>
      <c r="U22" s="162">
        <v>0.97799999999999998</v>
      </c>
      <c r="V22" s="162">
        <f>ROUND(E22*U22,2)</f>
        <v>28.95</v>
      </c>
      <c r="W22" s="162"/>
      <c r="X22" s="162" t="s">
        <v>120</v>
      </c>
      <c r="Y22" s="162" t="s">
        <v>121</v>
      </c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2" t="s">
        <v>145</v>
      </c>
      <c r="D23" s="164"/>
      <c r="E23" s="165">
        <v>29.6</v>
      </c>
      <c r="F23" s="162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1"/>
      <c r="AA23" s="151"/>
      <c r="AB23" s="151"/>
      <c r="AC23" s="151"/>
      <c r="AD23" s="151"/>
      <c r="AE23" s="151"/>
      <c r="AF23" s="151"/>
      <c r="AG23" s="151" t="s">
        <v>126</v>
      </c>
      <c r="AH23" s="151">
        <v>5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74">
        <v>6</v>
      </c>
      <c r="B24" s="175" t="s">
        <v>146</v>
      </c>
      <c r="C24" s="191" t="s">
        <v>147</v>
      </c>
      <c r="D24" s="176" t="s">
        <v>130</v>
      </c>
      <c r="E24" s="177">
        <v>32.24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1.1999999999999999E-3</v>
      </c>
      <c r="O24" s="177">
        <f>ROUND(E24*N24,2)</f>
        <v>0.04</v>
      </c>
      <c r="P24" s="177">
        <v>0</v>
      </c>
      <c r="Q24" s="177">
        <f>ROUND(E24*P24,2)</f>
        <v>0</v>
      </c>
      <c r="R24" s="179" t="s">
        <v>141</v>
      </c>
      <c r="S24" s="179" t="s">
        <v>119</v>
      </c>
      <c r="T24" s="180" t="s">
        <v>119</v>
      </c>
      <c r="U24" s="162">
        <v>0</v>
      </c>
      <c r="V24" s="162">
        <f>ROUND(E24*U24,2)</f>
        <v>0</v>
      </c>
      <c r="W24" s="162"/>
      <c r="X24" s="162" t="s">
        <v>120</v>
      </c>
      <c r="Y24" s="162" t="s">
        <v>121</v>
      </c>
      <c r="Z24" s="151"/>
      <c r="AA24" s="151"/>
      <c r="AB24" s="151"/>
      <c r="AC24" s="151"/>
      <c r="AD24" s="151"/>
      <c r="AE24" s="151"/>
      <c r="AF24" s="151"/>
      <c r="AG24" s="151" t="s">
        <v>122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">
      <c r="A25" s="158"/>
      <c r="B25" s="159"/>
      <c r="C25" s="192" t="s">
        <v>148</v>
      </c>
      <c r="D25" s="164"/>
      <c r="E25" s="165">
        <v>32.24</v>
      </c>
      <c r="F25" s="162"/>
      <c r="G25" s="162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62"/>
      <c r="Z25" s="151"/>
      <c r="AA25" s="151"/>
      <c r="AB25" s="151"/>
      <c r="AC25" s="151"/>
      <c r="AD25" s="151"/>
      <c r="AE25" s="151"/>
      <c r="AF25" s="151"/>
      <c r="AG25" s="151" t="s">
        <v>126</v>
      </c>
      <c r="AH25" s="151">
        <v>5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4">
        <v>7</v>
      </c>
      <c r="B26" s="175" t="s">
        <v>149</v>
      </c>
      <c r="C26" s="191" t="s">
        <v>150</v>
      </c>
      <c r="D26" s="176" t="s">
        <v>140</v>
      </c>
      <c r="E26" s="177">
        <v>93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4.0000000000000003E-5</v>
      </c>
      <c r="O26" s="177">
        <f>ROUND(E26*N26,2)</f>
        <v>0</v>
      </c>
      <c r="P26" s="177">
        <v>0</v>
      </c>
      <c r="Q26" s="177">
        <f>ROUND(E26*P26,2)</f>
        <v>0</v>
      </c>
      <c r="R26" s="179" t="s">
        <v>151</v>
      </c>
      <c r="S26" s="179" t="s">
        <v>119</v>
      </c>
      <c r="T26" s="180" t="s">
        <v>119</v>
      </c>
      <c r="U26" s="162">
        <v>7.8200000000000006E-2</v>
      </c>
      <c r="V26" s="162">
        <f>ROUND(E26*U26,2)</f>
        <v>7.27</v>
      </c>
      <c r="W26" s="162"/>
      <c r="X26" s="162" t="s">
        <v>120</v>
      </c>
      <c r="Y26" s="162" t="s">
        <v>121</v>
      </c>
      <c r="Z26" s="151"/>
      <c r="AA26" s="151"/>
      <c r="AB26" s="151"/>
      <c r="AC26" s="151"/>
      <c r="AD26" s="151"/>
      <c r="AE26" s="151"/>
      <c r="AF26" s="151"/>
      <c r="AG26" s="151" t="s">
        <v>122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192" t="s">
        <v>152</v>
      </c>
      <c r="D27" s="164"/>
      <c r="E27" s="165">
        <v>93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1"/>
      <c r="AA27" s="151"/>
      <c r="AB27" s="151"/>
      <c r="AC27" s="151"/>
      <c r="AD27" s="151"/>
      <c r="AE27" s="151"/>
      <c r="AF27" s="151"/>
      <c r="AG27" s="151" t="s">
        <v>126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4">
        <v>8</v>
      </c>
      <c r="B28" s="175" t="s">
        <v>153</v>
      </c>
      <c r="C28" s="191" t="s">
        <v>154</v>
      </c>
      <c r="D28" s="176" t="s">
        <v>130</v>
      </c>
      <c r="E28" s="177">
        <v>32.24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2.2000000000000001E-4</v>
      </c>
      <c r="O28" s="177">
        <f>ROUND(E28*N28,2)</f>
        <v>0.01</v>
      </c>
      <c r="P28" s="177">
        <v>0</v>
      </c>
      <c r="Q28" s="177">
        <f>ROUND(E28*P28,2)</f>
        <v>0</v>
      </c>
      <c r="R28" s="179" t="s">
        <v>155</v>
      </c>
      <c r="S28" s="179" t="s">
        <v>119</v>
      </c>
      <c r="T28" s="180" t="s">
        <v>119</v>
      </c>
      <c r="U28" s="162">
        <v>3.2480000000000002E-2</v>
      </c>
      <c r="V28" s="162">
        <f>ROUND(E28*U28,2)</f>
        <v>1.05</v>
      </c>
      <c r="W28" s="162"/>
      <c r="X28" s="162" t="s">
        <v>120</v>
      </c>
      <c r="Y28" s="162" t="s">
        <v>121</v>
      </c>
      <c r="Z28" s="151"/>
      <c r="AA28" s="151"/>
      <c r="AB28" s="151"/>
      <c r="AC28" s="151"/>
      <c r="AD28" s="151"/>
      <c r="AE28" s="151"/>
      <c r="AF28" s="151"/>
      <c r="AG28" s="151" t="s">
        <v>122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2" t="s">
        <v>145</v>
      </c>
      <c r="D29" s="164"/>
      <c r="E29" s="165">
        <v>29.6</v>
      </c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1"/>
      <c r="AA29" s="151"/>
      <c r="AB29" s="151"/>
      <c r="AC29" s="151"/>
      <c r="AD29" s="151"/>
      <c r="AE29" s="151"/>
      <c r="AF29" s="151"/>
      <c r="AG29" s="151" t="s">
        <v>126</v>
      </c>
      <c r="AH29" s="151">
        <v>5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2" t="s">
        <v>156</v>
      </c>
      <c r="D30" s="164"/>
      <c r="E30" s="165">
        <v>2.64</v>
      </c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62"/>
      <c r="Z30" s="151"/>
      <c r="AA30" s="151"/>
      <c r="AB30" s="151"/>
      <c r="AC30" s="151"/>
      <c r="AD30" s="151"/>
      <c r="AE30" s="151"/>
      <c r="AF30" s="151"/>
      <c r="AG30" s="151" t="s">
        <v>126</v>
      </c>
      <c r="AH30" s="151">
        <v>5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9</v>
      </c>
      <c r="B31" s="182" t="s">
        <v>157</v>
      </c>
      <c r="C31" s="193" t="s">
        <v>158</v>
      </c>
      <c r="D31" s="183" t="s">
        <v>159</v>
      </c>
      <c r="E31" s="184">
        <v>15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119</v>
      </c>
      <c r="T31" s="187" t="s">
        <v>119</v>
      </c>
      <c r="U31" s="162">
        <v>0</v>
      </c>
      <c r="V31" s="162">
        <f>ROUND(E31*U31,2)</f>
        <v>0</v>
      </c>
      <c r="W31" s="162"/>
      <c r="X31" s="162" t="s">
        <v>120</v>
      </c>
      <c r="Y31" s="162" t="s">
        <v>121</v>
      </c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4">
        <v>10</v>
      </c>
      <c r="B32" s="175" t="s">
        <v>160</v>
      </c>
      <c r="C32" s="191" t="s">
        <v>161</v>
      </c>
      <c r="D32" s="176" t="s">
        <v>159</v>
      </c>
      <c r="E32" s="177">
        <v>66.666669999999996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9"/>
      <c r="S32" s="179" t="s">
        <v>119</v>
      </c>
      <c r="T32" s="180" t="s">
        <v>119</v>
      </c>
      <c r="U32" s="162">
        <v>0</v>
      </c>
      <c r="V32" s="162">
        <f>ROUND(E32*U32,2)</f>
        <v>0</v>
      </c>
      <c r="W32" s="162"/>
      <c r="X32" s="162" t="s">
        <v>120</v>
      </c>
      <c r="Y32" s="162" t="s">
        <v>121</v>
      </c>
      <c r="Z32" s="151"/>
      <c r="AA32" s="151"/>
      <c r="AB32" s="151"/>
      <c r="AC32" s="151"/>
      <c r="AD32" s="151"/>
      <c r="AE32" s="151"/>
      <c r="AF32" s="151"/>
      <c r="AG32" s="151" t="s">
        <v>122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192" t="s">
        <v>162</v>
      </c>
      <c r="D33" s="164"/>
      <c r="E33" s="165">
        <v>66.666669999999996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1"/>
      <c r="AA33" s="151"/>
      <c r="AB33" s="151"/>
      <c r="AC33" s="151"/>
      <c r="AD33" s="151"/>
      <c r="AE33" s="151"/>
      <c r="AF33" s="151"/>
      <c r="AG33" s="151" t="s">
        <v>126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11</v>
      </c>
      <c r="B34" s="182" t="s">
        <v>163</v>
      </c>
      <c r="C34" s="193" t="s">
        <v>164</v>
      </c>
      <c r="D34" s="183" t="s">
        <v>130</v>
      </c>
      <c r="E34" s="184">
        <v>38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5.2999999999999998E-4</v>
      </c>
      <c r="O34" s="184">
        <f>ROUND(E34*N34,2)</f>
        <v>0.02</v>
      </c>
      <c r="P34" s="184">
        <v>0</v>
      </c>
      <c r="Q34" s="184">
        <f>ROUND(E34*P34,2)</f>
        <v>0</v>
      </c>
      <c r="R34" s="186"/>
      <c r="S34" s="186" t="s">
        <v>165</v>
      </c>
      <c r="T34" s="187" t="s">
        <v>119</v>
      </c>
      <c r="U34" s="162">
        <v>0.126</v>
      </c>
      <c r="V34" s="162">
        <f>ROUND(E34*U34,2)</f>
        <v>4.79</v>
      </c>
      <c r="W34" s="162"/>
      <c r="X34" s="162" t="s">
        <v>120</v>
      </c>
      <c r="Y34" s="162" t="s">
        <v>121</v>
      </c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81">
        <v>12</v>
      </c>
      <c r="B35" s="182" t="s">
        <v>166</v>
      </c>
      <c r="C35" s="193" t="s">
        <v>167</v>
      </c>
      <c r="D35" s="183" t="s">
        <v>130</v>
      </c>
      <c r="E35" s="184">
        <v>2.5</v>
      </c>
      <c r="F35" s="185"/>
      <c r="G35" s="186">
        <f>ROUND(E35*F35,2)</f>
        <v>0</v>
      </c>
      <c r="H35" s="185"/>
      <c r="I35" s="186">
        <f>ROUND(E35*H35,2)</f>
        <v>0</v>
      </c>
      <c r="J35" s="185"/>
      <c r="K35" s="186">
        <f>ROUND(E35*J35,2)</f>
        <v>0</v>
      </c>
      <c r="L35" s="186">
        <v>21</v>
      </c>
      <c r="M35" s="186">
        <f>G35*(1+L35/100)</f>
        <v>0</v>
      </c>
      <c r="N35" s="184">
        <v>4.2000000000000002E-4</v>
      </c>
      <c r="O35" s="184">
        <f>ROUND(E35*N35,2)</f>
        <v>0</v>
      </c>
      <c r="P35" s="184">
        <v>0</v>
      </c>
      <c r="Q35" s="184">
        <f>ROUND(E35*P35,2)</f>
        <v>0</v>
      </c>
      <c r="R35" s="186" t="s">
        <v>168</v>
      </c>
      <c r="S35" s="186" t="s">
        <v>119</v>
      </c>
      <c r="T35" s="187" t="s">
        <v>119</v>
      </c>
      <c r="U35" s="162">
        <v>0.13439000000000001</v>
      </c>
      <c r="V35" s="162">
        <f>ROUND(E35*U35,2)</f>
        <v>0.34</v>
      </c>
      <c r="W35" s="162"/>
      <c r="X35" s="162" t="s">
        <v>169</v>
      </c>
      <c r="Y35" s="162" t="s">
        <v>121</v>
      </c>
      <c r="Z35" s="151"/>
      <c r="AA35" s="151"/>
      <c r="AB35" s="151"/>
      <c r="AC35" s="151"/>
      <c r="AD35" s="151"/>
      <c r="AE35" s="151"/>
      <c r="AF35" s="151"/>
      <c r="AG35" s="151" t="s">
        <v>170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81">
        <v>13</v>
      </c>
      <c r="B36" s="182" t="s">
        <v>171</v>
      </c>
      <c r="C36" s="193" t="s">
        <v>172</v>
      </c>
      <c r="D36" s="183" t="s">
        <v>173</v>
      </c>
      <c r="E36" s="184">
        <v>24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0</v>
      </c>
      <c r="O36" s="184">
        <f>ROUND(E36*N36,2)</f>
        <v>0</v>
      </c>
      <c r="P36" s="184">
        <v>0</v>
      </c>
      <c r="Q36" s="184">
        <f>ROUND(E36*P36,2)</f>
        <v>0</v>
      </c>
      <c r="R36" s="186"/>
      <c r="S36" s="186" t="s">
        <v>165</v>
      </c>
      <c r="T36" s="187" t="s">
        <v>119</v>
      </c>
      <c r="U36" s="162">
        <v>1</v>
      </c>
      <c r="V36" s="162">
        <f>ROUND(E36*U36,2)</f>
        <v>24</v>
      </c>
      <c r="W36" s="162"/>
      <c r="X36" s="162" t="s">
        <v>174</v>
      </c>
      <c r="Y36" s="162" t="s">
        <v>121</v>
      </c>
      <c r="Z36" s="151"/>
      <c r="AA36" s="151"/>
      <c r="AB36" s="151"/>
      <c r="AC36" s="151"/>
      <c r="AD36" s="151"/>
      <c r="AE36" s="151"/>
      <c r="AF36" s="151"/>
      <c r="AG36" s="151" t="s">
        <v>175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4">
        <v>14</v>
      </c>
      <c r="B37" s="175" t="s">
        <v>176</v>
      </c>
      <c r="C37" s="191" t="s">
        <v>177</v>
      </c>
      <c r="D37" s="176" t="s">
        <v>130</v>
      </c>
      <c r="E37" s="177">
        <v>32.56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1.9199999999999998E-2</v>
      </c>
      <c r="O37" s="177">
        <f>ROUND(E37*N37,2)</f>
        <v>0.63</v>
      </c>
      <c r="P37" s="177">
        <v>0</v>
      </c>
      <c r="Q37" s="177">
        <f>ROUND(E37*P37,2)</f>
        <v>0</v>
      </c>
      <c r="R37" s="179" t="s">
        <v>178</v>
      </c>
      <c r="S37" s="179" t="s">
        <v>119</v>
      </c>
      <c r="T37" s="180" t="s">
        <v>119</v>
      </c>
      <c r="U37" s="162">
        <v>0</v>
      </c>
      <c r="V37" s="162">
        <f>ROUND(E37*U37,2)</f>
        <v>0</v>
      </c>
      <c r="W37" s="162"/>
      <c r="X37" s="162" t="s">
        <v>179</v>
      </c>
      <c r="Y37" s="162" t="s">
        <v>121</v>
      </c>
      <c r="Z37" s="151"/>
      <c r="AA37" s="151"/>
      <c r="AB37" s="151"/>
      <c r="AC37" s="151"/>
      <c r="AD37" s="151"/>
      <c r="AE37" s="151"/>
      <c r="AF37" s="151"/>
      <c r="AG37" s="151" t="s">
        <v>180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2" t="s">
        <v>181</v>
      </c>
      <c r="D38" s="164"/>
      <c r="E38" s="165">
        <v>32.56</v>
      </c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1"/>
      <c r="AA38" s="151"/>
      <c r="AB38" s="151"/>
      <c r="AC38" s="151"/>
      <c r="AD38" s="151"/>
      <c r="AE38" s="151"/>
      <c r="AF38" s="151"/>
      <c r="AG38" s="151" t="s">
        <v>126</v>
      </c>
      <c r="AH38" s="151">
        <v>5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74">
        <v>15</v>
      </c>
      <c r="B39" s="175" t="s">
        <v>182</v>
      </c>
      <c r="C39" s="191" t="s">
        <v>183</v>
      </c>
      <c r="D39" s="176" t="s">
        <v>159</v>
      </c>
      <c r="E39" s="177">
        <v>110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4.4999999999999999E-4</v>
      </c>
      <c r="O39" s="177">
        <f>ROUND(E39*N39,2)</f>
        <v>0.05</v>
      </c>
      <c r="P39" s="177">
        <v>0</v>
      </c>
      <c r="Q39" s="177">
        <f>ROUND(E39*P39,2)</f>
        <v>0</v>
      </c>
      <c r="R39" s="179" t="s">
        <v>178</v>
      </c>
      <c r="S39" s="179" t="s">
        <v>119</v>
      </c>
      <c r="T39" s="180" t="s">
        <v>119</v>
      </c>
      <c r="U39" s="162">
        <v>0</v>
      </c>
      <c r="V39" s="162">
        <f>ROUND(E39*U39,2)</f>
        <v>0</v>
      </c>
      <c r="W39" s="162"/>
      <c r="X39" s="162" t="s">
        <v>179</v>
      </c>
      <c r="Y39" s="162" t="s">
        <v>121</v>
      </c>
      <c r="Z39" s="151"/>
      <c r="AA39" s="151"/>
      <c r="AB39" s="151"/>
      <c r="AC39" s="151"/>
      <c r="AD39" s="151"/>
      <c r="AE39" s="151"/>
      <c r="AF39" s="151"/>
      <c r="AG39" s="151" t="s">
        <v>180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2" t="s">
        <v>184</v>
      </c>
      <c r="D40" s="164"/>
      <c r="E40" s="165">
        <v>110</v>
      </c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62"/>
      <c r="Z40" s="151"/>
      <c r="AA40" s="151"/>
      <c r="AB40" s="151"/>
      <c r="AC40" s="151"/>
      <c r="AD40" s="151"/>
      <c r="AE40" s="151"/>
      <c r="AF40" s="151"/>
      <c r="AG40" s="151" t="s">
        <v>126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7" t="s">
        <v>113</v>
      </c>
      <c r="B41" s="168" t="s">
        <v>67</v>
      </c>
      <c r="C41" s="190" t="s">
        <v>68</v>
      </c>
      <c r="D41" s="169"/>
      <c r="E41" s="170"/>
      <c r="F41" s="171"/>
      <c r="G41" s="171">
        <f>SUMIF(AG42:AG56,"&lt;&gt;NOR",G42:G56)</f>
        <v>0</v>
      </c>
      <c r="H41" s="171"/>
      <c r="I41" s="171">
        <f>SUM(I42:I56)</f>
        <v>0</v>
      </c>
      <c r="J41" s="171"/>
      <c r="K41" s="171">
        <f>SUM(K42:K56)</f>
        <v>0</v>
      </c>
      <c r="L41" s="171"/>
      <c r="M41" s="171">
        <f>SUM(M42:M56)</f>
        <v>0</v>
      </c>
      <c r="N41" s="170"/>
      <c r="O41" s="170">
        <f>SUM(O42:O56)</f>
        <v>0</v>
      </c>
      <c r="P41" s="170"/>
      <c r="Q41" s="170">
        <f>SUM(Q42:Q56)</f>
        <v>1.1400000000000001</v>
      </c>
      <c r="R41" s="171"/>
      <c r="S41" s="171"/>
      <c r="T41" s="172"/>
      <c r="U41" s="166"/>
      <c r="V41" s="166">
        <f>SUM(V42:V56)</f>
        <v>40.450000000000003</v>
      </c>
      <c r="W41" s="166"/>
      <c r="X41" s="166"/>
      <c r="Y41" s="166"/>
      <c r="AG41" t="s">
        <v>114</v>
      </c>
    </row>
    <row r="42" spans="1:60" ht="22.5" outlineLevel="1" x14ac:dyDescent="0.2">
      <c r="A42" s="181">
        <v>16</v>
      </c>
      <c r="B42" s="182" t="s">
        <v>185</v>
      </c>
      <c r="C42" s="193" t="s">
        <v>186</v>
      </c>
      <c r="D42" s="183" t="s">
        <v>130</v>
      </c>
      <c r="E42" s="184">
        <v>20.100000000000001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4">
        <v>0</v>
      </c>
      <c r="O42" s="184">
        <f>ROUND(E42*N42,2)</f>
        <v>0</v>
      </c>
      <c r="P42" s="184">
        <v>1.8499999999999999E-2</v>
      </c>
      <c r="Q42" s="184">
        <f>ROUND(E42*P42,2)</f>
        <v>0.37</v>
      </c>
      <c r="R42" s="186" t="s">
        <v>187</v>
      </c>
      <c r="S42" s="186" t="s">
        <v>119</v>
      </c>
      <c r="T42" s="187" t="s">
        <v>119</v>
      </c>
      <c r="U42" s="162">
        <v>0.2</v>
      </c>
      <c r="V42" s="162">
        <f>ROUND(E42*U42,2)</f>
        <v>4.0199999999999996</v>
      </c>
      <c r="W42" s="162"/>
      <c r="X42" s="162" t="s">
        <v>120</v>
      </c>
      <c r="Y42" s="162" t="s">
        <v>121</v>
      </c>
      <c r="Z42" s="151"/>
      <c r="AA42" s="151"/>
      <c r="AB42" s="151"/>
      <c r="AC42" s="151"/>
      <c r="AD42" s="151"/>
      <c r="AE42" s="151"/>
      <c r="AF42" s="151"/>
      <c r="AG42" s="151" t="s">
        <v>122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4">
        <v>17</v>
      </c>
      <c r="B43" s="175" t="s">
        <v>188</v>
      </c>
      <c r="C43" s="191" t="s">
        <v>189</v>
      </c>
      <c r="D43" s="176" t="s">
        <v>140</v>
      </c>
      <c r="E43" s="177">
        <v>45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0</v>
      </c>
      <c r="O43" s="177">
        <f>ROUND(E43*N43,2)</f>
        <v>0</v>
      </c>
      <c r="P43" s="177">
        <v>2.1299999999999999E-3</v>
      </c>
      <c r="Q43" s="177">
        <f>ROUND(E43*P43,2)</f>
        <v>0.1</v>
      </c>
      <c r="R43" s="179" t="s">
        <v>190</v>
      </c>
      <c r="S43" s="179" t="s">
        <v>119</v>
      </c>
      <c r="T43" s="180" t="s">
        <v>119</v>
      </c>
      <c r="U43" s="162">
        <v>0.17299999999999999</v>
      </c>
      <c r="V43" s="162">
        <f>ROUND(E43*U43,2)</f>
        <v>7.79</v>
      </c>
      <c r="W43" s="162"/>
      <c r="X43" s="162" t="s">
        <v>120</v>
      </c>
      <c r="Y43" s="162" t="s">
        <v>121</v>
      </c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192" t="s">
        <v>191</v>
      </c>
      <c r="D44" s="164"/>
      <c r="E44" s="165">
        <v>27</v>
      </c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1"/>
      <c r="AA44" s="151"/>
      <c r="AB44" s="151"/>
      <c r="AC44" s="151"/>
      <c r="AD44" s="151"/>
      <c r="AE44" s="151"/>
      <c r="AF44" s="151"/>
      <c r="AG44" s="151" t="s">
        <v>126</v>
      </c>
      <c r="AH44" s="151">
        <v>5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2" t="s">
        <v>192</v>
      </c>
      <c r="D45" s="164"/>
      <c r="E45" s="165">
        <v>18</v>
      </c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62"/>
      <c r="Z45" s="151"/>
      <c r="AA45" s="151"/>
      <c r="AB45" s="151"/>
      <c r="AC45" s="151"/>
      <c r="AD45" s="151"/>
      <c r="AE45" s="151"/>
      <c r="AF45" s="151"/>
      <c r="AG45" s="151" t="s">
        <v>126</v>
      </c>
      <c r="AH45" s="151">
        <v>5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4">
        <v>18</v>
      </c>
      <c r="B46" s="175" t="s">
        <v>193</v>
      </c>
      <c r="C46" s="191" t="s">
        <v>194</v>
      </c>
      <c r="D46" s="176" t="s">
        <v>140</v>
      </c>
      <c r="E46" s="177">
        <v>100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7">
        <v>0</v>
      </c>
      <c r="O46" s="177">
        <f>ROUND(E46*N46,2)</f>
        <v>0</v>
      </c>
      <c r="P46" s="177">
        <v>4.9699999999999996E-3</v>
      </c>
      <c r="Q46" s="177">
        <f>ROUND(E46*P46,2)</f>
        <v>0.5</v>
      </c>
      <c r="R46" s="179" t="s">
        <v>190</v>
      </c>
      <c r="S46" s="179" t="s">
        <v>119</v>
      </c>
      <c r="T46" s="180" t="s">
        <v>119</v>
      </c>
      <c r="U46" s="162">
        <v>0.20399999999999999</v>
      </c>
      <c r="V46" s="162">
        <f>ROUND(E46*U46,2)</f>
        <v>20.399999999999999</v>
      </c>
      <c r="W46" s="162"/>
      <c r="X46" s="162" t="s">
        <v>120</v>
      </c>
      <c r="Y46" s="162" t="s">
        <v>121</v>
      </c>
      <c r="Z46" s="151"/>
      <c r="AA46" s="151"/>
      <c r="AB46" s="151"/>
      <c r="AC46" s="151"/>
      <c r="AD46" s="151"/>
      <c r="AE46" s="151"/>
      <c r="AF46" s="151"/>
      <c r="AG46" s="151" t="s">
        <v>122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2" t="s">
        <v>195</v>
      </c>
      <c r="D47" s="164"/>
      <c r="E47" s="165">
        <v>70</v>
      </c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1"/>
      <c r="AA47" s="151"/>
      <c r="AB47" s="151"/>
      <c r="AC47" s="151"/>
      <c r="AD47" s="151"/>
      <c r="AE47" s="151"/>
      <c r="AF47" s="151"/>
      <c r="AG47" s="151" t="s">
        <v>126</v>
      </c>
      <c r="AH47" s="151">
        <v>5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2" t="s">
        <v>196</v>
      </c>
      <c r="D48" s="164"/>
      <c r="E48" s="165">
        <v>30</v>
      </c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62"/>
      <c r="Z48" s="151"/>
      <c r="AA48" s="151"/>
      <c r="AB48" s="151"/>
      <c r="AC48" s="151"/>
      <c r="AD48" s="151"/>
      <c r="AE48" s="151"/>
      <c r="AF48" s="151"/>
      <c r="AG48" s="151" t="s">
        <v>126</v>
      </c>
      <c r="AH48" s="151">
        <v>5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19</v>
      </c>
      <c r="B49" s="175" t="s">
        <v>197</v>
      </c>
      <c r="C49" s="191" t="s">
        <v>198</v>
      </c>
      <c r="D49" s="176" t="s">
        <v>140</v>
      </c>
      <c r="E49" s="177">
        <v>8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</v>
      </c>
      <c r="O49" s="177">
        <f>ROUND(E49*N49,2)</f>
        <v>0</v>
      </c>
      <c r="P49" s="177">
        <v>1.102E-2</v>
      </c>
      <c r="Q49" s="177">
        <f>ROUND(E49*P49,2)</f>
        <v>0.09</v>
      </c>
      <c r="R49" s="179" t="s">
        <v>190</v>
      </c>
      <c r="S49" s="179" t="s">
        <v>119</v>
      </c>
      <c r="T49" s="180" t="s">
        <v>119</v>
      </c>
      <c r="U49" s="162">
        <v>0.29699999999999999</v>
      </c>
      <c r="V49" s="162">
        <f>ROUND(E49*U49,2)</f>
        <v>2.38</v>
      </c>
      <c r="W49" s="162"/>
      <c r="X49" s="162" t="s">
        <v>120</v>
      </c>
      <c r="Y49" s="162" t="s">
        <v>121</v>
      </c>
      <c r="Z49" s="151"/>
      <c r="AA49" s="151"/>
      <c r="AB49" s="151"/>
      <c r="AC49" s="151"/>
      <c r="AD49" s="151"/>
      <c r="AE49" s="151"/>
      <c r="AF49" s="151"/>
      <c r="AG49" s="151" t="s">
        <v>122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192" t="s">
        <v>199</v>
      </c>
      <c r="D50" s="164"/>
      <c r="E50" s="165">
        <v>5</v>
      </c>
      <c r="F50" s="162"/>
      <c r="G50" s="16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1"/>
      <c r="AA50" s="151"/>
      <c r="AB50" s="151"/>
      <c r="AC50" s="151"/>
      <c r="AD50" s="151"/>
      <c r="AE50" s="151"/>
      <c r="AF50" s="151"/>
      <c r="AG50" s="151" t="s">
        <v>126</v>
      </c>
      <c r="AH50" s="151">
        <v>5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3" x14ac:dyDescent="0.2">
      <c r="A51" s="158"/>
      <c r="B51" s="159"/>
      <c r="C51" s="192" t="s">
        <v>200</v>
      </c>
      <c r="D51" s="164"/>
      <c r="E51" s="165">
        <v>3</v>
      </c>
      <c r="F51" s="162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62"/>
      <c r="Z51" s="151"/>
      <c r="AA51" s="151"/>
      <c r="AB51" s="151"/>
      <c r="AC51" s="151"/>
      <c r="AD51" s="151"/>
      <c r="AE51" s="151"/>
      <c r="AF51" s="151"/>
      <c r="AG51" s="151" t="s">
        <v>126</v>
      </c>
      <c r="AH51" s="151">
        <v>5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81">
        <v>20</v>
      </c>
      <c r="B52" s="182" t="s">
        <v>201</v>
      </c>
      <c r="C52" s="193" t="s">
        <v>202</v>
      </c>
      <c r="D52" s="183" t="s">
        <v>159</v>
      </c>
      <c r="E52" s="184">
        <v>25</v>
      </c>
      <c r="F52" s="185"/>
      <c r="G52" s="186">
        <f>ROUND(E52*F52,2)</f>
        <v>0</v>
      </c>
      <c r="H52" s="185"/>
      <c r="I52" s="186">
        <f>ROUND(E52*H52,2)</f>
        <v>0</v>
      </c>
      <c r="J52" s="185"/>
      <c r="K52" s="186">
        <f>ROUND(E52*J52,2)</f>
        <v>0</v>
      </c>
      <c r="L52" s="186">
        <v>21</v>
      </c>
      <c r="M52" s="186">
        <f>G52*(1+L52/100)</f>
        <v>0</v>
      </c>
      <c r="N52" s="184">
        <v>0</v>
      </c>
      <c r="O52" s="184">
        <f>ROUND(E52*N52,2)</f>
        <v>0</v>
      </c>
      <c r="P52" s="184">
        <v>0</v>
      </c>
      <c r="Q52" s="184">
        <f>ROUND(E52*P52,2)</f>
        <v>0</v>
      </c>
      <c r="R52" s="186" t="s">
        <v>190</v>
      </c>
      <c r="S52" s="186" t="s">
        <v>119</v>
      </c>
      <c r="T52" s="187" t="s">
        <v>119</v>
      </c>
      <c r="U52" s="162">
        <v>8.7999999999999995E-2</v>
      </c>
      <c r="V52" s="162">
        <f>ROUND(E52*U52,2)</f>
        <v>2.2000000000000002</v>
      </c>
      <c r="W52" s="162"/>
      <c r="X52" s="162" t="s">
        <v>120</v>
      </c>
      <c r="Y52" s="162" t="s">
        <v>121</v>
      </c>
      <c r="Z52" s="151"/>
      <c r="AA52" s="151"/>
      <c r="AB52" s="151"/>
      <c r="AC52" s="151"/>
      <c r="AD52" s="151"/>
      <c r="AE52" s="151"/>
      <c r="AF52" s="151"/>
      <c r="AG52" s="151" t="s">
        <v>122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81">
        <v>21</v>
      </c>
      <c r="B53" s="182" t="s">
        <v>203</v>
      </c>
      <c r="C53" s="193" t="s">
        <v>204</v>
      </c>
      <c r="D53" s="183" t="s">
        <v>159</v>
      </c>
      <c r="E53" s="184">
        <v>3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 t="s">
        <v>190</v>
      </c>
      <c r="S53" s="186" t="s">
        <v>119</v>
      </c>
      <c r="T53" s="187" t="s">
        <v>119</v>
      </c>
      <c r="U53" s="162">
        <v>0.16300000000000001</v>
      </c>
      <c r="V53" s="162">
        <f>ROUND(E53*U53,2)</f>
        <v>0.49</v>
      </c>
      <c r="W53" s="162"/>
      <c r="X53" s="162" t="s">
        <v>120</v>
      </c>
      <c r="Y53" s="162" t="s">
        <v>205</v>
      </c>
      <c r="Z53" s="151"/>
      <c r="AA53" s="151"/>
      <c r="AB53" s="151"/>
      <c r="AC53" s="151"/>
      <c r="AD53" s="151"/>
      <c r="AE53" s="151"/>
      <c r="AF53" s="151"/>
      <c r="AG53" s="151" t="s">
        <v>122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81">
        <v>22</v>
      </c>
      <c r="B54" s="182" t="s">
        <v>206</v>
      </c>
      <c r="C54" s="193" t="s">
        <v>207</v>
      </c>
      <c r="D54" s="183" t="s">
        <v>159</v>
      </c>
      <c r="E54" s="184">
        <v>1</v>
      </c>
      <c r="F54" s="185"/>
      <c r="G54" s="186">
        <f>ROUND(E54*F54,2)</f>
        <v>0</v>
      </c>
      <c r="H54" s="185"/>
      <c r="I54" s="186">
        <f>ROUND(E54*H54,2)</f>
        <v>0</v>
      </c>
      <c r="J54" s="185"/>
      <c r="K54" s="186">
        <f>ROUND(E54*J54,2)</f>
        <v>0</v>
      </c>
      <c r="L54" s="186">
        <v>21</v>
      </c>
      <c r="M54" s="186">
        <f>G54*(1+L54/100)</f>
        <v>0</v>
      </c>
      <c r="N54" s="184">
        <v>0</v>
      </c>
      <c r="O54" s="184">
        <f>ROUND(E54*N54,2)</f>
        <v>0</v>
      </c>
      <c r="P54" s="184">
        <v>2.826E-2</v>
      </c>
      <c r="Q54" s="184">
        <f>ROUND(E54*P54,2)</f>
        <v>0.03</v>
      </c>
      <c r="R54" s="186" t="s">
        <v>190</v>
      </c>
      <c r="S54" s="186" t="s">
        <v>119</v>
      </c>
      <c r="T54" s="187" t="s">
        <v>119</v>
      </c>
      <c r="U54" s="162">
        <v>0.434</v>
      </c>
      <c r="V54" s="162">
        <f>ROUND(E54*U54,2)</f>
        <v>0.43</v>
      </c>
      <c r="W54" s="162"/>
      <c r="X54" s="162" t="s">
        <v>120</v>
      </c>
      <c r="Y54" s="162" t="s">
        <v>121</v>
      </c>
      <c r="Z54" s="151"/>
      <c r="AA54" s="151"/>
      <c r="AB54" s="151"/>
      <c r="AC54" s="151"/>
      <c r="AD54" s="151"/>
      <c r="AE54" s="151"/>
      <c r="AF54" s="151"/>
      <c r="AG54" s="151" t="s">
        <v>122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1" x14ac:dyDescent="0.2">
      <c r="A55" s="181">
        <v>23</v>
      </c>
      <c r="B55" s="182" t="s">
        <v>208</v>
      </c>
      <c r="C55" s="193" t="s">
        <v>209</v>
      </c>
      <c r="D55" s="183" t="s">
        <v>159</v>
      </c>
      <c r="E55" s="184">
        <v>100</v>
      </c>
      <c r="F55" s="185"/>
      <c r="G55" s="186">
        <f>ROUND(E55*F55,2)</f>
        <v>0</v>
      </c>
      <c r="H55" s="185"/>
      <c r="I55" s="186">
        <f>ROUND(E55*H55,2)</f>
        <v>0</v>
      </c>
      <c r="J55" s="185"/>
      <c r="K55" s="186">
        <f>ROUND(E55*J55,2)</f>
        <v>0</v>
      </c>
      <c r="L55" s="186">
        <v>21</v>
      </c>
      <c r="M55" s="186">
        <f>G55*(1+L55/100)</f>
        <v>0</v>
      </c>
      <c r="N55" s="184">
        <v>0</v>
      </c>
      <c r="O55" s="184">
        <f>ROUND(E55*N55,2)</f>
        <v>0</v>
      </c>
      <c r="P55" s="184">
        <v>3.1E-4</v>
      </c>
      <c r="Q55" s="184">
        <f>ROUND(E55*P55,2)</f>
        <v>0.03</v>
      </c>
      <c r="R55" s="186" t="s">
        <v>210</v>
      </c>
      <c r="S55" s="186" t="s">
        <v>119</v>
      </c>
      <c r="T55" s="187" t="s">
        <v>119</v>
      </c>
      <c r="U55" s="162">
        <v>5.0000000000000001E-3</v>
      </c>
      <c r="V55" s="162">
        <f>ROUND(E55*U55,2)</f>
        <v>0.5</v>
      </c>
      <c r="W55" s="162"/>
      <c r="X55" s="162" t="s">
        <v>120</v>
      </c>
      <c r="Y55" s="162" t="s">
        <v>205</v>
      </c>
      <c r="Z55" s="151"/>
      <c r="AA55" s="151"/>
      <c r="AB55" s="151"/>
      <c r="AC55" s="151"/>
      <c r="AD55" s="151"/>
      <c r="AE55" s="151"/>
      <c r="AF55" s="151"/>
      <c r="AG55" s="151" t="s">
        <v>122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81">
        <v>24</v>
      </c>
      <c r="B56" s="182" t="s">
        <v>211</v>
      </c>
      <c r="C56" s="193" t="s">
        <v>212</v>
      </c>
      <c r="D56" s="183" t="s">
        <v>159</v>
      </c>
      <c r="E56" s="184">
        <v>6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2.1000000000000001E-4</v>
      </c>
      <c r="O56" s="184">
        <f>ROUND(E56*N56,2)</f>
        <v>0</v>
      </c>
      <c r="P56" s="184">
        <v>3.5000000000000001E-3</v>
      </c>
      <c r="Q56" s="184">
        <f>ROUND(E56*P56,2)</f>
        <v>0.02</v>
      </c>
      <c r="R56" s="186" t="s">
        <v>210</v>
      </c>
      <c r="S56" s="186" t="s">
        <v>119</v>
      </c>
      <c r="T56" s="187" t="s">
        <v>119</v>
      </c>
      <c r="U56" s="162">
        <v>0.374</v>
      </c>
      <c r="V56" s="162">
        <f>ROUND(E56*U56,2)</f>
        <v>2.2400000000000002</v>
      </c>
      <c r="W56" s="162"/>
      <c r="X56" s="162" t="s">
        <v>120</v>
      </c>
      <c r="Y56" s="162" t="s">
        <v>121</v>
      </c>
      <c r="Z56" s="151"/>
      <c r="AA56" s="151"/>
      <c r="AB56" s="151"/>
      <c r="AC56" s="151"/>
      <c r="AD56" s="151"/>
      <c r="AE56" s="151"/>
      <c r="AF56" s="151"/>
      <c r="AG56" s="151" t="s">
        <v>122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167" t="s">
        <v>113</v>
      </c>
      <c r="B57" s="168" t="s">
        <v>69</v>
      </c>
      <c r="C57" s="190" t="s">
        <v>70</v>
      </c>
      <c r="D57" s="169"/>
      <c r="E57" s="170"/>
      <c r="F57" s="171"/>
      <c r="G57" s="171">
        <f>SUMIF(AG58:AG58,"&lt;&gt;NOR",G58:G58)</f>
        <v>0</v>
      </c>
      <c r="H57" s="171"/>
      <c r="I57" s="171">
        <f>SUM(I58:I58)</f>
        <v>0</v>
      </c>
      <c r="J57" s="171"/>
      <c r="K57" s="171">
        <f>SUM(K58:K58)</f>
        <v>0</v>
      </c>
      <c r="L57" s="171"/>
      <c r="M57" s="171">
        <f>SUM(M58:M58)</f>
        <v>0</v>
      </c>
      <c r="N57" s="170"/>
      <c r="O57" s="170">
        <f>SUM(O58:O58)</f>
        <v>0.01</v>
      </c>
      <c r="P57" s="170"/>
      <c r="Q57" s="170">
        <f>SUM(Q58:Q58)</f>
        <v>0</v>
      </c>
      <c r="R57" s="171"/>
      <c r="S57" s="171"/>
      <c r="T57" s="172"/>
      <c r="U57" s="166"/>
      <c r="V57" s="166">
        <f>SUM(V58:V58)</f>
        <v>41.27</v>
      </c>
      <c r="W57" s="166"/>
      <c r="X57" s="166"/>
      <c r="Y57" s="166"/>
      <c r="AG57" t="s">
        <v>114</v>
      </c>
    </row>
    <row r="58" spans="1:60" ht="56.25" outlineLevel="1" x14ac:dyDescent="0.2">
      <c r="A58" s="181">
        <v>25</v>
      </c>
      <c r="B58" s="182" t="s">
        <v>213</v>
      </c>
      <c r="C58" s="193" t="s">
        <v>214</v>
      </c>
      <c r="D58" s="183" t="s">
        <v>130</v>
      </c>
      <c r="E58" s="184">
        <v>134</v>
      </c>
      <c r="F58" s="185"/>
      <c r="G58" s="186">
        <f>ROUND(E58*F58,2)</f>
        <v>0</v>
      </c>
      <c r="H58" s="185"/>
      <c r="I58" s="186">
        <f>ROUND(E58*H58,2)</f>
        <v>0</v>
      </c>
      <c r="J58" s="185"/>
      <c r="K58" s="186">
        <f>ROUND(E58*J58,2)</f>
        <v>0</v>
      </c>
      <c r="L58" s="186">
        <v>21</v>
      </c>
      <c r="M58" s="186">
        <f>G58*(1+L58/100)</f>
        <v>0</v>
      </c>
      <c r="N58" s="184">
        <v>4.0000000000000003E-5</v>
      </c>
      <c r="O58" s="184">
        <f>ROUND(E58*N58,2)</f>
        <v>0.01</v>
      </c>
      <c r="P58" s="184">
        <v>0</v>
      </c>
      <c r="Q58" s="184">
        <f>ROUND(E58*P58,2)</f>
        <v>0</v>
      </c>
      <c r="R58" s="186" t="s">
        <v>131</v>
      </c>
      <c r="S58" s="186" t="s">
        <v>119</v>
      </c>
      <c r="T58" s="187" t="s">
        <v>119</v>
      </c>
      <c r="U58" s="162">
        <v>0.308</v>
      </c>
      <c r="V58" s="162">
        <f>ROUND(E58*U58,2)</f>
        <v>41.27</v>
      </c>
      <c r="W58" s="162"/>
      <c r="X58" s="162" t="s">
        <v>120</v>
      </c>
      <c r="Y58" s="162" t="s">
        <v>121</v>
      </c>
      <c r="Z58" s="151"/>
      <c r="AA58" s="151"/>
      <c r="AB58" s="151"/>
      <c r="AC58" s="151"/>
      <c r="AD58" s="151"/>
      <c r="AE58" s="151"/>
      <c r="AF58" s="151"/>
      <c r="AG58" s="151" t="s">
        <v>122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">
      <c r="A59" s="167" t="s">
        <v>113</v>
      </c>
      <c r="B59" s="168" t="s">
        <v>71</v>
      </c>
      <c r="C59" s="190" t="s">
        <v>72</v>
      </c>
      <c r="D59" s="169"/>
      <c r="E59" s="170"/>
      <c r="F59" s="171"/>
      <c r="G59" s="171">
        <f>SUMIF(AG60:AG77,"&lt;&gt;NOR",G60:G77)</f>
        <v>0</v>
      </c>
      <c r="H59" s="171"/>
      <c r="I59" s="171">
        <f>SUM(I60:I77)</f>
        <v>0</v>
      </c>
      <c r="J59" s="171"/>
      <c r="K59" s="171">
        <f>SUM(K60:K77)</f>
        <v>0</v>
      </c>
      <c r="L59" s="171"/>
      <c r="M59" s="171">
        <f>SUM(M60:M77)</f>
        <v>0</v>
      </c>
      <c r="N59" s="170"/>
      <c r="O59" s="170">
        <f>SUM(O60:O77)</f>
        <v>0</v>
      </c>
      <c r="P59" s="170"/>
      <c r="Q59" s="170">
        <f>SUM(Q60:Q77)</f>
        <v>7.19</v>
      </c>
      <c r="R59" s="171"/>
      <c r="S59" s="171"/>
      <c r="T59" s="172"/>
      <c r="U59" s="166"/>
      <c r="V59" s="166">
        <f>SUM(V60:V77)</f>
        <v>41.64</v>
      </c>
      <c r="W59" s="166"/>
      <c r="X59" s="166"/>
      <c r="Y59" s="166"/>
      <c r="AG59" t="s">
        <v>114</v>
      </c>
    </row>
    <row r="60" spans="1:60" outlineLevel="1" x14ac:dyDescent="0.2">
      <c r="A60" s="174">
        <v>26</v>
      </c>
      <c r="B60" s="175" t="s">
        <v>215</v>
      </c>
      <c r="C60" s="191" t="s">
        <v>216</v>
      </c>
      <c r="D60" s="176" t="s">
        <v>130</v>
      </c>
      <c r="E60" s="177">
        <v>1.35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7">
        <v>6.7000000000000002E-4</v>
      </c>
      <c r="O60" s="177">
        <f>ROUND(E60*N60,2)</f>
        <v>0</v>
      </c>
      <c r="P60" s="177">
        <v>0.184</v>
      </c>
      <c r="Q60" s="177">
        <f>ROUND(E60*P60,2)</f>
        <v>0.25</v>
      </c>
      <c r="R60" s="179" t="s">
        <v>217</v>
      </c>
      <c r="S60" s="179" t="s">
        <v>119</v>
      </c>
      <c r="T60" s="180" t="s">
        <v>119</v>
      </c>
      <c r="U60" s="162">
        <v>0.22700000000000001</v>
      </c>
      <c r="V60" s="162">
        <f>ROUND(E60*U60,2)</f>
        <v>0.31</v>
      </c>
      <c r="W60" s="162"/>
      <c r="X60" s="162" t="s">
        <v>120</v>
      </c>
      <c r="Y60" s="162" t="s">
        <v>121</v>
      </c>
      <c r="Z60" s="151"/>
      <c r="AA60" s="151"/>
      <c r="AB60" s="151"/>
      <c r="AC60" s="151"/>
      <c r="AD60" s="151"/>
      <c r="AE60" s="151"/>
      <c r="AF60" s="151"/>
      <c r="AG60" s="151" t="s">
        <v>122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2" x14ac:dyDescent="0.2">
      <c r="A61" s="158"/>
      <c r="B61" s="159"/>
      <c r="C61" s="256" t="s">
        <v>218</v>
      </c>
      <c r="D61" s="257"/>
      <c r="E61" s="257"/>
      <c r="F61" s="257"/>
      <c r="G61" s="257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1"/>
      <c r="AA61" s="151"/>
      <c r="AB61" s="151"/>
      <c r="AC61" s="151"/>
      <c r="AD61" s="151"/>
      <c r="AE61" s="151"/>
      <c r="AF61" s="151"/>
      <c r="AG61" s="151" t="s">
        <v>124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88" t="str">
        <f>C61</f>
        <v>nebo vybourání otvorů průřezové plochy přes 4 m2 v příčkách, včetně pomocného lešení o výšce podlahy do 1900 mm a pro zatížení do 1,5 kPa  (150 kg/m2),</v>
      </c>
      <c r="BB61" s="151"/>
      <c r="BC61" s="151"/>
      <c r="BD61" s="151"/>
      <c r="BE61" s="151"/>
      <c r="BF61" s="151"/>
      <c r="BG61" s="151"/>
      <c r="BH61" s="151"/>
    </row>
    <row r="62" spans="1:60" outlineLevel="2" x14ac:dyDescent="0.2">
      <c r="A62" s="158"/>
      <c r="B62" s="159"/>
      <c r="C62" s="192" t="s">
        <v>219</v>
      </c>
      <c r="D62" s="164"/>
      <c r="E62" s="165">
        <v>1.35</v>
      </c>
      <c r="F62" s="162"/>
      <c r="G62" s="162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62"/>
      <c r="Z62" s="151"/>
      <c r="AA62" s="151"/>
      <c r="AB62" s="151"/>
      <c r="AC62" s="151"/>
      <c r="AD62" s="151"/>
      <c r="AE62" s="151"/>
      <c r="AF62" s="151"/>
      <c r="AG62" s="151" t="s">
        <v>126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74">
        <v>27</v>
      </c>
      <c r="B63" s="175" t="s">
        <v>220</v>
      </c>
      <c r="C63" s="191" t="s">
        <v>221</v>
      </c>
      <c r="D63" s="176" t="s">
        <v>117</v>
      </c>
      <c r="E63" s="177">
        <v>0.92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2.2000000000000002</v>
      </c>
      <c r="Q63" s="177">
        <f>ROUND(E63*P63,2)</f>
        <v>2.02</v>
      </c>
      <c r="R63" s="179" t="s">
        <v>217</v>
      </c>
      <c r="S63" s="179" t="s">
        <v>119</v>
      </c>
      <c r="T63" s="180" t="s">
        <v>119</v>
      </c>
      <c r="U63" s="162">
        <v>10.88</v>
      </c>
      <c r="V63" s="162">
        <f>ROUND(E63*U63,2)</f>
        <v>10.01</v>
      </c>
      <c r="W63" s="162"/>
      <c r="X63" s="162" t="s">
        <v>120</v>
      </c>
      <c r="Y63" s="162" t="s">
        <v>121</v>
      </c>
      <c r="Z63" s="151"/>
      <c r="AA63" s="151"/>
      <c r="AB63" s="151"/>
      <c r="AC63" s="151"/>
      <c r="AD63" s="151"/>
      <c r="AE63" s="151"/>
      <c r="AF63" s="151"/>
      <c r="AG63" s="151" t="s">
        <v>122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2" t="s">
        <v>222</v>
      </c>
      <c r="D64" s="164"/>
      <c r="E64" s="165">
        <v>0.92</v>
      </c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1"/>
      <c r="AA64" s="151"/>
      <c r="AB64" s="151"/>
      <c r="AC64" s="151"/>
      <c r="AD64" s="151"/>
      <c r="AE64" s="151"/>
      <c r="AF64" s="151"/>
      <c r="AG64" s="151" t="s">
        <v>126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174">
        <v>28</v>
      </c>
      <c r="B65" s="175" t="s">
        <v>223</v>
      </c>
      <c r="C65" s="191" t="s">
        <v>224</v>
      </c>
      <c r="D65" s="176" t="s">
        <v>130</v>
      </c>
      <c r="E65" s="177">
        <v>29.6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7">
        <v>0</v>
      </c>
      <c r="O65" s="177">
        <f>ROUND(E65*N65,2)</f>
        <v>0</v>
      </c>
      <c r="P65" s="177">
        <v>2.5510000000000001E-2</v>
      </c>
      <c r="Q65" s="177">
        <f>ROUND(E65*P65,2)</f>
        <v>0.76</v>
      </c>
      <c r="R65" s="179" t="s">
        <v>217</v>
      </c>
      <c r="S65" s="179" t="s">
        <v>119</v>
      </c>
      <c r="T65" s="180" t="s">
        <v>119</v>
      </c>
      <c r="U65" s="162">
        <v>0.11550000000000001</v>
      </c>
      <c r="V65" s="162">
        <f>ROUND(E65*U65,2)</f>
        <v>3.42</v>
      </c>
      <c r="W65" s="162"/>
      <c r="X65" s="162" t="s">
        <v>120</v>
      </c>
      <c r="Y65" s="162" t="s">
        <v>121</v>
      </c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2" t="s">
        <v>225</v>
      </c>
      <c r="D66" s="164"/>
      <c r="E66" s="165">
        <v>29.6</v>
      </c>
      <c r="F66" s="162"/>
      <c r="G66" s="162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62"/>
      <c r="Z66" s="151"/>
      <c r="AA66" s="151"/>
      <c r="AB66" s="151"/>
      <c r="AC66" s="151"/>
      <c r="AD66" s="151"/>
      <c r="AE66" s="151"/>
      <c r="AF66" s="151"/>
      <c r="AG66" s="151" t="s">
        <v>126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4">
        <v>29</v>
      </c>
      <c r="B67" s="175" t="s">
        <v>226</v>
      </c>
      <c r="C67" s="191" t="s">
        <v>227</v>
      </c>
      <c r="D67" s="176" t="s">
        <v>130</v>
      </c>
      <c r="E67" s="177">
        <v>29.6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7">
        <v>0</v>
      </c>
      <c r="O67" s="177">
        <f>ROUND(E67*N67,2)</f>
        <v>0</v>
      </c>
      <c r="P67" s="177">
        <v>0.02</v>
      </c>
      <c r="Q67" s="177">
        <f>ROUND(E67*P67,2)</f>
        <v>0.59</v>
      </c>
      <c r="R67" s="179" t="s">
        <v>217</v>
      </c>
      <c r="S67" s="179" t="s">
        <v>119</v>
      </c>
      <c r="T67" s="180" t="s">
        <v>119</v>
      </c>
      <c r="U67" s="162">
        <v>0.14699999999999999</v>
      </c>
      <c r="V67" s="162">
        <f>ROUND(E67*U67,2)</f>
        <v>4.3499999999999996</v>
      </c>
      <c r="W67" s="162"/>
      <c r="X67" s="162" t="s">
        <v>120</v>
      </c>
      <c r="Y67" s="162" t="s">
        <v>121</v>
      </c>
      <c r="Z67" s="151"/>
      <c r="AA67" s="151"/>
      <c r="AB67" s="151"/>
      <c r="AC67" s="151"/>
      <c r="AD67" s="151"/>
      <c r="AE67" s="151"/>
      <c r="AF67" s="151"/>
      <c r="AG67" s="151" t="s">
        <v>122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2" x14ac:dyDescent="0.2">
      <c r="A68" s="158"/>
      <c r="B68" s="159"/>
      <c r="C68" s="256" t="s">
        <v>228</v>
      </c>
      <c r="D68" s="257"/>
      <c r="E68" s="257"/>
      <c r="F68" s="257"/>
      <c r="G68" s="257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62"/>
      <c r="Z68" s="151"/>
      <c r="AA68" s="151"/>
      <c r="AB68" s="151"/>
      <c r="AC68" s="151"/>
      <c r="AD68" s="151"/>
      <c r="AE68" s="151"/>
      <c r="AF68" s="151"/>
      <c r="AG68" s="151" t="s">
        <v>124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2" t="s">
        <v>229</v>
      </c>
      <c r="D69" s="164"/>
      <c r="E69" s="165">
        <v>29.6</v>
      </c>
      <c r="F69" s="162"/>
      <c r="G69" s="16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62"/>
      <c r="Z69" s="151"/>
      <c r="AA69" s="151"/>
      <c r="AB69" s="151"/>
      <c r="AC69" s="151"/>
      <c r="AD69" s="151"/>
      <c r="AE69" s="151"/>
      <c r="AF69" s="151"/>
      <c r="AG69" s="151" t="s">
        <v>126</v>
      </c>
      <c r="AH69" s="151">
        <v>5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4">
        <v>30</v>
      </c>
      <c r="B70" s="175" t="s">
        <v>230</v>
      </c>
      <c r="C70" s="191" t="s">
        <v>231</v>
      </c>
      <c r="D70" s="176" t="s">
        <v>140</v>
      </c>
      <c r="E70" s="177">
        <v>33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0</v>
      </c>
      <c r="O70" s="177">
        <f>ROUND(E70*N70,2)</f>
        <v>0</v>
      </c>
      <c r="P70" s="177">
        <v>4.0000000000000002E-4</v>
      </c>
      <c r="Q70" s="177">
        <f>ROUND(E70*P70,2)</f>
        <v>0.01</v>
      </c>
      <c r="R70" s="179" t="s">
        <v>217</v>
      </c>
      <c r="S70" s="179" t="s">
        <v>119</v>
      </c>
      <c r="T70" s="180" t="s">
        <v>119</v>
      </c>
      <c r="U70" s="162">
        <v>7.0000000000000007E-2</v>
      </c>
      <c r="V70" s="162">
        <f>ROUND(E70*U70,2)</f>
        <v>2.31</v>
      </c>
      <c r="W70" s="162"/>
      <c r="X70" s="162" t="s">
        <v>120</v>
      </c>
      <c r="Y70" s="162" t="s">
        <v>121</v>
      </c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256" t="s">
        <v>228</v>
      </c>
      <c r="D71" s="257"/>
      <c r="E71" s="257"/>
      <c r="F71" s="257"/>
      <c r="G71" s="257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62"/>
      <c r="Z71" s="151"/>
      <c r="AA71" s="151"/>
      <c r="AB71" s="151"/>
      <c r="AC71" s="151"/>
      <c r="AD71" s="151"/>
      <c r="AE71" s="151"/>
      <c r="AF71" s="151"/>
      <c r="AG71" s="151" t="s">
        <v>124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2" t="s">
        <v>232</v>
      </c>
      <c r="D72" s="164"/>
      <c r="E72" s="165">
        <v>33</v>
      </c>
      <c r="F72" s="162"/>
      <c r="G72" s="162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62"/>
      <c r="Z72" s="151"/>
      <c r="AA72" s="151"/>
      <c r="AB72" s="151"/>
      <c r="AC72" s="151"/>
      <c r="AD72" s="151"/>
      <c r="AE72" s="151"/>
      <c r="AF72" s="151"/>
      <c r="AG72" s="151" t="s">
        <v>126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4">
        <v>31</v>
      </c>
      <c r="B73" s="175" t="s">
        <v>233</v>
      </c>
      <c r="C73" s="191" t="s">
        <v>234</v>
      </c>
      <c r="D73" s="176" t="s">
        <v>140</v>
      </c>
      <c r="E73" s="177">
        <v>20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7">
        <v>0</v>
      </c>
      <c r="O73" s="177">
        <f>ROUND(E73*N73,2)</f>
        <v>0</v>
      </c>
      <c r="P73" s="177">
        <v>0.17599999999999999</v>
      </c>
      <c r="Q73" s="177">
        <f>ROUND(E73*P73,2)</f>
        <v>3.52</v>
      </c>
      <c r="R73" s="179" t="s">
        <v>217</v>
      </c>
      <c r="S73" s="179" t="s">
        <v>119</v>
      </c>
      <c r="T73" s="180" t="s">
        <v>119</v>
      </c>
      <c r="U73" s="162">
        <v>0.52800000000000002</v>
      </c>
      <c r="V73" s="162">
        <f>ROUND(E73*U73,2)</f>
        <v>10.56</v>
      </c>
      <c r="W73" s="162"/>
      <c r="X73" s="162" t="s">
        <v>120</v>
      </c>
      <c r="Y73" s="162" t="s">
        <v>205</v>
      </c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">
      <c r="A74" s="158"/>
      <c r="B74" s="159"/>
      <c r="C74" s="256" t="s">
        <v>235</v>
      </c>
      <c r="D74" s="257"/>
      <c r="E74" s="257"/>
      <c r="F74" s="257"/>
      <c r="G74" s="257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62"/>
      <c r="Z74" s="151"/>
      <c r="AA74" s="151"/>
      <c r="AB74" s="151"/>
      <c r="AC74" s="151"/>
      <c r="AD74" s="151"/>
      <c r="AE74" s="151"/>
      <c r="AF74" s="151"/>
      <c r="AG74" s="151" t="s">
        <v>124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2" t="s">
        <v>236</v>
      </c>
      <c r="D75" s="164"/>
      <c r="E75" s="165">
        <v>20</v>
      </c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1"/>
      <c r="AA75" s="151"/>
      <c r="AB75" s="151"/>
      <c r="AC75" s="151"/>
      <c r="AD75" s="151"/>
      <c r="AE75" s="151"/>
      <c r="AF75" s="151"/>
      <c r="AG75" s="151" t="s">
        <v>126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81">
        <v>32</v>
      </c>
      <c r="B76" s="182" t="s">
        <v>237</v>
      </c>
      <c r="C76" s="193" t="s">
        <v>238</v>
      </c>
      <c r="D76" s="183" t="s">
        <v>130</v>
      </c>
      <c r="E76" s="184">
        <v>38</v>
      </c>
      <c r="F76" s="185"/>
      <c r="G76" s="186">
        <f>ROUND(E76*F76,2)</f>
        <v>0</v>
      </c>
      <c r="H76" s="185"/>
      <c r="I76" s="186">
        <f>ROUND(E76*H76,2)</f>
        <v>0</v>
      </c>
      <c r="J76" s="185"/>
      <c r="K76" s="186">
        <f>ROUND(E76*J76,2)</f>
        <v>0</v>
      </c>
      <c r="L76" s="186">
        <v>21</v>
      </c>
      <c r="M76" s="186">
        <f>G76*(1+L76/100)</f>
        <v>0</v>
      </c>
      <c r="N76" s="184">
        <v>0</v>
      </c>
      <c r="O76" s="184">
        <f>ROUND(E76*N76,2)</f>
        <v>0</v>
      </c>
      <c r="P76" s="184">
        <v>1E-3</v>
      </c>
      <c r="Q76" s="184">
        <f>ROUND(E76*P76,2)</f>
        <v>0.04</v>
      </c>
      <c r="R76" s="186" t="s">
        <v>151</v>
      </c>
      <c r="S76" s="186" t="s">
        <v>119</v>
      </c>
      <c r="T76" s="187" t="s">
        <v>119</v>
      </c>
      <c r="U76" s="162">
        <v>0.28100000000000003</v>
      </c>
      <c r="V76" s="162">
        <f>ROUND(E76*U76,2)</f>
        <v>10.68</v>
      </c>
      <c r="W76" s="162"/>
      <c r="X76" s="162" t="s">
        <v>120</v>
      </c>
      <c r="Y76" s="162" t="s">
        <v>121</v>
      </c>
      <c r="Z76" s="151"/>
      <c r="AA76" s="151"/>
      <c r="AB76" s="151"/>
      <c r="AC76" s="151"/>
      <c r="AD76" s="151"/>
      <c r="AE76" s="151"/>
      <c r="AF76" s="151"/>
      <c r="AG76" s="151" t="s">
        <v>122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1">
        <v>33</v>
      </c>
      <c r="B77" s="182" t="s">
        <v>239</v>
      </c>
      <c r="C77" s="193" t="s">
        <v>240</v>
      </c>
      <c r="D77" s="183" t="s">
        <v>241</v>
      </c>
      <c r="E77" s="184">
        <v>1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6"/>
      <c r="S77" s="186" t="s">
        <v>165</v>
      </c>
      <c r="T77" s="187" t="s">
        <v>242</v>
      </c>
      <c r="U77" s="162">
        <v>0</v>
      </c>
      <c r="V77" s="162">
        <f>ROUND(E77*U77,2)</f>
        <v>0</v>
      </c>
      <c r="W77" s="162"/>
      <c r="X77" s="162" t="s">
        <v>120</v>
      </c>
      <c r="Y77" s="162" t="s">
        <v>121</v>
      </c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x14ac:dyDescent="0.2">
      <c r="A78" s="167" t="s">
        <v>113</v>
      </c>
      <c r="B78" s="168" t="s">
        <v>73</v>
      </c>
      <c r="C78" s="190" t="s">
        <v>74</v>
      </c>
      <c r="D78" s="169"/>
      <c r="E78" s="170"/>
      <c r="F78" s="171"/>
      <c r="G78" s="171">
        <f>SUMIF(AG79:AG80,"&lt;&gt;NOR",G79:G80)</f>
        <v>0</v>
      </c>
      <c r="H78" s="171"/>
      <c r="I78" s="171">
        <f>SUM(I79:I80)</f>
        <v>0</v>
      </c>
      <c r="J78" s="171"/>
      <c r="K78" s="171">
        <f>SUM(K79:K80)</f>
        <v>0</v>
      </c>
      <c r="L78" s="171"/>
      <c r="M78" s="171">
        <f>SUM(M79:M80)</f>
        <v>0</v>
      </c>
      <c r="N78" s="170"/>
      <c r="O78" s="170">
        <f>SUM(O79:O80)</f>
        <v>0</v>
      </c>
      <c r="P78" s="170"/>
      <c r="Q78" s="170">
        <f>SUM(Q79:Q80)</f>
        <v>0</v>
      </c>
      <c r="R78" s="171"/>
      <c r="S78" s="171"/>
      <c r="T78" s="172"/>
      <c r="U78" s="166"/>
      <c r="V78" s="166">
        <f>SUM(V79:V80)</f>
        <v>6.99</v>
      </c>
      <c r="W78" s="166"/>
      <c r="X78" s="166"/>
      <c r="Y78" s="166"/>
      <c r="AG78" t="s">
        <v>114</v>
      </c>
    </row>
    <row r="79" spans="1:60" ht="22.5" outlineLevel="1" x14ac:dyDescent="0.2">
      <c r="A79" s="174">
        <v>34</v>
      </c>
      <c r="B79" s="175" t="s">
        <v>243</v>
      </c>
      <c r="C79" s="191" t="s">
        <v>244</v>
      </c>
      <c r="D79" s="176" t="s">
        <v>245</v>
      </c>
      <c r="E79" s="177">
        <v>3.3291400000000002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7">
        <v>0</v>
      </c>
      <c r="O79" s="177">
        <f>ROUND(E79*N79,2)</f>
        <v>0</v>
      </c>
      <c r="P79" s="177">
        <v>0</v>
      </c>
      <c r="Q79" s="177">
        <f>ROUND(E79*P79,2)</f>
        <v>0</v>
      </c>
      <c r="R79" s="179" t="s">
        <v>118</v>
      </c>
      <c r="S79" s="179" t="s">
        <v>119</v>
      </c>
      <c r="T79" s="180" t="s">
        <v>119</v>
      </c>
      <c r="U79" s="162">
        <v>2.1</v>
      </c>
      <c r="V79" s="162">
        <f>ROUND(E79*U79,2)</f>
        <v>6.99</v>
      </c>
      <c r="W79" s="162"/>
      <c r="X79" s="162" t="s">
        <v>246</v>
      </c>
      <c r="Y79" s="162" t="s">
        <v>121</v>
      </c>
      <c r="Z79" s="151"/>
      <c r="AA79" s="151"/>
      <c r="AB79" s="151"/>
      <c r="AC79" s="151"/>
      <c r="AD79" s="151"/>
      <c r="AE79" s="151"/>
      <c r="AF79" s="151"/>
      <c r="AG79" s="151" t="s">
        <v>247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2" x14ac:dyDescent="0.2">
      <c r="A80" s="158"/>
      <c r="B80" s="159"/>
      <c r="C80" s="256" t="s">
        <v>248</v>
      </c>
      <c r="D80" s="257"/>
      <c r="E80" s="257"/>
      <c r="F80" s="257"/>
      <c r="G80" s="257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62"/>
      <c r="Z80" s="151"/>
      <c r="AA80" s="151"/>
      <c r="AB80" s="151"/>
      <c r="AC80" s="151"/>
      <c r="AD80" s="151"/>
      <c r="AE80" s="151"/>
      <c r="AF80" s="151"/>
      <c r="AG80" s="151" t="s">
        <v>124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x14ac:dyDescent="0.2">
      <c r="A81" s="167" t="s">
        <v>113</v>
      </c>
      <c r="B81" s="168" t="s">
        <v>75</v>
      </c>
      <c r="C81" s="190" t="s">
        <v>76</v>
      </c>
      <c r="D81" s="169"/>
      <c r="E81" s="170"/>
      <c r="F81" s="171"/>
      <c r="G81" s="171">
        <f>SUMIF(AG82:AG108,"&lt;&gt;NOR",G82:G108)</f>
        <v>0</v>
      </c>
      <c r="H81" s="171"/>
      <c r="I81" s="171">
        <f>SUM(I82:I108)</f>
        <v>0</v>
      </c>
      <c r="J81" s="171"/>
      <c r="K81" s="171">
        <f>SUM(K82:K108)</f>
        <v>0</v>
      </c>
      <c r="L81" s="171"/>
      <c r="M81" s="171">
        <f>SUM(M82:M108)</f>
        <v>0</v>
      </c>
      <c r="N81" s="170"/>
      <c r="O81" s="170">
        <f>SUM(O82:O108)</f>
        <v>0.1</v>
      </c>
      <c r="P81" s="170"/>
      <c r="Q81" s="170">
        <f>SUM(Q82:Q108)</f>
        <v>0</v>
      </c>
      <c r="R81" s="171"/>
      <c r="S81" s="171"/>
      <c r="T81" s="172"/>
      <c r="U81" s="166"/>
      <c r="V81" s="166">
        <f>SUM(V82:V108)</f>
        <v>36.910000000000004</v>
      </c>
      <c r="W81" s="166"/>
      <c r="X81" s="166"/>
      <c r="Y81" s="166"/>
      <c r="AG81" t="s">
        <v>114</v>
      </c>
    </row>
    <row r="82" spans="1:60" outlineLevel="1" x14ac:dyDescent="0.2">
      <c r="A82" s="174">
        <v>35</v>
      </c>
      <c r="B82" s="175" t="s">
        <v>249</v>
      </c>
      <c r="C82" s="191" t="s">
        <v>250</v>
      </c>
      <c r="D82" s="176" t="s">
        <v>140</v>
      </c>
      <c r="E82" s="177">
        <v>27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7">
        <v>3.2000000000000003E-4</v>
      </c>
      <c r="O82" s="177">
        <f>ROUND(E82*N82,2)</f>
        <v>0.01</v>
      </c>
      <c r="P82" s="177">
        <v>0</v>
      </c>
      <c r="Q82" s="177">
        <f>ROUND(E82*P82,2)</f>
        <v>0</v>
      </c>
      <c r="R82" s="179" t="s">
        <v>190</v>
      </c>
      <c r="S82" s="179" t="s">
        <v>119</v>
      </c>
      <c r="T82" s="180" t="s">
        <v>119</v>
      </c>
      <c r="U82" s="162">
        <v>0.13400000000000001</v>
      </c>
      <c r="V82" s="162">
        <f>ROUND(E82*U82,2)</f>
        <v>3.62</v>
      </c>
      <c r="W82" s="162"/>
      <c r="X82" s="162" t="s">
        <v>120</v>
      </c>
      <c r="Y82" s="162" t="s">
        <v>121</v>
      </c>
      <c r="Z82" s="151"/>
      <c r="AA82" s="151"/>
      <c r="AB82" s="151"/>
      <c r="AC82" s="151"/>
      <c r="AD82" s="151"/>
      <c r="AE82" s="151"/>
      <c r="AF82" s="151"/>
      <c r="AG82" s="151" t="s">
        <v>122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192" t="s">
        <v>251</v>
      </c>
      <c r="D83" s="164"/>
      <c r="E83" s="165">
        <v>27</v>
      </c>
      <c r="F83" s="162"/>
      <c r="G83" s="162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62"/>
      <c r="Z83" s="151"/>
      <c r="AA83" s="151"/>
      <c r="AB83" s="151"/>
      <c r="AC83" s="151"/>
      <c r="AD83" s="151"/>
      <c r="AE83" s="151"/>
      <c r="AF83" s="151"/>
      <c r="AG83" s="151" t="s">
        <v>126</v>
      </c>
      <c r="AH83" s="151">
        <v>5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4">
        <v>36</v>
      </c>
      <c r="B84" s="175" t="s">
        <v>252</v>
      </c>
      <c r="C84" s="191" t="s">
        <v>253</v>
      </c>
      <c r="D84" s="176" t="s">
        <v>140</v>
      </c>
      <c r="E84" s="177">
        <v>130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7">
        <v>0</v>
      </c>
      <c r="O84" s="177">
        <f>ROUND(E84*N84,2)</f>
        <v>0</v>
      </c>
      <c r="P84" s="177">
        <v>0</v>
      </c>
      <c r="Q84" s="177">
        <f>ROUND(E84*P84,2)</f>
        <v>0</v>
      </c>
      <c r="R84" s="179" t="s">
        <v>190</v>
      </c>
      <c r="S84" s="179" t="s">
        <v>119</v>
      </c>
      <c r="T84" s="180" t="s">
        <v>119</v>
      </c>
      <c r="U84" s="162">
        <v>0.13500000000000001</v>
      </c>
      <c r="V84" s="162">
        <f>ROUND(E84*U84,2)</f>
        <v>17.55</v>
      </c>
      <c r="W84" s="162"/>
      <c r="X84" s="162" t="s">
        <v>120</v>
      </c>
      <c r="Y84" s="162" t="s">
        <v>121</v>
      </c>
      <c r="Z84" s="151"/>
      <c r="AA84" s="151"/>
      <c r="AB84" s="151"/>
      <c r="AC84" s="151"/>
      <c r="AD84" s="151"/>
      <c r="AE84" s="151"/>
      <c r="AF84" s="151"/>
      <c r="AG84" s="151" t="s">
        <v>122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">
      <c r="A85" s="158"/>
      <c r="B85" s="159"/>
      <c r="C85" s="192" t="s">
        <v>254</v>
      </c>
      <c r="D85" s="164"/>
      <c r="E85" s="165">
        <v>15</v>
      </c>
      <c r="F85" s="162"/>
      <c r="G85" s="162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62"/>
      <c r="Z85" s="151"/>
      <c r="AA85" s="151"/>
      <c r="AB85" s="151"/>
      <c r="AC85" s="151"/>
      <c r="AD85" s="151"/>
      <c r="AE85" s="151"/>
      <c r="AF85" s="151"/>
      <c r="AG85" s="151" t="s">
        <v>126</v>
      </c>
      <c r="AH85" s="151">
        <v>5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">
      <c r="A86" s="158"/>
      <c r="B86" s="159"/>
      <c r="C86" s="192" t="s">
        <v>255</v>
      </c>
      <c r="D86" s="164"/>
      <c r="E86" s="165">
        <v>27</v>
      </c>
      <c r="F86" s="162"/>
      <c r="G86" s="162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62"/>
      <c r="Z86" s="151"/>
      <c r="AA86" s="151"/>
      <c r="AB86" s="151"/>
      <c r="AC86" s="151"/>
      <c r="AD86" s="151"/>
      <c r="AE86" s="151"/>
      <c r="AF86" s="151"/>
      <c r="AG86" s="151" t="s">
        <v>126</v>
      </c>
      <c r="AH86" s="151">
        <v>5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 x14ac:dyDescent="0.2">
      <c r="A87" s="158"/>
      <c r="B87" s="159"/>
      <c r="C87" s="192" t="s">
        <v>256</v>
      </c>
      <c r="D87" s="164"/>
      <c r="E87" s="165">
        <v>18</v>
      </c>
      <c r="F87" s="162"/>
      <c r="G87" s="162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62"/>
      <c r="Z87" s="151"/>
      <c r="AA87" s="151"/>
      <c r="AB87" s="151"/>
      <c r="AC87" s="151"/>
      <c r="AD87" s="151"/>
      <c r="AE87" s="151"/>
      <c r="AF87" s="151"/>
      <c r="AG87" s="151" t="s">
        <v>126</v>
      </c>
      <c r="AH87" s="151">
        <v>5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2" t="s">
        <v>257</v>
      </c>
      <c r="D88" s="164"/>
      <c r="E88" s="165">
        <v>70</v>
      </c>
      <c r="F88" s="162"/>
      <c r="G88" s="162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62"/>
      <c r="Z88" s="151"/>
      <c r="AA88" s="151"/>
      <c r="AB88" s="151"/>
      <c r="AC88" s="151"/>
      <c r="AD88" s="151"/>
      <c r="AE88" s="151"/>
      <c r="AF88" s="151"/>
      <c r="AG88" s="151" t="s">
        <v>126</v>
      </c>
      <c r="AH88" s="151">
        <v>5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74">
        <v>37</v>
      </c>
      <c r="B89" s="175" t="s">
        <v>258</v>
      </c>
      <c r="C89" s="191" t="s">
        <v>259</v>
      </c>
      <c r="D89" s="176" t="s">
        <v>140</v>
      </c>
      <c r="E89" s="177">
        <v>39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9" t="s">
        <v>190</v>
      </c>
      <c r="S89" s="179" t="s">
        <v>119</v>
      </c>
      <c r="T89" s="180" t="s">
        <v>119</v>
      </c>
      <c r="U89" s="162">
        <v>0.19500000000000001</v>
      </c>
      <c r="V89" s="162">
        <f>ROUND(E89*U89,2)</f>
        <v>7.61</v>
      </c>
      <c r="W89" s="162"/>
      <c r="X89" s="162" t="s">
        <v>120</v>
      </c>
      <c r="Y89" s="162" t="s">
        <v>121</v>
      </c>
      <c r="Z89" s="151"/>
      <c r="AA89" s="151"/>
      <c r="AB89" s="151"/>
      <c r="AC89" s="151"/>
      <c r="AD89" s="151"/>
      <c r="AE89" s="151"/>
      <c r="AF89" s="151"/>
      <c r="AG89" s="151" t="s">
        <v>122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192" t="s">
        <v>260</v>
      </c>
      <c r="D90" s="164"/>
      <c r="E90" s="165">
        <v>5</v>
      </c>
      <c r="F90" s="162"/>
      <c r="G90" s="162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62"/>
      <c r="Z90" s="151"/>
      <c r="AA90" s="151"/>
      <c r="AB90" s="151"/>
      <c r="AC90" s="151"/>
      <c r="AD90" s="151"/>
      <c r="AE90" s="151"/>
      <c r="AF90" s="151"/>
      <c r="AG90" s="151" t="s">
        <v>126</v>
      </c>
      <c r="AH90" s="151">
        <v>5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3" x14ac:dyDescent="0.2">
      <c r="A91" s="158"/>
      <c r="B91" s="159"/>
      <c r="C91" s="192" t="s">
        <v>261</v>
      </c>
      <c r="D91" s="164"/>
      <c r="E91" s="165">
        <v>3</v>
      </c>
      <c r="F91" s="162"/>
      <c r="G91" s="162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62"/>
      <c r="Z91" s="151"/>
      <c r="AA91" s="151"/>
      <c r="AB91" s="151"/>
      <c r="AC91" s="151"/>
      <c r="AD91" s="151"/>
      <c r="AE91" s="151"/>
      <c r="AF91" s="151"/>
      <c r="AG91" s="151" t="s">
        <v>126</v>
      </c>
      <c r="AH91" s="151">
        <v>5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">
      <c r="A92" s="158"/>
      <c r="B92" s="159"/>
      <c r="C92" s="192" t="s">
        <v>262</v>
      </c>
      <c r="D92" s="164"/>
      <c r="E92" s="165">
        <v>31</v>
      </c>
      <c r="F92" s="162"/>
      <c r="G92" s="162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62"/>
      <c r="Z92" s="151"/>
      <c r="AA92" s="151"/>
      <c r="AB92" s="151"/>
      <c r="AC92" s="151"/>
      <c r="AD92" s="151"/>
      <c r="AE92" s="151"/>
      <c r="AF92" s="151"/>
      <c r="AG92" s="151" t="s">
        <v>126</v>
      </c>
      <c r="AH92" s="151">
        <v>5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81">
        <v>38</v>
      </c>
      <c r="B93" s="182" t="s">
        <v>263</v>
      </c>
      <c r="C93" s="193" t="s">
        <v>264</v>
      </c>
      <c r="D93" s="183" t="s">
        <v>159</v>
      </c>
      <c r="E93" s="184">
        <v>26</v>
      </c>
      <c r="F93" s="185"/>
      <c r="G93" s="186">
        <f>ROUND(E93*F93,2)</f>
        <v>0</v>
      </c>
      <c r="H93" s="185"/>
      <c r="I93" s="186">
        <f>ROUND(E93*H93,2)</f>
        <v>0</v>
      </c>
      <c r="J93" s="185"/>
      <c r="K93" s="186">
        <f>ROUND(E93*J93,2)</f>
        <v>0</v>
      </c>
      <c r="L93" s="186">
        <v>21</v>
      </c>
      <c r="M93" s="186">
        <f>G93*(1+L93/100)</f>
        <v>0</v>
      </c>
      <c r="N93" s="184">
        <v>0</v>
      </c>
      <c r="O93" s="184">
        <f>ROUND(E93*N93,2)</f>
        <v>0</v>
      </c>
      <c r="P93" s="184">
        <v>0</v>
      </c>
      <c r="Q93" s="184">
        <f>ROUND(E93*P93,2)</f>
        <v>0</v>
      </c>
      <c r="R93" s="186" t="s">
        <v>190</v>
      </c>
      <c r="S93" s="186" t="s">
        <v>119</v>
      </c>
      <c r="T93" s="187" t="s">
        <v>119</v>
      </c>
      <c r="U93" s="162">
        <v>0.14000000000000001</v>
      </c>
      <c r="V93" s="162">
        <f>ROUND(E93*U93,2)</f>
        <v>3.64</v>
      </c>
      <c r="W93" s="162"/>
      <c r="X93" s="162" t="s">
        <v>120</v>
      </c>
      <c r="Y93" s="162" t="s">
        <v>265</v>
      </c>
      <c r="Z93" s="151"/>
      <c r="AA93" s="151"/>
      <c r="AB93" s="151"/>
      <c r="AC93" s="151"/>
      <c r="AD93" s="151"/>
      <c r="AE93" s="151"/>
      <c r="AF93" s="151"/>
      <c r="AG93" s="151" t="s">
        <v>122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81">
        <v>39</v>
      </c>
      <c r="B94" s="182" t="s">
        <v>266</v>
      </c>
      <c r="C94" s="193" t="s">
        <v>267</v>
      </c>
      <c r="D94" s="183" t="s">
        <v>159</v>
      </c>
      <c r="E94" s="184">
        <v>22</v>
      </c>
      <c r="F94" s="185"/>
      <c r="G94" s="186">
        <f>ROUND(E94*F94,2)</f>
        <v>0</v>
      </c>
      <c r="H94" s="185"/>
      <c r="I94" s="186">
        <f>ROUND(E94*H94,2)</f>
        <v>0</v>
      </c>
      <c r="J94" s="185"/>
      <c r="K94" s="186">
        <f>ROUND(E94*J94,2)</f>
        <v>0</v>
      </c>
      <c r="L94" s="186">
        <v>21</v>
      </c>
      <c r="M94" s="186">
        <f>G94*(1+L94/100)</f>
        <v>0</v>
      </c>
      <c r="N94" s="184">
        <v>0</v>
      </c>
      <c r="O94" s="184">
        <f>ROUND(E94*N94,2)</f>
        <v>0</v>
      </c>
      <c r="P94" s="184">
        <v>0</v>
      </c>
      <c r="Q94" s="184">
        <f>ROUND(E94*P94,2)</f>
        <v>0</v>
      </c>
      <c r="R94" s="186" t="s">
        <v>190</v>
      </c>
      <c r="S94" s="186" t="s">
        <v>119</v>
      </c>
      <c r="T94" s="187" t="s">
        <v>119</v>
      </c>
      <c r="U94" s="162">
        <v>0.20399999999999999</v>
      </c>
      <c r="V94" s="162">
        <f>ROUND(E94*U94,2)</f>
        <v>4.49</v>
      </c>
      <c r="W94" s="162"/>
      <c r="X94" s="162" t="s">
        <v>120</v>
      </c>
      <c r="Y94" s="162" t="s">
        <v>265</v>
      </c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33.75" outlineLevel="1" x14ac:dyDescent="0.2">
      <c r="A95" s="174">
        <v>40</v>
      </c>
      <c r="B95" s="175" t="s">
        <v>268</v>
      </c>
      <c r="C95" s="191" t="s">
        <v>269</v>
      </c>
      <c r="D95" s="176" t="s">
        <v>140</v>
      </c>
      <c r="E95" s="177">
        <v>27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7">
        <v>9.0000000000000006E-5</v>
      </c>
      <c r="O95" s="177">
        <f>ROUND(E95*N95,2)</f>
        <v>0</v>
      </c>
      <c r="P95" s="177">
        <v>0</v>
      </c>
      <c r="Q95" s="177">
        <f>ROUND(E95*P95,2)</f>
        <v>0</v>
      </c>
      <c r="R95" s="179" t="s">
        <v>178</v>
      </c>
      <c r="S95" s="179" t="s">
        <v>119</v>
      </c>
      <c r="T95" s="180" t="s">
        <v>119</v>
      </c>
      <c r="U95" s="162">
        <v>0</v>
      </c>
      <c r="V95" s="162">
        <f>ROUND(E95*U95,2)</f>
        <v>0</v>
      </c>
      <c r="W95" s="162"/>
      <c r="X95" s="162" t="s">
        <v>179</v>
      </c>
      <c r="Y95" s="162" t="s">
        <v>121</v>
      </c>
      <c r="Z95" s="151"/>
      <c r="AA95" s="151"/>
      <c r="AB95" s="151"/>
      <c r="AC95" s="151"/>
      <c r="AD95" s="151"/>
      <c r="AE95" s="151"/>
      <c r="AF95" s="151"/>
      <c r="AG95" s="151" t="s">
        <v>180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2" x14ac:dyDescent="0.2">
      <c r="A96" s="158"/>
      <c r="B96" s="159"/>
      <c r="C96" s="192" t="s">
        <v>191</v>
      </c>
      <c r="D96" s="164"/>
      <c r="E96" s="165">
        <v>27</v>
      </c>
      <c r="F96" s="162"/>
      <c r="G96" s="162"/>
      <c r="H96" s="162"/>
      <c r="I96" s="162"/>
      <c r="J96" s="162"/>
      <c r="K96" s="162"/>
      <c r="L96" s="162"/>
      <c r="M96" s="162"/>
      <c r="N96" s="161"/>
      <c r="O96" s="161"/>
      <c r="P96" s="161"/>
      <c r="Q96" s="161"/>
      <c r="R96" s="162"/>
      <c r="S96" s="162"/>
      <c r="T96" s="162"/>
      <c r="U96" s="162"/>
      <c r="V96" s="162"/>
      <c r="W96" s="162"/>
      <c r="X96" s="162"/>
      <c r="Y96" s="162"/>
      <c r="Z96" s="151"/>
      <c r="AA96" s="151"/>
      <c r="AB96" s="151"/>
      <c r="AC96" s="151"/>
      <c r="AD96" s="151"/>
      <c r="AE96" s="151"/>
      <c r="AF96" s="151"/>
      <c r="AG96" s="151" t="s">
        <v>126</v>
      </c>
      <c r="AH96" s="151">
        <v>5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33.75" outlineLevel="1" x14ac:dyDescent="0.2">
      <c r="A97" s="174">
        <v>41</v>
      </c>
      <c r="B97" s="175" t="s">
        <v>270</v>
      </c>
      <c r="C97" s="191" t="s">
        <v>271</v>
      </c>
      <c r="D97" s="176" t="s">
        <v>140</v>
      </c>
      <c r="E97" s="177">
        <v>18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7">
        <v>3.4000000000000002E-4</v>
      </c>
      <c r="O97" s="177">
        <f>ROUND(E97*N97,2)</f>
        <v>0.01</v>
      </c>
      <c r="P97" s="177">
        <v>0</v>
      </c>
      <c r="Q97" s="177">
        <f>ROUND(E97*P97,2)</f>
        <v>0</v>
      </c>
      <c r="R97" s="179" t="s">
        <v>178</v>
      </c>
      <c r="S97" s="179" t="s">
        <v>119</v>
      </c>
      <c r="T97" s="180" t="s">
        <v>119</v>
      </c>
      <c r="U97" s="162">
        <v>0</v>
      </c>
      <c r="V97" s="162">
        <f>ROUND(E97*U97,2)</f>
        <v>0</v>
      </c>
      <c r="W97" s="162"/>
      <c r="X97" s="162" t="s">
        <v>179</v>
      </c>
      <c r="Y97" s="162" t="s">
        <v>121</v>
      </c>
      <c r="Z97" s="151"/>
      <c r="AA97" s="151"/>
      <c r="AB97" s="151"/>
      <c r="AC97" s="151"/>
      <c r="AD97" s="151"/>
      <c r="AE97" s="151"/>
      <c r="AF97" s="151"/>
      <c r="AG97" s="151" t="s">
        <v>180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2" x14ac:dyDescent="0.2">
      <c r="A98" s="158"/>
      <c r="B98" s="159"/>
      <c r="C98" s="192" t="s">
        <v>192</v>
      </c>
      <c r="D98" s="164"/>
      <c r="E98" s="165">
        <v>18</v>
      </c>
      <c r="F98" s="162"/>
      <c r="G98" s="162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62"/>
      <c r="Z98" s="151"/>
      <c r="AA98" s="151"/>
      <c r="AB98" s="151"/>
      <c r="AC98" s="151"/>
      <c r="AD98" s="151"/>
      <c r="AE98" s="151"/>
      <c r="AF98" s="151"/>
      <c r="AG98" s="151" t="s">
        <v>126</v>
      </c>
      <c r="AH98" s="151">
        <v>5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33.75" outlineLevel="1" x14ac:dyDescent="0.2">
      <c r="A99" s="174">
        <v>42</v>
      </c>
      <c r="B99" s="175" t="s">
        <v>272</v>
      </c>
      <c r="C99" s="191" t="s">
        <v>273</v>
      </c>
      <c r="D99" s="176" t="s">
        <v>140</v>
      </c>
      <c r="E99" s="177">
        <v>70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7">
        <v>3.8999999999999999E-4</v>
      </c>
      <c r="O99" s="177">
        <f>ROUND(E99*N99,2)</f>
        <v>0.03</v>
      </c>
      <c r="P99" s="177">
        <v>0</v>
      </c>
      <c r="Q99" s="177">
        <f>ROUND(E99*P99,2)</f>
        <v>0</v>
      </c>
      <c r="R99" s="179" t="s">
        <v>178</v>
      </c>
      <c r="S99" s="179" t="s">
        <v>119</v>
      </c>
      <c r="T99" s="180" t="s">
        <v>119</v>
      </c>
      <c r="U99" s="162">
        <v>0</v>
      </c>
      <c r="V99" s="162">
        <f>ROUND(E99*U99,2)</f>
        <v>0</v>
      </c>
      <c r="W99" s="162"/>
      <c r="X99" s="162" t="s">
        <v>179</v>
      </c>
      <c r="Y99" s="162" t="s">
        <v>121</v>
      </c>
      <c r="Z99" s="151"/>
      <c r="AA99" s="151"/>
      <c r="AB99" s="151"/>
      <c r="AC99" s="151"/>
      <c r="AD99" s="151"/>
      <c r="AE99" s="151"/>
      <c r="AF99" s="151"/>
      <c r="AG99" s="151" t="s">
        <v>180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2" x14ac:dyDescent="0.2">
      <c r="A100" s="158"/>
      <c r="B100" s="159"/>
      <c r="C100" s="192" t="s">
        <v>195</v>
      </c>
      <c r="D100" s="164"/>
      <c r="E100" s="165">
        <v>70</v>
      </c>
      <c r="F100" s="162"/>
      <c r="G100" s="162"/>
      <c r="H100" s="162"/>
      <c r="I100" s="162"/>
      <c r="J100" s="162"/>
      <c r="K100" s="162"/>
      <c r="L100" s="162"/>
      <c r="M100" s="162"/>
      <c r="N100" s="161"/>
      <c r="O100" s="161"/>
      <c r="P100" s="161"/>
      <c r="Q100" s="161"/>
      <c r="R100" s="162"/>
      <c r="S100" s="162"/>
      <c r="T100" s="162"/>
      <c r="U100" s="162"/>
      <c r="V100" s="162"/>
      <c r="W100" s="162"/>
      <c r="X100" s="162"/>
      <c r="Y100" s="162"/>
      <c r="Z100" s="151"/>
      <c r="AA100" s="151"/>
      <c r="AB100" s="151"/>
      <c r="AC100" s="151"/>
      <c r="AD100" s="151"/>
      <c r="AE100" s="151"/>
      <c r="AF100" s="151"/>
      <c r="AG100" s="151" t="s">
        <v>126</v>
      </c>
      <c r="AH100" s="151">
        <v>5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33.75" outlineLevel="1" x14ac:dyDescent="0.2">
      <c r="A101" s="174">
        <v>43</v>
      </c>
      <c r="B101" s="175" t="s">
        <v>274</v>
      </c>
      <c r="C101" s="191" t="s">
        <v>275</v>
      </c>
      <c r="D101" s="176" t="s">
        <v>140</v>
      </c>
      <c r="E101" s="177">
        <v>5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21</v>
      </c>
      <c r="M101" s="179">
        <f>G101*(1+L101/100)</f>
        <v>0</v>
      </c>
      <c r="N101" s="177">
        <v>5.8E-4</v>
      </c>
      <c r="O101" s="177">
        <f>ROUND(E101*N101,2)</f>
        <v>0</v>
      </c>
      <c r="P101" s="177">
        <v>0</v>
      </c>
      <c r="Q101" s="177">
        <f>ROUND(E101*P101,2)</f>
        <v>0</v>
      </c>
      <c r="R101" s="179" t="s">
        <v>178</v>
      </c>
      <c r="S101" s="179" t="s">
        <v>119</v>
      </c>
      <c r="T101" s="180" t="s">
        <v>119</v>
      </c>
      <c r="U101" s="162">
        <v>0</v>
      </c>
      <c r="V101" s="162">
        <f>ROUND(E101*U101,2)</f>
        <v>0</v>
      </c>
      <c r="W101" s="162"/>
      <c r="X101" s="162" t="s">
        <v>179</v>
      </c>
      <c r="Y101" s="162" t="s">
        <v>121</v>
      </c>
      <c r="Z101" s="151"/>
      <c r="AA101" s="151"/>
      <c r="AB101" s="151"/>
      <c r="AC101" s="151"/>
      <c r="AD101" s="151"/>
      <c r="AE101" s="151"/>
      <c r="AF101" s="151"/>
      <c r="AG101" s="151" t="s">
        <v>180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2" x14ac:dyDescent="0.2">
      <c r="A102" s="158"/>
      <c r="B102" s="159"/>
      <c r="C102" s="192" t="s">
        <v>199</v>
      </c>
      <c r="D102" s="164"/>
      <c r="E102" s="165">
        <v>5</v>
      </c>
      <c r="F102" s="162"/>
      <c r="G102" s="162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62"/>
      <c r="Z102" s="151"/>
      <c r="AA102" s="151"/>
      <c r="AB102" s="151"/>
      <c r="AC102" s="151"/>
      <c r="AD102" s="151"/>
      <c r="AE102" s="151"/>
      <c r="AF102" s="151"/>
      <c r="AG102" s="151" t="s">
        <v>126</v>
      </c>
      <c r="AH102" s="151">
        <v>5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33.75" outlineLevel="1" x14ac:dyDescent="0.2">
      <c r="A103" s="174">
        <v>44</v>
      </c>
      <c r="B103" s="175" t="s">
        <v>276</v>
      </c>
      <c r="C103" s="191" t="s">
        <v>277</v>
      </c>
      <c r="D103" s="176" t="s">
        <v>140</v>
      </c>
      <c r="E103" s="177">
        <v>3</v>
      </c>
      <c r="F103" s="178"/>
      <c r="G103" s="179">
        <f>ROUND(E103*F103,2)</f>
        <v>0</v>
      </c>
      <c r="H103" s="178"/>
      <c r="I103" s="179">
        <f>ROUND(E103*H103,2)</f>
        <v>0</v>
      </c>
      <c r="J103" s="178"/>
      <c r="K103" s="179">
        <f>ROUND(E103*J103,2)</f>
        <v>0</v>
      </c>
      <c r="L103" s="179">
        <v>21</v>
      </c>
      <c r="M103" s="179">
        <f>G103*(1+L103/100)</f>
        <v>0</v>
      </c>
      <c r="N103" s="177">
        <v>6.4999999999999997E-4</v>
      </c>
      <c r="O103" s="177">
        <f>ROUND(E103*N103,2)</f>
        <v>0</v>
      </c>
      <c r="P103" s="177">
        <v>0</v>
      </c>
      <c r="Q103" s="177">
        <f>ROUND(E103*P103,2)</f>
        <v>0</v>
      </c>
      <c r="R103" s="179" t="s">
        <v>178</v>
      </c>
      <c r="S103" s="179" t="s">
        <v>119</v>
      </c>
      <c r="T103" s="180" t="s">
        <v>119</v>
      </c>
      <c r="U103" s="162">
        <v>0</v>
      </c>
      <c r="V103" s="162">
        <f>ROUND(E103*U103,2)</f>
        <v>0</v>
      </c>
      <c r="W103" s="162"/>
      <c r="X103" s="162" t="s">
        <v>179</v>
      </c>
      <c r="Y103" s="162" t="s">
        <v>121</v>
      </c>
      <c r="Z103" s="151"/>
      <c r="AA103" s="151"/>
      <c r="AB103" s="151"/>
      <c r="AC103" s="151"/>
      <c r="AD103" s="151"/>
      <c r="AE103" s="151"/>
      <c r="AF103" s="151"/>
      <c r="AG103" s="151" t="s">
        <v>180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">
      <c r="A104" s="158"/>
      <c r="B104" s="159"/>
      <c r="C104" s="192" t="s">
        <v>200</v>
      </c>
      <c r="D104" s="164"/>
      <c r="E104" s="165">
        <v>3</v>
      </c>
      <c r="F104" s="162"/>
      <c r="G104" s="162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62"/>
      <c r="Z104" s="151"/>
      <c r="AA104" s="151"/>
      <c r="AB104" s="151"/>
      <c r="AC104" s="151"/>
      <c r="AD104" s="151"/>
      <c r="AE104" s="151"/>
      <c r="AF104" s="151"/>
      <c r="AG104" s="151" t="s">
        <v>126</v>
      </c>
      <c r="AH104" s="151">
        <v>5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33.75" outlineLevel="1" x14ac:dyDescent="0.2">
      <c r="A105" s="181">
        <v>45</v>
      </c>
      <c r="B105" s="182" t="s">
        <v>278</v>
      </c>
      <c r="C105" s="193" t="s">
        <v>279</v>
      </c>
      <c r="D105" s="183" t="s">
        <v>140</v>
      </c>
      <c r="E105" s="184">
        <v>15</v>
      </c>
      <c r="F105" s="185"/>
      <c r="G105" s="186">
        <f>ROUND(E105*F105,2)</f>
        <v>0</v>
      </c>
      <c r="H105" s="185"/>
      <c r="I105" s="186">
        <f>ROUND(E105*H105,2)</f>
        <v>0</v>
      </c>
      <c r="J105" s="185"/>
      <c r="K105" s="186">
        <f>ROUND(E105*J105,2)</f>
        <v>0</v>
      </c>
      <c r="L105" s="186">
        <v>21</v>
      </c>
      <c r="M105" s="186">
        <f>G105*(1+L105/100)</f>
        <v>0</v>
      </c>
      <c r="N105" s="184">
        <v>8.4999999999999995E-4</v>
      </c>
      <c r="O105" s="184">
        <f>ROUND(E105*N105,2)</f>
        <v>0.01</v>
      </c>
      <c r="P105" s="184">
        <v>0</v>
      </c>
      <c r="Q105" s="184">
        <f>ROUND(E105*P105,2)</f>
        <v>0</v>
      </c>
      <c r="R105" s="186" t="s">
        <v>178</v>
      </c>
      <c r="S105" s="186" t="s">
        <v>119</v>
      </c>
      <c r="T105" s="187" t="s">
        <v>119</v>
      </c>
      <c r="U105" s="162">
        <v>0</v>
      </c>
      <c r="V105" s="162">
        <f>ROUND(E105*U105,2)</f>
        <v>0</v>
      </c>
      <c r="W105" s="162"/>
      <c r="X105" s="162" t="s">
        <v>179</v>
      </c>
      <c r="Y105" s="162" t="s">
        <v>121</v>
      </c>
      <c r="Z105" s="151"/>
      <c r="AA105" s="151"/>
      <c r="AB105" s="151"/>
      <c r="AC105" s="151"/>
      <c r="AD105" s="151"/>
      <c r="AE105" s="151"/>
      <c r="AF105" s="151"/>
      <c r="AG105" s="151" t="s">
        <v>180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33.75" outlineLevel="1" x14ac:dyDescent="0.2">
      <c r="A106" s="174">
        <v>46</v>
      </c>
      <c r="B106" s="175" t="s">
        <v>280</v>
      </c>
      <c r="C106" s="191" t="s">
        <v>281</v>
      </c>
      <c r="D106" s="176" t="s">
        <v>140</v>
      </c>
      <c r="E106" s="177">
        <v>31</v>
      </c>
      <c r="F106" s="178"/>
      <c r="G106" s="179">
        <f>ROUND(E106*F106,2)</f>
        <v>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79">
        <f>G106*(1+L106/100)</f>
        <v>0</v>
      </c>
      <c r="N106" s="177">
        <v>1.32E-3</v>
      </c>
      <c r="O106" s="177">
        <f>ROUND(E106*N106,2)</f>
        <v>0.04</v>
      </c>
      <c r="P106" s="177">
        <v>0</v>
      </c>
      <c r="Q106" s="177">
        <f>ROUND(E106*P106,2)</f>
        <v>0</v>
      </c>
      <c r="R106" s="179" t="s">
        <v>178</v>
      </c>
      <c r="S106" s="179" t="s">
        <v>119</v>
      </c>
      <c r="T106" s="180" t="s">
        <v>119</v>
      </c>
      <c r="U106" s="162">
        <v>0</v>
      </c>
      <c r="V106" s="162">
        <f>ROUND(E106*U106,2)</f>
        <v>0</v>
      </c>
      <c r="W106" s="162"/>
      <c r="X106" s="162" t="s">
        <v>179</v>
      </c>
      <c r="Y106" s="162" t="s">
        <v>121</v>
      </c>
      <c r="Z106" s="151"/>
      <c r="AA106" s="151"/>
      <c r="AB106" s="151"/>
      <c r="AC106" s="151"/>
      <c r="AD106" s="151"/>
      <c r="AE106" s="151"/>
      <c r="AF106" s="151"/>
      <c r="AG106" s="151" t="s">
        <v>180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>
        <v>47</v>
      </c>
      <c r="B107" s="159" t="s">
        <v>282</v>
      </c>
      <c r="C107" s="194" t="s">
        <v>283</v>
      </c>
      <c r="D107" s="160" t="s">
        <v>0</v>
      </c>
      <c r="E107" s="189"/>
      <c r="F107" s="163"/>
      <c r="G107" s="162">
        <f>ROUND(E107*F107,2)</f>
        <v>0</v>
      </c>
      <c r="H107" s="163"/>
      <c r="I107" s="162">
        <f>ROUND(E107*H107,2)</f>
        <v>0</v>
      </c>
      <c r="J107" s="163"/>
      <c r="K107" s="162">
        <f>ROUND(E107*J107,2)</f>
        <v>0</v>
      </c>
      <c r="L107" s="162">
        <v>21</v>
      </c>
      <c r="M107" s="162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2" t="s">
        <v>187</v>
      </c>
      <c r="S107" s="162" t="s">
        <v>119</v>
      </c>
      <c r="T107" s="162" t="s">
        <v>119</v>
      </c>
      <c r="U107" s="162">
        <v>0</v>
      </c>
      <c r="V107" s="162">
        <f>ROUND(E107*U107,2)</f>
        <v>0</v>
      </c>
      <c r="W107" s="162"/>
      <c r="X107" s="162" t="s">
        <v>246</v>
      </c>
      <c r="Y107" s="162" t="s">
        <v>121</v>
      </c>
      <c r="Z107" s="151"/>
      <c r="AA107" s="151"/>
      <c r="AB107" s="151"/>
      <c r="AC107" s="151"/>
      <c r="AD107" s="151"/>
      <c r="AE107" s="151"/>
      <c r="AF107" s="151"/>
      <c r="AG107" s="151" t="s">
        <v>247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2" x14ac:dyDescent="0.2">
      <c r="A108" s="158"/>
      <c r="B108" s="159"/>
      <c r="C108" s="260" t="s">
        <v>284</v>
      </c>
      <c r="D108" s="261"/>
      <c r="E108" s="261"/>
      <c r="F108" s="261"/>
      <c r="G108" s="261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62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x14ac:dyDescent="0.2">
      <c r="A109" s="167" t="s">
        <v>113</v>
      </c>
      <c r="B109" s="168" t="s">
        <v>77</v>
      </c>
      <c r="C109" s="190" t="s">
        <v>78</v>
      </c>
      <c r="D109" s="169"/>
      <c r="E109" s="170"/>
      <c r="F109" s="171"/>
      <c r="G109" s="171">
        <f>SUMIF(AG110:AG234,"&lt;&gt;NOR",G110:G234)</f>
        <v>0</v>
      </c>
      <c r="H109" s="171"/>
      <c r="I109" s="171">
        <f>SUM(I110:I234)</f>
        <v>0</v>
      </c>
      <c r="J109" s="171"/>
      <c r="K109" s="171">
        <f>SUM(K110:K234)</f>
        <v>0</v>
      </c>
      <c r="L109" s="171"/>
      <c r="M109" s="171">
        <f>SUM(M110:M234)</f>
        <v>0</v>
      </c>
      <c r="N109" s="170"/>
      <c r="O109" s="170">
        <f>SUM(O110:O234)</f>
        <v>0.68000000000000016</v>
      </c>
      <c r="P109" s="170"/>
      <c r="Q109" s="170">
        <f>SUM(Q110:Q234)</f>
        <v>0</v>
      </c>
      <c r="R109" s="171"/>
      <c r="S109" s="171"/>
      <c r="T109" s="172"/>
      <c r="U109" s="166"/>
      <c r="V109" s="166">
        <f>SUM(V110:V234)</f>
        <v>180.37999999999997</v>
      </c>
      <c r="W109" s="166"/>
      <c r="X109" s="166"/>
      <c r="Y109" s="166"/>
      <c r="AG109" t="s">
        <v>114</v>
      </c>
    </row>
    <row r="110" spans="1:60" outlineLevel="1" x14ac:dyDescent="0.2">
      <c r="A110" s="174">
        <v>48</v>
      </c>
      <c r="B110" s="175" t="s">
        <v>285</v>
      </c>
      <c r="C110" s="191" t="s">
        <v>286</v>
      </c>
      <c r="D110" s="176" t="s">
        <v>140</v>
      </c>
      <c r="E110" s="177">
        <v>1</v>
      </c>
      <c r="F110" s="178"/>
      <c r="G110" s="179">
        <f>ROUND(E110*F110,2)</f>
        <v>0</v>
      </c>
      <c r="H110" s="178"/>
      <c r="I110" s="179">
        <f>ROUND(E110*H110,2)</f>
        <v>0</v>
      </c>
      <c r="J110" s="178"/>
      <c r="K110" s="179">
        <f>ROUND(E110*J110,2)</f>
        <v>0</v>
      </c>
      <c r="L110" s="179">
        <v>21</v>
      </c>
      <c r="M110" s="179">
        <f>G110*(1+L110/100)</f>
        <v>0</v>
      </c>
      <c r="N110" s="177">
        <v>7.3109999999999994E-2</v>
      </c>
      <c r="O110" s="177">
        <f>ROUND(E110*N110,2)</f>
        <v>7.0000000000000007E-2</v>
      </c>
      <c r="P110" s="177">
        <v>0</v>
      </c>
      <c r="Q110" s="177">
        <f>ROUND(E110*P110,2)</f>
        <v>0</v>
      </c>
      <c r="R110" s="179" t="s">
        <v>190</v>
      </c>
      <c r="S110" s="179" t="s">
        <v>119</v>
      </c>
      <c r="T110" s="180" t="s">
        <v>119</v>
      </c>
      <c r="U110" s="162">
        <v>1.8129999999999999</v>
      </c>
      <c r="V110" s="162">
        <f>ROUND(E110*U110,2)</f>
        <v>1.81</v>
      </c>
      <c r="W110" s="162"/>
      <c r="X110" s="162" t="s">
        <v>120</v>
      </c>
      <c r="Y110" s="162" t="s">
        <v>205</v>
      </c>
      <c r="Z110" s="151"/>
      <c r="AA110" s="151"/>
      <c r="AB110" s="151"/>
      <c r="AC110" s="151"/>
      <c r="AD110" s="151"/>
      <c r="AE110" s="151"/>
      <c r="AF110" s="151"/>
      <c r="AG110" s="151" t="s">
        <v>122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2" x14ac:dyDescent="0.2">
      <c r="A111" s="158"/>
      <c r="B111" s="159"/>
      <c r="C111" s="256" t="s">
        <v>287</v>
      </c>
      <c r="D111" s="257"/>
      <c r="E111" s="257"/>
      <c r="F111" s="257"/>
      <c r="G111" s="257"/>
      <c r="H111" s="162"/>
      <c r="I111" s="162"/>
      <c r="J111" s="162"/>
      <c r="K111" s="162"/>
      <c r="L111" s="162"/>
      <c r="M111" s="162"/>
      <c r="N111" s="161"/>
      <c r="O111" s="161"/>
      <c r="P111" s="161"/>
      <c r="Q111" s="161"/>
      <c r="R111" s="162"/>
      <c r="S111" s="162"/>
      <c r="T111" s="162"/>
      <c r="U111" s="162"/>
      <c r="V111" s="162"/>
      <c r="W111" s="162"/>
      <c r="X111" s="162"/>
      <c r="Y111" s="162"/>
      <c r="Z111" s="151"/>
      <c r="AA111" s="151"/>
      <c r="AB111" s="151"/>
      <c r="AC111" s="151"/>
      <c r="AD111" s="151"/>
      <c r="AE111" s="151"/>
      <c r="AF111" s="151"/>
      <c r="AG111" s="151" t="s">
        <v>124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">
      <c r="A112" s="158"/>
      <c r="B112" s="159"/>
      <c r="C112" s="258" t="s">
        <v>288</v>
      </c>
      <c r="D112" s="259"/>
      <c r="E112" s="259"/>
      <c r="F112" s="259"/>
      <c r="G112" s="259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62"/>
      <c r="Z112" s="151"/>
      <c r="AA112" s="151"/>
      <c r="AB112" s="151"/>
      <c r="AC112" s="151"/>
      <c r="AD112" s="151"/>
      <c r="AE112" s="151"/>
      <c r="AF112" s="151"/>
      <c r="AG112" s="151" t="s">
        <v>289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258" t="s">
        <v>290</v>
      </c>
      <c r="D113" s="259"/>
      <c r="E113" s="259"/>
      <c r="F113" s="259"/>
      <c r="G113" s="259"/>
      <c r="H113" s="162"/>
      <c r="I113" s="162"/>
      <c r="J113" s="162"/>
      <c r="K113" s="162"/>
      <c r="L113" s="162"/>
      <c r="M113" s="162"/>
      <c r="N113" s="161"/>
      <c r="O113" s="161"/>
      <c r="P113" s="161"/>
      <c r="Q113" s="161"/>
      <c r="R113" s="162"/>
      <c r="S113" s="162"/>
      <c r="T113" s="162"/>
      <c r="U113" s="162"/>
      <c r="V113" s="162"/>
      <c r="W113" s="162"/>
      <c r="X113" s="162"/>
      <c r="Y113" s="162"/>
      <c r="Z113" s="151"/>
      <c r="AA113" s="151"/>
      <c r="AB113" s="151"/>
      <c r="AC113" s="151"/>
      <c r="AD113" s="151"/>
      <c r="AE113" s="151"/>
      <c r="AF113" s="151"/>
      <c r="AG113" s="151" t="s">
        <v>289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">
      <c r="A114" s="158"/>
      <c r="B114" s="159"/>
      <c r="C114" s="258" t="s">
        <v>291</v>
      </c>
      <c r="D114" s="259"/>
      <c r="E114" s="259"/>
      <c r="F114" s="259"/>
      <c r="G114" s="259"/>
      <c r="H114" s="162"/>
      <c r="I114" s="162"/>
      <c r="J114" s="162"/>
      <c r="K114" s="162"/>
      <c r="L114" s="162"/>
      <c r="M114" s="162"/>
      <c r="N114" s="161"/>
      <c r="O114" s="161"/>
      <c r="P114" s="161"/>
      <c r="Q114" s="161"/>
      <c r="R114" s="162"/>
      <c r="S114" s="162"/>
      <c r="T114" s="162"/>
      <c r="U114" s="162"/>
      <c r="V114" s="162"/>
      <c r="W114" s="162"/>
      <c r="X114" s="162"/>
      <c r="Y114" s="162"/>
      <c r="Z114" s="151"/>
      <c r="AA114" s="151"/>
      <c r="AB114" s="151"/>
      <c r="AC114" s="151"/>
      <c r="AD114" s="151"/>
      <c r="AE114" s="151"/>
      <c r="AF114" s="151"/>
      <c r="AG114" s="151" t="s">
        <v>289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">
      <c r="A115" s="158"/>
      <c r="B115" s="159"/>
      <c r="C115" s="258" t="s">
        <v>292</v>
      </c>
      <c r="D115" s="259"/>
      <c r="E115" s="259"/>
      <c r="F115" s="259"/>
      <c r="G115" s="259"/>
      <c r="H115" s="162"/>
      <c r="I115" s="162"/>
      <c r="J115" s="162"/>
      <c r="K115" s="162"/>
      <c r="L115" s="162"/>
      <c r="M115" s="162"/>
      <c r="N115" s="161"/>
      <c r="O115" s="161"/>
      <c r="P115" s="161"/>
      <c r="Q115" s="161"/>
      <c r="R115" s="162"/>
      <c r="S115" s="162"/>
      <c r="T115" s="162"/>
      <c r="U115" s="162"/>
      <c r="V115" s="162"/>
      <c r="W115" s="162"/>
      <c r="X115" s="162"/>
      <c r="Y115" s="162"/>
      <c r="Z115" s="151"/>
      <c r="AA115" s="151"/>
      <c r="AB115" s="151"/>
      <c r="AC115" s="151"/>
      <c r="AD115" s="151"/>
      <c r="AE115" s="151"/>
      <c r="AF115" s="151"/>
      <c r="AG115" s="151" t="s">
        <v>289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258" t="s">
        <v>293</v>
      </c>
      <c r="D116" s="259"/>
      <c r="E116" s="259"/>
      <c r="F116" s="259"/>
      <c r="G116" s="259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62"/>
      <c r="Z116" s="151"/>
      <c r="AA116" s="151"/>
      <c r="AB116" s="151"/>
      <c r="AC116" s="151"/>
      <c r="AD116" s="151"/>
      <c r="AE116" s="151"/>
      <c r="AF116" s="151"/>
      <c r="AG116" s="151" t="s">
        <v>289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3" x14ac:dyDescent="0.2">
      <c r="A117" s="158"/>
      <c r="B117" s="159"/>
      <c r="C117" s="258" t="s">
        <v>294</v>
      </c>
      <c r="D117" s="259"/>
      <c r="E117" s="259"/>
      <c r="F117" s="259"/>
      <c r="G117" s="259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62"/>
      <c r="Z117" s="151"/>
      <c r="AA117" s="151"/>
      <c r="AB117" s="151"/>
      <c r="AC117" s="151"/>
      <c r="AD117" s="151"/>
      <c r="AE117" s="151"/>
      <c r="AF117" s="151"/>
      <c r="AG117" s="151" t="s">
        <v>289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">
      <c r="A118" s="158"/>
      <c r="B118" s="159"/>
      <c r="C118" s="258" t="s">
        <v>295</v>
      </c>
      <c r="D118" s="259"/>
      <c r="E118" s="259"/>
      <c r="F118" s="259"/>
      <c r="G118" s="259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62"/>
      <c r="Z118" s="151"/>
      <c r="AA118" s="151"/>
      <c r="AB118" s="151"/>
      <c r="AC118" s="151"/>
      <c r="AD118" s="151"/>
      <c r="AE118" s="151"/>
      <c r="AF118" s="151"/>
      <c r="AG118" s="151" t="s">
        <v>289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22.5" outlineLevel="1" x14ac:dyDescent="0.2">
      <c r="A119" s="174">
        <v>49</v>
      </c>
      <c r="B119" s="175" t="s">
        <v>296</v>
      </c>
      <c r="C119" s="191" t="s">
        <v>297</v>
      </c>
      <c r="D119" s="176" t="s">
        <v>159</v>
      </c>
      <c r="E119" s="177">
        <v>1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21</v>
      </c>
      <c r="M119" s="179">
        <f>G119*(1+L119/100)</f>
        <v>0</v>
      </c>
      <c r="N119" s="177">
        <v>2.23E-2</v>
      </c>
      <c r="O119" s="177">
        <f>ROUND(E119*N119,2)</f>
        <v>0.02</v>
      </c>
      <c r="P119" s="177">
        <v>0</v>
      </c>
      <c r="Q119" s="177">
        <f>ROUND(E119*P119,2)</f>
        <v>0</v>
      </c>
      <c r="R119" s="179" t="s">
        <v>190</v>
      </c>
      <c r="S119" s="179" t="s">
        <v>119</v>
      </c>
      <c r="T119" s="180" t="s">
        <v>119</v>
      </c>
      <c r="U119" s="162">
        <v>1.839</v>
      </c>
      <c r="V119" s="162">
        <f>ROUND(E119*U119,2)</f>
        <v>1.84</v>
      </c>
      <c r="W119" s="162"/>
      <c r="X119" s="162" t="s">
        <v>120</v>
      </c>
      <c r="Y119" s="162" t="s">
        <v>205</v>
      </c>
      <c r="Z119" s="151"/>
      <c r="AA119" s="151"/>
      <c r="AB119" s="151"/>
      <c r="AC119" s="151"/>
      <c r="AD119" s="151"/>
      <c r="AE119" s="151"/>
      <c r="AF119" s="151"/>
      <c r="AG119" s="151" t="s">
        <v>122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2" x14ac:dyDescent="0.2">
      <c r="A120" s="158"/>
      <c r="B120" s="159"/>
      <c r="C120" s="254" t="s">
        <v>298</v>
      </c>
      <c r="D120" s="255"/>
      <c r="E120" s="255"/>
      <c r="F120" s="255"/>
      <c r="G120" s="255"/>
      <c r="H120" s="162"/>
      <c r="I120" s="162"/>
      <c r="J120" s="162"/>
      <c r="K120" s="162"/>
      <c r="L120" s="162"/>
      <c r="M120" s="162"/>
      <c r="N120" s="161"/>
      <c r="O120" s="161"/>
      <c r="P120" s="161"/>
      <c r="Q120" s="161"/>
      <c r="R120" s="162"/>
      <c r="S120" s="162"/>
      <c r="T120" s="162"/>
      <c r="U120" s="162"/>
      <c r="V120" s="162"/>
      <c r="W120" s="162"/>
      <c r="X120" s="162"/>
      <c r="Y120" s="162"/>
      <c r="Z120" s="151"/>
      <c r="AA120" s="151"/>
      <c r="AB120" s="151"/>
      <c r="AC120" s="151"/>
      <c r="AD120" s="151"/>
      <c r="AE120" s="151"/>
      <c r="AF120" s="151"/>
      <c r="AG120" s="151" t="s">
        <v>289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81">
        <v>50</v>
      </c>
      <c r="B121" s="182" t="s">
        <v>299</v>
      </c>
      <c r="C121" s="193" t="s">
        <v>300</v>
      </c>
      <c r="D121" s="183" t="s">
        <v>159</v>
      </c>
      <c r="E121" s="184">
        <v>6</v>
      </c>
      <c r="F121" s="185"/>
      <c r="G121" s="186">
        <f t="shared" ref="G121:G127" si="0">ROUND(E121*F121,2)</f>
        <v>0</v>
      </c>
      <c r="H121" s="185"/>
      <c r="I121" s="186">
        <f t="shared" ref="I121:I127" si="1">ROUND(E121*H121,2)</f>
        <v>0</v>
      </c>
      <c r="J121" s="185"/>
      <c r="K121" s="186">
        <f t="shared" ref="K121:K127" si="2">ROUND(E121*J121,2)</f>
        <v>0</v>
      </c>
      <c r="L121" s="186">
        <v>21</v>
      </c>
      <c r="M121" s="186">
        <f t="shared" ref="M121:M127" si="3">G121*(1+L121/100)</f>
        <v>0</v>
      </c>
      <c r="N121" s="184">
        <v>8.0000000000000004E-4</v>
      </c>
      <c r="O121" s="184">
        <f t="shared" ref="O121:O127" si="4">ROUND(E121*N121,2)</f>
        <v>0</v>
      </c>
      <c r="P121" s="184">
        <v>0</v>
      </c>
      <c r="Q121" s="184">
        <f t="shared" ref="Q121:Q127" si="5">ROUND(E121*P121,2)</f>
        <v>0</v>
      </c>
      <c r="R121" s="186" t="s">
        <v>190</v>
      </c>
      <c r="S121" s="186" t="s">
        <v>119</v>
      </c>
      <c r="T121" s="187" t="s">
        <v>119</v>
      </c>
      <c r="U121" s="162">
        <v>0.59399999999999997</v>
      </c>
      <c r="V121" s="162">
        <f t="shared" ref="V121:V127" si="6">ROUND(E121*U121,2)</f>
        <v>3.56</v>
      </c>
      <c r="W121" s="162"/>
      <c r="X121" s="162" t="s">
        <v>120</v>
      </c>
      <c r="Y121" s="162" t="s">
        <v>121</v>
      </c>
      <c r="Z121" s="151"/>
      <c r="AA121" s="151"/>
      <c r="AB121" s="151"/>
      <c r="AC121" s="151"/>
      <c r="AD121" s="151"/>
      <c r="AE121" s="151"/>
      <c r="AF121" s="151"/>
      <c r="AG121" s="151" t="s">
        <v>122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81">
        <v>51</v>
      </c>
      <c r="B122" s="182" t="s">
        <v>301</v>
      </c>
      <c r="C122" s="193" t="s">
        <v>302</v>
      </c>
      <c r="D122" s="183" t="s">
        <v>159</v>
      </c>
      <c r="E122" s="184">
        <v>7</v>
      </c>
      <c r="F122" s="185"/>
      <c r="G122" s="186">
        <f t="shared" si="0"/>
        <v>0</v>
      </c>
      <c r="H122" s="185"/>
      <c r="I122" s="186">
        <f t="shared" si="1"/>
        <v>0</v>
      </c>
      <c r="J122" s="185"/>
      <c r="K122" s="186">
        <f t="shared" si="2"/>
        <v>0</v>
      </c>
      <c r="L122" s="186">
        <v>21</v>
      </c>
      <c r="M122" s="186">
        <f t="shared" si="3"/>
        <v>0</v>
      </c>
      <c r="N122" s="184">
        <v>9.8999999999999999E-4</v>
      </c>
      <c r="O122" s="184">
        <f t="shared" si="4"/>
        <v>0.01</v>
      </c>
      <c r="P122" s="184">
        <v>0</v>
      </c>
      <c r="Q122" s="184">
        <f t="shared" si="5"/>
        <v>0</v>
      </c>
      <c r="R122" s="186" t="s">
        <v>190</v>
      </c>
      <c r="S122" s="186" t="s">
        <v>119</v>
      </c>
      <c r="T122" s="187" t="s">
        <v>119</v>
      </c>
      <c r="U122" s="162">
        <v>0.66900000000000004</v>
      </c>
      <c r="V122" s="162">
        <f t="shared" si="6"/>
        <v>4.68</v>
      </c>
      <c r="W122" s="162"/>
      <c r="X122" s="162" t="s">
        <v>120</v>
      </c>
      <c r="Y122" s="162" t="s">
        <v>121</v>
      </c>
      <c r="Z122" s="151"/>
      <c r="AA122" s="151"/>
      <c r="AB122" s="151"/>
      <c r="AC122" s="151"/>
      <c r="AD122" s="151"/>
      <c r="AE122" s="151"/>
      <c r="AF122" s="151"/>
      <c r="AG122" s="151" t="s">
        <v>122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81">
        <v>52</v>
      </c>
      <c r="B123" s="182" t="s">
        <v>303</v>
      </c>
      <c r="C123" s="193" t="s">
        <v>304</v>
      </c>
      <c r="D123" s="183" t="s">
        <v>159</v>
      </c>
      <c r="E123" s="184">
        <v>4</v>
      </c>
      <c r="F123" s="185"/>
      <c r="G123" s="186">
        <f t="shared" si="0"/>
        <v>0</v>
      </c>
      <c r="H123" s="185"/>
      <c r="I123" s="186">
        <f t="shared" si="1"/>
        <v>0</v>
      </c>
      <c r="J123" s="185"/>
      <c r="K123" s="186">
        <f t="shared" si="2"/>
        <v>0</v>
      </c>
      <c r="L123" s="186">
        <v>21</v>
      </c>
      <c r="M123" s="186">
        <f t="shared" si="3"/>
        <v>0</v>
      </c>
      <c r="N123" s="184">
        <v>1.3500000000000001E-3</v>
      </c>
      <c r="O123" s="184">
        <f t="shared" si="4"/>
        <v>0.01</v>
      </c>
      <c r="P123" s="184">
        <v>0</v>
      </c>
      <c r="Q123" s="184">
        <f t="shared" si="5"/>
        <v>0</v>
      </c>
      <c r="R123" s="186" t="s">
        <v>190</v>
      </c>
      <c r="S123" s="186" t="s">
        <v>119</v>
      </c>
      <c r="T123" s="187" t="s">
        <v>119</v>
      </c>
      <c r="U123" s="162">
        <v>0.754</v>
      </c>
      <c r="V123" s="162">
        <f t="shared" si="6"/>
        <v>3.02</v>
      </c>
      <c r="W123" s="162"/>
      <c r="X123" s="162" t="s">
        <v>120</v>
      </c>
      <c r="Y123" s="162" t="s">
        <v>121</v>
      </c>
      <c r="Z123" s="151"/>
      <c r="AA123" s="151"/>
      <c r="AB123" s="151"/>
      <c r="AC123" s="151"/>
      <c r="AD123" s="151"/>
      <c r="AE123" s="151"/>
      <c r="AF123" s="151"/>
      <c r="AG123" s="151" t="s">
        <v>122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81">
        <v>53</v>
      </c>
      <c r="B124" s="182" t="s">
        <v>305</v>
      </c>
      <c r="C124" s="193" t="s">
        <v>306</v>
      </c>
      <c r="D124" s="183" t="s">
        <v>159</v>
      </c>
      <c r="E124" s="184">
        <v>7</v>
      </c>
      <c r="F124" s="185"/>
      <c r="G124" s="186">
        <f t="shared" si="0"/>
        <v>0</v>
      </c>
      <c r="H124" s="185"/>
      <c r="I124" s="186">
        <f t="shared" si="1"/>
        <v>0</v>
      </c>
      <c r="J124" s="185"/>
      <c r="K124" s="186">
        <f t="shared" si="2"/>
        <v>0</v>
      </c>
      <c r="L124" s="186">
        <v>21</v>
      </c>
      <c r="M124" s="186">
        <f t="shared" si="3"/>
        <v>0</v>
      </c>
      <c r="N124" s="184">
        <v>1.47E-3</v>
      </c>
      <c r="O124" s="184">
        <f t="shared" si="4"/>
        <v>0.01</v>
      </c>
      <c r="P124" s="184">
        <v>0</v>
      </c>
      <c r="Q124" s="184">
        <f t="shared" si="5"/>
        <v>0</v>
      </c>
      <c r="R124" s="186" t="s">
        <v>190</v>
      </c>
      <c r="S124" s="186" t="s">
        <v>119</v>
      </c>
      <c r="T124" s="187" t="s">
        <v>119</v>
      </c>
      <c r="U124" s="162">
        <v>0.90600000000000003</v>
      </c>
      <c r="V124" s="162">
        <f t="shared" si="6"/>
        <v>6.34</v>
      </c>
      <c r="W124" s="162"/>
      <c r="X124" s="162" t="s">
        <v>120</v>
      </c>
      <c r="Y124" s="162" t="s">
        <v>121</v>
      </c>
      <c r="Z124" s="151"/>
      <c r="AA124" s="151"/>
      <c r="AB124" s="151"/>
      <c r="AC124" s="151"/>
      <c r="AD124" s="151"/>
      <c r="AE124" s="151"/>
      <c r="AF124" s="151"/>
      <c r="AG124" s="151" t="s">
        <v>122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81">
        <v>54</v>
      </c>
      <c r="B125" s="182" t="s">
        <v>307</v>
      </c>
      <c r="C125" s="193" t="s">
        <v>308</v>
      </c>
      <c r="D125" s="183" t="s">
        <v>159</v>
      </c>
      <c r="E125" s="184">
        <v>1</v>
      </c>
      <c r="F125" s="185"/>
      <c r="G125" s="186">
        <f t="shared" si="0"/>
        <v>0</v>
      </c>
      <c r="H125" s="185"/>
      <c r="I125" s="186">
        <f t="shared" si="1"/>
        <v>0</v>
      </c>
      <c r="J125" s="185"/>
      <c r="K125" s="186">
        <f t="shared" si="2"/>
        <v>0</v>
      </c>
      <c r="L125" s="186">
        <v>21</v>
      </c>
      <c r="M125" s="186">
        <f t="shared" si="3"/>
        <v>0</v>
      </c>
      <c r="N125" s="184">
        <v>2.1800000000000001E-3</v>
      </c>
      <c r="O125" s="184">
        <f t="shared" si="4"/>
        <v>0</v>
      </c>
      <c r="P125" s="184">
        <v>0</v>
      </c>
      <c r="Q125" s="184">
        <f t="shared" si="5"/>
        <v>0</v>
      </c>
      <c r="R125" s="186" t="s">
        <v>190</v>
      </c>
      <c r="S125" s="186" t="s">
        <v>119</v>
      </c>
      <c r="T125" s="187" t="s">
        <v>119</v>
      </c>
      <c r="U125" s="162">
        <v>1.157</v>
      </c>
      <c r="V125" s="162">
        <f t="shared" si="6"/>
        <v>1.1599999999999999</v>
      </c>
      <c r="W125" s="162"/>
      <c r="X125" s="162" t="s">
        <v>120</v>
      </c>
      <c r="Y125" s="162" t="s">
        <v>121</v>
      </c>
      <c r="Z125" s="151"/>
      <c r="AA125" s="151"/>
      <c r="AB125" s="151"/>
      <c r="AC125" s="151"/>
      <c r="AD125" s="151"/>
      <c r="AE125" s="151"/>
      <c r="AF125" s="151"/>
      <c r="AG125" s="151" t="s">
        <v>122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81">
        <v>55</v>
      </c>
      <c r="B126" s="182" t="s">
        <v>309</v>
      </c>
      <c r="C126" s="193" t="s">
        <v>310</v>
      </c>
      <c r="D126" s="183" t="s">
        <v>159</v>
      </c>
      <c r="E126" s="184">
        <v>1</v>
      </c>
      <c r="F126" s="185"/>
      <c r="G126" s="186">
        <f t="shared" si="0"/>
        <v>0</v>
      </c>
      <c r="H126" s="185"/>
      <c r="I126" s="186">
        <f t="shared" si="1"/>
        <v>0</v>
      </c>
      <c r="J126" s="185"/>
      <c r="K126" s="186">
        <f t="shared" si="2"/>
        <v>0</v>
      </c>
      <c r="L126" s="186">
        <v>21</v>
      </c>
      <c r="M126" s="186">
        <f t="shared" si="3"/>
        <v>0</v>
      </c>
      <c r="N126" s="184">
        <v>3.65E-3</v>
      </c>
      <c r="O126" s="184">
        <f t="shared" si="4"/>
        <v>0</v>
      </c>
      <c r="P126" s="184">
        <v>0</v>
      </c>
      <c r="Q126" s="184">
        <f t="shared" si="5"/>
        <v>0</v>
      </c>
      <c r="R126" s="186" t="s">
        <v>190</v>
      </c>
      <c r="S126" s="186" t="s">
        <v>119</v>
      </c>
      <c r="T126" s="187" t="s">
        <v>119</v>
      </c>
      <c r="U126" s="162">
        <v>1.26</v>
      </c>
      <c r="V126" s="162">
        <f t="shared" si="6"/>
        <v>1.26</v>
      </c>
      <c r="W126" s="162"/>
      <c r="X126" s="162" t="s">
        <v>120</v>
      </c>
      <c r="Y126" s="162" t="s">
        <v>121</v>
      </c>
      <c r="Z126" s="151"/>
      <c r="AA126" s="151"/>
      <c r="AB126" s="151"/>
      <c r="AC126" s="151"/>
      <c r="AD126" s="151"/>
      <c r="AE126" s="151"/>
      <c r="AF126" s="151"/>
      <c r="AG126" s="151" t="s">
        <v>122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 x14ac:dyDescent="0.2">
      <c r="A127" s="174">
        <v>56</v>
      </c>
      <c r="B127" s="175" t="s">
        <v>311</v>
      </c>
      <c r="C127" s="191" t="s">
        <v>312</v>
      </c>
      <c r="D127" s="176" t="s">
        <v>140</v>
      </c>
      <c r="E127" s="177">
        <v>27</v>
      </c>
      <c r="F127" s="178"/>
      <c r="G127" s="179">
        <f t="shared" si="0"/>
        <v>0</v>
      </c>
      <c r="H127" s="178"/>
      <c r="I127" s="179">
        <f t="shared" si="1"/>
        <v>0</v>
      </c>
      <c r="J127" s="178"/>
      <c r="K127" s="179">
        <f t="shared" si="2"/>
        <v>0</v>
      </c>
      <c r="L127" s="179">
        <v>21</v>
      </c>
      <c r="M127" s="179">
        <f t="shared" si="3"/>
        <v>0</v>
      </c>
      <c r="N127" s="177">
        <v>4.0000000000000001E-3</v>
      </c>
      <c r="O127" s="177">
        <f t="shared" si="4"/>
        <v>0.11</v>
      </c>
      <c r="P127" s="177">
        <v>0</v>
      </c>
      <c r="Q127" s="177">
        <f t="shared" si="5"/>
        <v>0</v>
      </c>
      <c r="R127" s="179" t="s">
        <v>190</v>
      </c>
      <c r="S127" s="179" t="s">
        <v>119</v>
      </c>
      <c r="T127" s="180" t="s">
        <v>119</v>
      </c>
      <c r="U127" s="162">
        <v>0.23899999999999999</v>
      </c>
      <c r="V127" s="162">
        <f t="shared" si="6"/>
        <v>6.45</v>
      </c>
      <c r="W127" s="162"/>
      <c r="X127" s="162" t="s">
        <v>120</v>
      </c>
      <c r="Y127" s="162" t="s">
        <v>265</v>
      </c>
      <c r="Z127" s="151"/>
      <c r="AA127" s="151"/>
      <c r="AB127" s="151"/>
      <c r="AC127" s="151"/>
      <c r="AD127" s="151"/>
      <c r="AE127" s="151"/>
      <c r="AF127" s="151"/>
      <c r="AG127" s="151" t="s">
        <v>122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">
      <c r="A128" s="158"/>
      <c r="B128" s="159"/>
      <c r="C128" s="256" t="s">
        <v>313</v>
      </c>
      <c r="D128" s="257"/>
      <c r="E128" s="257"/>
      <c r="F128" s="257"/>
      <c r="G128" s="257"/>
      <c r="H128" s="162"/>
      <c r="I128" s="162"/>
      <c r="J128" s="162"/>
      <c r="K128" s="162"/>
      <c r="L128" s="162"/>
      <c r="M128" s="162"/>
      <c r="N128" s="161"/>
      <c r="O128" s="161"/>
      <c r="P128" s="161"/>
      <c r="Q128" s="161"/>
      <c r="R128" s="162"/>
      <c r="S128" s="162"/>
      <c r="T128" s="162"/>
      <c r="U128" s="162"/>
      <c r="V128" s="162"/>
      <c r="W128" s="162"/>
      <c r="X128" s="162"/>
      <c r="Y128" s="162"/>
      <c r="Z128" s="151"/>
      <c r="AA128" s="151"/>
      <c r="AB128" s="151"/>
      <c r="AC128" s="151"/>
      <c r="AD128" s="151"/>
      <c r="AE128" s="151"/>
      <c r="AF128" s="151"/>
      <c r="AG128" s="151" t="s">
        <v>124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2" x14ac:dyDescent="0.2">
      <c r="A129" s="158"/>
      <c r="B129" s="159"/>
      <c r="C129" s="258" t="s">
        <v>298</v>
      </c>
      <c r="D129" s="259"/>
      <c r="E129" s="259"/>
      <c r="F129" s="259"/>
      <c r="G129" s="259"/>
      <c r="H129" s="162"/>
      <c r="I129" s="162"/>
      <c r="J129" s="162"/>
      <c r="K129" s="162"/>
      <c r="L129" s="162"/>
      <c r="M129" s="162"/>
      <c r="N129" s="161"/>
      <c r="O129" s="161"/>
      <c r="P129" s="161"/>
      <c r="Q129" s="161"/>
      <c r="R129" s="162"/>
      <c r="S129" s="162"/>
      <c r="T129" s="162"/>
      <c r="U129" s="162"/>
      <c r="V129" s="162"/>
      <c r="W129" s="162"/>
      <c r="X129" s="162"/>
      <c r="Y129" s="162"/>
      <c r="Z129" s="151"/>
      <c r="AA129" s="151"/>
      <c r="AB129" s="151"/>
      <c r="AC129" s="151"/>
      <c r="AD129" s="151"/>
      <c r="AE129" s="151"/>
      <c r="AF129" s="151"/>
      <c r="AG129" s="151" t="s">
        <v>289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2" x14ac:dyDescent="0.2">
      <c r="A130" s="158"/>
      <c r="B130" s="159"/>
      <c r="C130" s="192" t="s">
        <v>314</v>
      </c>
      <c r="D130" s="164"/>
      <c r="E130" s="165">
        <v>27</v>
      </c>
      <c r="F130" s="162"/>
      <c r="G130" s="162"/>
      <c r="H130" s="162"/>
      <c r="I130" s="162"/>
      <c r="J130" s="162"/>
      <c r="K130" s="162"/>
      <c r="L130" s="162"/>
      <c r="M130" s="162"/>
      <c r="N130" s="161"/>
      <c r="O130" s="161"/>
      <c r="P130" s="161"/>
      <c r="Q130" s="161"/>
      <c r="R130" s="162"/>
      <c r="S130" s="162"/>
      <c r="T130" s="162"/>
      <c r="U130" s="162"/>
      <c r="V130" s="162"/>
      <c r="W130" s="162"/>
      <c r="X130" s="162"/>
      <c r="Y130" s="162"/>
      <c r="Z130" s="151"/>
      <c r="AA130" s="151"/>
      <c r="AB130" s="151"/>
      <c r="AC130" s="151"/>
      <c r="AD130" s="151"/>
      <c r="AE130" s="151"/>
      <c r="AF130" s="151"/>
      <c r="AG130" s="151" t="s">
        <v>126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ht="22.5" outlineLevel="1" x14ac:dyDescent="0.2">
      <c r="A131" s="174">
        <v>57</v>
      </c>
      <c r="B131" s="175" t="s">
        <v>315</v>
      </c>
      <c r="C131" s="191" t="s">
        <v>316</v>
      </c>
      <c r="D131" s="176" t="s">
        <v>140</v>
      </c>
      <c r="E131" s="177">
        <v>27</v>
      </c>
      <c r="F131" s="178"/>
      <c r="G131" s="179">
        <f>ROUND(E131*F131,2)</f>
        <v>0</v>
      </c>
      <c r="H131" s="178"/>
      <c r="I131" s="179">
        <f>ROUND(E131*H131,2)</f>
        <v>0</v>
      </c>
      <c r="J131" s="178"/>
      <c r="K131" s="179">
        <f>ROUND(E131*J131,2)</f>
        <v>0</v>
      </c>
      <c r="L131" s="179">
        <v>21</v>
      </c>
      <c r="M131" s="179">
        <f>G131*(1+L131/100)</f>
        <v>0</v>
      </c>
      <c r="N131" s="177">
        <v>5.2999999999999998E-4</v>
      </c>
      <c r="O131" s="177">
        <f>ROUND(E131*N131,2)</f>
        <v>0.01</v>
      </c>
      <c r="P131" s="177">
        <v>0</v>
      </c>
      <c r="Q131" s="177">
        <f>ROUND(E131*P131,2)</f>
        <v>0</v>
      </c>
      <c r="R131" s="179" t="s">
        <v>190</v>
      </c>
      <c r="S131" s="179" t="s">
        <v>119</v>
      </c>
      <c r="T131" s="180" t="s">
        <v>119</v>
      </c>
      <c r="U131" s="162">
        <v>0.29730000000000001</v>
      </c>
      <c r="V131" s="162">
        <f>ROUND(E131*U131,2)</f>
        <v>8.0299999999999994</v>
      </c>
      <c r="W131" s="162"/>
      <c r="X131" s="162" t="s">
        <v>120</v>
      </c>
      <c r="Y131" s="162" t="s">
        <v>265</v>
      </c>
      <c r="Z131" s="151"/>
      <c r="AA131" s="151"/>
      <c r="AB131" s="151"/>
      <c r="AC131" s="151"/>
      <c r="AD131" s="151"/>
      <c r="AE131" s="151"/>
      <c r="AF131" s="151"/>
      <c r="AG131" s="151" t="s">
        <v>122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2" x14ac:dyDescent="0.2">
      <c r="A132" s="158"/>
      <c r="B132" s="159"/>
      <c r="C132" s="256" t="s">
        <v>317</v>
      </c>
      <c r="D132" s="257"/>
      <c r="E132" s="257"/>
      <c r="F132" s="257"/>
      <c r="G132" s="257"/>
      <c r="H132" s="162"/>
      <c r="I132" s="162"/>
      <c r="J132" s="162"/>
      <c r="K132" s="162"/>
      <c r="L132" s="162"/>
      <c r="M132" s="162"/>
      <c r="N132" s="161"/>
      <c r="O132" s="161"/>
      <c r="P132" s="161"/>
      <c r="Q132" s="161"/>
      <c r="R132" s="162"/>
      <c r="S132" s="162"/>
      <c r="T132" s="162"/>
      <c r="U132" s="162"/>
      <c r="V132" s="162"/>
      <c r="W132" s="162"/>
      <c r="X132" s="162"/>
      <c r="Y132" s="162"/>
      <c r="Z132" s="151"/>
      <c r="AA132" s="151"/>
      <c r="AB132" s="151"/>
      <c r="AC132" s="151"/>
      <c r="AD132" s="151"/>
      <c r="AE132" s="151"/>
      <c r="AF132" s="151"/>
      <c r="AG132" s="151" t="s">
        <v>124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2" x14ac:dyDescent="0.2">
      <c r="A133" s="158"/>
      <c r="B133" s="159"/>
      <c r="C133" s="258" t="s">
        <v>318</v>
      </c>
      <c r="D133" s="259"/>
      <c r="E133" s="259"/>
      <c r="F133" s="259"/>
      <c r="G133" s="259"/>
      <c r="H133" s="162"/>
      <c r="I133" s="162"/>
      <c r="J133" s="162"/>
      <c r="K133" s="162"/>
      <c r="L133" s="162"/>
      <c r="M133" s="162"/>
      <c r="N133" s="161"/>
      <c r="O133" s="161"/>
      <c r="P133" s="161"/>
      <c r="Q133" s="161"/>
      <c r="R133" s="162"/>
      <c r="S133" s="162"/>
      <c r="T133" s="162"/>
      <c r="U133" s="162"/>
      <c r="V133" s="162"/>
      <c r="W133" s="162"/>
      <c r="X133" s="162"/>
      <c r="Y133" s="162"/>
      <c r="Z133" s="151"/>
      <c r="AA133" s="151"/>
      <c r="AB133" s="151"/>
      <c r="AC133" s="151"/>
      <c r="AD133" s="151"/>
      <c r="AE133" s="151"/>
      <c r="AF133" s="151"/>
      <c r="AG133" s="151" t="s">
        <v>289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3" x14ac:dyDescent="0.2">
      <c r="A134" s="158"/>
      <c r="B134" s="159"/>
      <c r="C134" s="258" t="s">
        <v>298</v>
      </c>
      <c r="D134" s="259"/>
      <c r="E134" s="259"/>
      <c r="F134" s="259"/>
      <c r="G134" s="259"/>
      <c r="H134" s="162"/>
      <c r="I134" s="162"/>
      <c r="J134" s="162"/>
      <c r="K134" s="162"/>
      <c r="L134" s="162"/>
      <c r="M134" s="162"/>
      <c r="N134" s="161"/>
      <c r="O134" s="161"/>
      <c r="P134" s="161"/>
      <c r="Q134" s="161"/>
      <c r="R134" s="162"/>
      <c r="S134" s="162"/>
      <c r="T134" s="162"/>
      <c r="U134" s="162"/>
      <c r="V134" s="162"/>
      <c r="W134" s="162"/>
      <c r="X134" s="162"/>
      <c r="Y134" s="162"/>
      <c r="Z134" s="151"/>
      <c r="AA134" s="151"/>
      <c r="AB134" s="151"/>
      <c r="AC134" s="151"/>
      <c r="AD134" s="151"/>
      <c r="AE134" s="151"/>
      <c r="AF134" s="151"/>
      <c r="AG134" s="151" t="s">
        <v>289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2" x14ac:dyDescent="0.2">
      <c r="A135" s="158"/>
      <c r="B135" s="159"/>
      <c r="C135" s="192" t="s">
        <v>319</v>
      </c>
      <c r="D135" s="164"/>
      <c r="E135" s="165">
        <v>27</v>
      </c>
      <c r="F135" s="162"/>
      <c r="G135" s="162"/>
      <c r="H135" s="162"/>
      <c r="I135" s="162"/>
      <c r="J135" s="162"/>
      <c r="K135" s="162"/>
      <c r="L135" s="162"/>
      <c r="M135" s="162"/>
      <c r="N135" s="161"/>
      <c r="O135" s="161"/>
      <c r="P135" s="161"/>
      <c r="Q135" s="161"/>
      <c r="R135" s="162"/>
      <c r="S135" s="162"/>
      <c r="T135" s="162"/>
      <c r="U135" s="162"/>
      <c r="V135" s="162"/>
      <c r="W135" s="162"/>
      <c r="X135" s="162"/>
      <c r="Y135" s="162"/>
      <c r="Z135" s="151"/>
      <c r="AA135" s="151"/>
      <c r="AB135" s="151"/>
      <c r="AC135" s="151"/>
      <c r="AD135" s="151"/>
      <c r="AE135" s="151"/>
      <c r="AF135" s="151"/>
      <c r="AG135" s="151" t="s">
        <v>126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ht="22.5" outlineLevel="1" x14ac:dyDescent="0.2">
      <c r="A136" s="174">
        <v>58</v>
      </c>
      <c r="B136" s="175" t="s">
        <v>320</v>
      </c>
      <c r="C136" s="191" t="s">
        <v>321</v>
      </c>
      <c r="D136" s="176" t="s">
        <v>140</v>
      </c>
      <c r="E136" s="177">
        <v>18</v>
      </c>
      <c r="F136" s="178"/>
      <c r="G136" s="179">
        <f>ROUND(E136*F136,2)</f>
        <v>0</v>
      </c>
      <c r="H136" s="178"/>
      <c r="I136" s="179">
        <f>ROUND(E136*H136,2)</f>
        <v>0</v>
      </c>
      <c r="J136" s="178"/>
      <c r="K136" s="179">
        <f>ROUND(E136*J136,2)</f>
        <v>0</v>
      </c>
      <c r="L136" s="179">
        <v>21</v>
      </c>
      <c r="M136" s="179">
        <f>G136*(1+L136/100)</f>
        <v>0</v>
      </c>
      <c r="N136" s="177">
        <v>7.2999999999999996E-4</v>
      </c>
      <c r="O136" s="177">
        <f>ROUND(E136*N136,2)</f>
        <v>0.01</v>
      </c>
      <c r="P136" s="177">
        <v>0</v>
      </c>
      <c r="Q136" s="177">
        <f>ROUND(E136*P136,2)</f>
        <v>0</v>
      </c>
      <c r="R136" s="179" t="s">
        <v>190</v>
      </c>
      <c r="S136" s="179" t="s">
        <v>119</v>
      </c>
      <c r="T136" s="180" t="s">
        <v>119</v>
      </c>
      <c r="U136" s="162">
        <v>0.33279999999999998</v>
      </c>
      <c r="V136" s="162">
        <f>ROUND(E136*U136,2)</f>
        <v>5.99</v>
      </c>
      <c r="W136" s="162"/>
      <c r="X136" s="162" t="s">
        <v>120</v>
      </c>
      <c r="Y136" s="162" t="s">
        <v>265</v>
      </c>
      <c r="Z136" s="151"/>
      <c r="AA136" s="151"/>
      <c r="AB136" s="151"/>
      <c r="AC136" s="151"/>
      <c r="AD136" s="151"/>
      <c r="AE136" s="151"/>
      <c r="AF136" s="151"/>
      <c r="AG136" s="151" t="s">
        <v>122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2" x14ac:dyDescent="0.2">
      <c r="A137" s="158"/>
      <c r="B137" s="159"/>
      <c r="C137" s="256" t="s">
        <v>317</v>
      </c>
      <c r="D137" s="257"/>
      <c r="E137" s="257"/>
      <c r="F137" s="257"/>
      <c r="G137" s="257"/>
      <c r="H137" s="162"/>
      <c r="I137" s="162"/>
      <c r="J137" s="162"/>
      <c r="K137" s="162"/>
      <c r="L137" s="162"/>
      <c r="M137" s="162"/>
      <c r="N137" s="161"/>
      <c r="O137" s="161"/>
      <c r="P137" s="161"/>
      <c r="Q137" s="161"/>
      <c r="R137" s="162"/>
      <c r="S137" s="162"/>
      <c r="T137" s="162"/>
      <c r="U137" s="162"/>
      <c r="V137" s="162"/>
      <c r="W137" s="162"/>
      <c r="X137" s="162"/>
      <c r="Y137" s="162"/>
      <c r="Z137" s="151"/>
      <c r="AA137" s="151"/>
      <c r="AB137" s="151"/>
      <c r="AC137" s="151"/>
      <c r="AD137" s="151"/>
      <c r="AE137" s="151"/>
      <c r="AF137" s="151"/>
      <c r="AG137" s="151" t="s">
        <v>124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2" x14ac:dyDescent="0.2">
      <c r="A138" s="158"/>
      <c r="B138" s="159"/>
      <c r="C138" s="258" t="s">
        <v>318</v>
      </c>
      <c r="D138" s="259"/>
      <c r="E138" s="259"/>
      <c r="F138" s="259"/>
      <c r="G138" s="259"/>
      <c r="H138" s="162"/>
      <c r="I138" s="162"/>
      <c r="J138" s="162"/>
      <c r="K138" s="162"/>
      <c r="L138" s="162"/>
      <c r="M138" s="162"/>
      <c r="N138" s="161"/>
      <c r="O138" s="161"/>
      <c r="P138" s="161"/>
      <c r="Q138" s="161"/>
      <c r="R138" s="162"/>
      <c r="S138" s="162"/>
      <c r="T138" s="162"/>
      <c r="U138" s="162"/>
      <c r="V138" s="162"/>
      <c r="W138" s="162"/>
      <c r="X138" s="162"/>
      <c r="Y138" s="162"/>
      <c r="Z138" s="151"/>
      <c r="AA138" s="151"/>
      <c r="AB138" s="151"/>
      <c r="AC138" s="151"/>
      <c r="AD138" s="151"/>
      <c r="AE138" s="151"/>
      <c r="AF138" s="151"/>
      <c r="AG138" s="151" t="s">
        <v>289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3" x14ac:dyDescent="0.2">
      <c r="A139" s="158"/>
      <c r="B139" s="159"/>
      <c r="C139" s="258" t="s">
        <v>298</v>
      </c>
      <c r="D139" s="259"/>
      <c r="E139" s="259"/>
      <c r="F139" s="259"/>
      <c r="G139" s="259"/>
      <c r="H139" s="162"/>
      <c r="I139" s="162"/>
      <c r="J139" s="162"/>
      <c r="K139" s="162"/>
      <c r="L139" s="162"/>
      <c r="M139" s="162"/>
      <c r="N139" s="161"/>
      <c r="O139" s="161"/>
      <c r="P139" s="161"/>
      <c r="Q139" s="161"/>
      <c r="R139" s="162"/>
      <c r="S139" s="162"/>
      <c r="T139" s="162"/>
      <c r="U139" s="162"/>
      <c r="V139" s="162"/>
      <c r="W139" s="162"/>
      <c r="X139" s="162"/>
      <c r="Y139" s="162"/>
      <c r="Z139" s="151"/>
      <c r="AA139" s="151"/>
      <c r="AB139" s="151"/>
      <c r="AC139" s="151"/>
      <c r="AD139" s="151"/>
      <c r="AE139" s="151"/>
      <c r="AF139" s="151"/>
      <c r="AG139" s="151" t="s">
        <v>289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">
      <c r="A140" s="158"/>
      <c r="B140" s="159"/>
      <c r="C140" s="192" t="s">
        <v>322</v>
      </c>
      <c r="D140" s="164"/>
      <c r="E140" s="165">
        <v>3</v>
      </c>
      <c r="F140" s="162"/>
      <c r="G140" s="162"/>
      <c r="H140" s="162"/>
      <c r="I140" s="162"/>
      <c r="J140" s="162"/>
      <c r="K140" s="162"/>
      <c r="L140" s="162"/>
      <c r="M140" s="162"/>
      <c r="N140" s="161"/>
      <c r="O140" s="161"/>
      <c r="P140" s="161"/>
      <c r="Q140" s="161"/>
      <c r="R140" s="162"/>
      <c r="S140" s="162"/>
      <c r="T140" s="162"/>
      <c r="U140" s="162"/>
      <c r="V140" s="162"/>
      <c r="W140" s="162"/>
      <c r="X140" s="162"/>
      <c r="Y140" s="162"/>
      <c r="Z140" s="151"/>
      <c r="AA140" s="151"/>
      <c r="AB140" s="151"/>
      <c r="AC140" s="151"/>
      <c r="AD140" s="151"/>
      <c r="AE140" s="151"/>
      <c r="AF140" s="151"/>
      <c r="AG140" s="151" t="s">
        <v>126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192" t="s">
        <v>323</v>
      </c>
      <c r="D141" s="164"/>
      <c r="E141" s="165">
        <v>15</v>
      </c>
      <c r="F141" s="162"/>
      <c r="G141" s="162"/>
      <c r="H141" s="162"/>
      <c r="I141" s="162"/>
      <c r="J141" s="162"/>
      <c r="K141" s="162"/>
      <c r="L141" s="162"/>
      <c r="M141" s="162"/>
      <c r="N141" s="161"/>
      <c r="O141" s="161"/>
      <c r="P141" s="161"/>
      <c r="Q141" s="161"/>
      <c r="R141" s="162"/>
      <c r="S141" s="162"/>
      <c r="T141" s="162"/>
      <c r="U141" s="162"/>
      <c r="V141" s="162"/>
      <c r="W141" s="162"/>
      <c r="X141" s="162"/>
      <c r="Y141" s="162"/>
      <c r="Z141" s="151"/>
      <c r="AA141" s="151"/>
      <c r="AB141" s="151"/>
      <c r="AC141" s="151"/>
      <c r="AD141" s="151"/>
      <c r="AE141" s="151"/>
      <c r="AF141" s="151"/>
      <c r="AG141" s="151" t="s">
        <v>126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ht="22.5" outlineLevel="1" x14ac:dyDescent="0.2">
      <c r="A142" s="174">
        <v>59</v>
      </c>
      <c r="B142" s="175" t="s">
        <v>324</v>
      </c>
      <c r="C142" s="191" t="s">
        <v>325</v>
      </c>
      <c r="D142" s="176" t="s">
        <v>140</v>
      </c>
      <c r="E142" s="177">
        <v>70</v>
      </c>
      <c r="F142" s="178"/>
      <c r="G142" s="179">
        <f>ROUND(E142*F142,2)</f>
        <v>0</v>
      </c>
      <c r="H142" s="178"/>
      <c r="I142" s="179">
        <f>ROUND(E142*H142,2)</f>
        <v>0</v>
      </c>
      <c r="J142" s="178"/>
      <c r="K142" s="179">
        <f>ROUND(E142*J142,2)</f>
        <v>0</v>
      </c>
      <c r="L142" s="179">
        <v>21</v>
      </c>
      <c r="M142" s="179">
        <f>G142*(1+L142/100)</f>
        <v>0</v>
      </c>
      <c r="N142" s="177">
        <v>1.0200000000000001E-3</v>
      </c>
      <c r="O142" s="177">
        <f>ROUND(E142*N142,2)</f>
        <v>7.0000000000000007E-2</v>
      </c>
      <c r="P142" s="177">
        <v>0</v>
      </c>
      <c r="Q142" s="177">
        <f>ROUND(E142*P142,2)</f>
        <v>0</v>
      </c>
      <c r="R142" s="179" t="s">
        <v>190</v>
      </c>
      <c r="S142" s="179" t="s">
        <v>119</v>
      </c>
      <c r="T142" s="180" t="s">
        <v>119</v>
      </c>
      <c r="U142" s="162">
        <v>0.38469999999999999</v>
      </c>
      <c r="V142" s="162">
        <f>ROUND(E142*U142,2)</f>
        <v>26.93</v>
      </c>
      <c r="W142" s="162"/>
      <c r="X142" s="162" t="s">
        <v>120</v>
      </c>
      <c r="Y142" s="162" t="s">
        <v>265</v>
      </c>
      <c r="Z142" s="151"/>
      <c r="AA142" s="151"/>
      <c r="AB142" s="151"/>
      <c r="AC142" s="151"/>
      <c r="AD142" s="151"/>
      <c r="AE142" s="151"/>
      <c r="AF142" s="151"/>
      <c r="AG142" s="151" t="s">
        <v>122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2" x14ac:dyDescent="0.2">
      <c r="A143" s="158"/>
      <c r="B143" s="159"/>
      <c r="C143" s="256" t="s">
        <v>317</v>
      </c>
      <c r="D143" s="257"/>
      <c r="E143" s="257"/>
      <c r="F143" s="257"/>
      <c r="G143" s="257"/>
      <c r="H143" s="162"/>
      <c r="I143" s="162"/>
      <c r="J143" s="162"/>
      <c r="K143" s="162"/>
      <c r="L143" s="162"/>
      <c r="M143" s="162"/>
      <c r="N143" s="161"/>
      <c r="O143" s="161"/>
      <c r="P143" s="161"/>
      <c r="Q143" s="161"/>
      <c r="R143" s="162"/>
      <c r="S143" s="162"/>
      <c r="T143" s="162"/>
      <c r="U143" s="162"/>
      <c r="V143" s="162"/>
      <c r="W143" s="162"/>
      <c r="X143" s="162"/>
      <c r="Y143" s="162"/>
      <c r="Z143" s="151"/>
      <c r="AA143" s="151"/>
      <c r="AB143" s="151"/>
      <c r="AC143" s="151"/>
      <c r="AD143" s="151"/>
      <c r="AE143" s="151"/>
      <c r="AF143" s="151"/>
      <c r="AG143" s="151" t="s">
        <v>124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2" x14ac:dyDescent="0.2">
      <c r="A144" s="158"/>
      <c r="B144" s="159"/>
      <c r="C144" s="258" t="s">
        <v>318</v>
      </c>
      <c r="D144" s="259"/>
      <c r="E144" s="259"/>
      <c r="F144" s="259"/>
      <c r="G144" s="259"/>
      <c r="H144" s="162"/>
      <c r="I144" s="162"/>
      <c r="J144" s="162"/>
      <c r="K144" s="162"/>
      <c r="L144" s="162"/>
      <c r="M144" s="162"/>
      <c r="N144" s="161"/>
      <c r="O144" s="161"/>
      <c r="P144" s="161"/>
      <c r="Q144" s="161"/>
      <c r="R144" s="162"/>
      <c r="S144" s="162"/>
      <c r="T144" s="162"/>
      <c r="U144" s="162"/>
      <c r="V144" s="162"/>
      <c r="W144" s="162"/>
      <c r="X144" s="162"/>
      <c r="Y144" s="162"/>
      <c r="Z144" s="151"/>
      <c r="AA144" s="151"/>
      <c r="AB144" s="151"/>
      <c r="AC144" s="151"/>
      <c r="AD144" s="151"/>
      <c r="AE144" s="151"/>
      <c r="AF144" s="151"/>
      <c r="AG144" s="151" t="s">
        <v>289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3" x14ac:dyDescent="0.2">
      <c r="A145" s="158"/>
      <c r="B145" s="159"/>
      <c r="C145" s="258" t="s">
        <v>298</v>
      </c>
      <c r="D145" s="259"/>
      <c r="E145" s="259"/>
      <c r="F145" s="259"/>
      <c r="G145" s="259"/>
      <c r="H145" s="162"/>
      <c r="I145" s="162"/>
      <c r="J145" s="162"/>
      <c r="K145" s="162"/>
      <c r="L145" s="162"/>
      <c r="M145" s="162"/>
      <c r="N145" s="161"/>
      <c r="O145" s="161"/>
      <c r="P145" s="161"/>
      <c r="Q145" s="161"/>
      <c r="R145" s="162"/>
      <c r="S145" s="162"/>
      <c r="T145" s="162"/>
      <c r="U145" s="162"/>
      <c r="V145" s="162"/>
      <c r="W145" s="162"/>
      <c r="X145" s="162"/>
      <c r="Y145" s="162"/>
      <c r="Z145" s="151"/>
      <c r="AA145" s="151"/>
      <c r="AB145" s="151"/>
      <c r="AC145" s="151"/>
      <c r="AD145" s="151"/>
      <c r="AE145" s="151"/>
      <c r="AF145" s="151"/>
      <c r="AG145" s="151" t="s">
        <v>289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2" x14ac:dyDescent="0.2">
      <c r="A146" s="158"/>
      <c r="B146" s="159"/>
      <c r="C146" s="192" t="s">
        <v>326</v>
      </c>
      <c r="D146" s="164"/>
      <c r="E146" s="165">
        <v>34</v>
      </c>
      <c r="F146" s="162"/>
      <c r="G146" s="162"/>
      <c r="H146" s="162"/>
      <c r="I146" s="162"/>
      <c r="J146" s="162"/>
      <c r="K146" s="162"/>
      <c r="L146" s="162"/>
      <c r="M146" s="162"/>
      <c r="N146" s="161"/>
      <c r="O146" s="161"/>
      <c r="P146" s="161"/>
      <c r="Q146" s="161"/>
      <c r="R146" s="162"/>
      <c r="S146" s="162"/>
      <c r="T146" s="162"/>
      <c r="U146" s="162"/>
      <c r="V146" s="162"/>
      <c r="W146" s="162"/>
      <c r="X146" s="162"/>
      <c r="Y146" s="162"/>
      <c r="Z146" s="151"/>
      <c r="AA146" s="151"/>
      <c r="AB146" s="151"/>
      <c r="AC146" s="151"/>
      <c r="AD146" s="151"/>
      <c r="AE146" s="151"/>
      <c r="AF146" s="151"/>
      <c r="AG146" s="151" t="s">
        <v>126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192" t="s">
        <v>327</v>
      </c>
      <c r="D147" s="164"/>
      <c r="E147" s="165">
        <v>18</v>
      </c>
      <c r="F147" s="162"/>
      <c r="G147" s="162"/>
      <c r="H147" s="162"/>
      <c r="I147" s="162"/>
      <c r="J147" s="162"/>
      <c r="K147" s="162"/>
      <c r="L147" s="162"/>
      <c r="M147" s="162"/>
      <c r="N147" s="161"/>
      <c r="O147" s="161"/>
      <c r="P147" s="161"/>
      <c r="Q147" s="161"/>
      <c r="R147" s="162"/>
      <c r="S147" s="162"/>
      <c r="T147" s="162"/>
      <c r="U147" s="162"/>
      <c r="V147" s="162"/>
      <c r="W147" s="162"/>
      <c r="X147" s="162"/>
      <c r="Y147" s="162"/>
      <c r="Z147" s="151"/>
      <c r="AA147" s="151"/>
      <c r="AB147" s="151"/>
      <c r="AC147" s="151"/>
      <c r="AD147" s="151"/>
      <c r="AE147" s="151"/>
      <c r="AF147" s="151"/>
      <c r="AG147" s="151" t="s">
        <v>126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3" x14ac:dyDescent="0.2">
      <c r="A148" s="158"/>
      <c r="B148" s="159"/>
      <c r="C148" s="192" t="s">
        <v>328</v>
      </c>
      <c r="D148" s="164"/>
      <c r="E148" s="165">
        <v>18</v>
      </c>
      <c r="F148" s="162"/>
      <c r="G148" s="162"/>
      <c r="H148" s="162"/>
      <c r="I148" s="162"/>
      <c r="J148" s="162"/>
      <c r="K148" s="162"/>
      <c r="L148" s="162"/>
      <c r="M148" s="162"/>
      <c r="N148" s="161"/>
      <c r="O148" s="161"/>
      <c r="P148" s="161"/>
      <c r="Q148" s="161"/>
      <c r="R148" s="162"/>
      <c r="S148" s="162"/>
      <c r="T148" s="162"/>
      <c r="U148" s="162"/>
      <c r="V148" s="162"/>
      <c r="W148" s="162"/>
      <c r="X148" s="162"/>
      <c r="Y148" s="162"/>
      <c r="Z148" s="151"/>
      <c r="AA148" s="151"/>
      <c r="AB148" s="151"/>
      <c r="AC148" s="151"/>
      <c r="AD148" s="151"/>
      <c r="AE148" s="151"/>
      <c r="AF148" s="151"/>
      <c r="AG148" s="151" t="s">
        <v>126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ht="22.5" outlineLevel="1" x14ac:dyDescent="0.2">
      <c r="A149" s="174">
        <v>60</v>
      </c>
      <c r="B149" s="175" t="s">
        <v>329</v>
      </c>
      <c r="C149" s="191" t="s">
        <v>330</v>
      </c>
      <c r="D149" s="176" t="s">
        <v>140</v>
      </c>
      <c r="E149" s="177">
        <v>30</v>
      </c>
      <c r="F149" s="178"/>
      <c r="G149" s="179">
        <f>ROUND(E149*F149,2)</f>
        <v>0</v>
      </c>
      <c r="H149" s="178"/>
      <c r="I149" s="179">
        <f>ROUND(E149*H149,2)</f>
        <v>0</v>
      </c>
      <c r="J149" s="178"/>
      <c r="K149" s="179">
        <f>ROUND(E149*J149,2)</f>
        <v>0</v>
      </c>
      <c r="L149" s="179">
        <v>21</v>
      </c>
      <c r="M149" s="179">
        <f>G149*(1+L149/100)</f>
        <v>0</v>
      </c>
      <c r="N149" s="177">
        <v>1.3799999999999999E-3</v>
      </c>
      <c r="O149" s="177">
        <f>ROUND(E149*N149,2)</f>
        <v>0.04</v>
      </c>
      <c r="P149" s="177">
        <v>0</v>
      </c>
      <c r="Q149" s="177">
        <f>ROUND(E149*P149,2)</f>
        <v>0</v>
      </c>
      <c r="R149" s="179" t="s">
        <v>190</v>
      </c>
      <c r="S149" s="179" t="s">
        <v>119</v>
      </c>
      <c r="T149" s="180" t="s">
        <v>119</v>
      </c>
      <c r="U149" s="162">
        <v>0.47670000000000001</v>
      </c>
      <c r="V149" s="162">
        <f>ROUND(E149*U149,2)</f>
        <v>14.3</v>
      </c>
      <c r="W149" s="162"/>
      <c r="X149" s="162" t="s">
        <v>120</v>
      </c>
      <c r="Y149" s="162" t="s">
        <v>265</v>
      </c>
      <c r="Z149" s="151"/>
      <c r="AA149" s="151"/>
      <c r="AB149" s="151"/>
      <c r="AC149" s="151"/>
      <c r="AD149" s="151"/>
      <c r="AE149" s="151"/>
      <c r="AF149" s="151"/>
      <c r="AG149" s="151" t="s">
        <v>122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2" x14ac:dyDescent="0.2">
      <c r="A150" s="158"/>
      <c r="B150" s="159"/>
      <c r="C150" s="256" t="s">
        <v>317</v>
      </c>
      <c r="D150" s="257"/>
      <c r="E150" s="257"/>
      <c r="F150" s="257"/>
      <c r="G150" s="257"/>
      <c r="H150" s="162"/>
      <c r="I150" s="162"/>
      <c r="J150" s="162"/>
      <c r="K150" s="162"/>
      <c r="L150" s="162"/>
      <c r="M150" s="162"/>
      <c r="N150" s="161"/>
      <c r="O150" s="161"/>
      <c r="P150" s="161"/>
      <c r="Q150" s="161"/>
      <c r="R150" s="162"/>
      <c r="S150" s="162"/>
      <c r="T150" s="162"/>
      <c r="U150" s="162"/>
      <c r="V150" s="162"/>
      <c r="W150" s="162"/>
      <c r="X150" s="162"/>
      <c r="Y150" s="162"/>
      <c r="Z150" s="151"/>
      <c r="AA150" s="151"/>
      <c r="AB150" s="151"/>
      <c r="AC150" s="151"/>
      <c r="AD150" s="151"/>
      <c r="AE150" s="151"/>
      <c r="AF150" s="151"/>
      <c r="AG150" s="151" t="s">
        <v>124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2" x14ac:dyDescent="0.2">
      <c r="A151" s="158"/>
      <c r="B151" s="159"/>
      <c r="C151" s="258" t="s">
        <v>318</v>
      </c>
      <c r="D151" s="259"/>
      <c r="E151" s="259"/>
      <c r="F151" s="259"/>
      <c r="G151" s="259"/>
      <c r="H151" s="162"/>
      <c r="I151" s="162"/>
      <c r="J151" s="162"/>
      <c r="K151" s="162"/>
      <c r="L151" s="162"/>
      <c r="M151" s="162"/>
      <c r="N151" s="161"/>
      <c r="O151" s="161"/>
      <c r="P151" s="161"/>
      <c r="Q151" s="161"/>
      <c r="R151" s="162"/>
      <c r="S151" s="162"/>
      <c r="T151" s="162"/>
      <c r="U151" s="162"/>
      <c r="V151" s="162"/>
      <c r="W151" s="162"/>
      <c r="X151" s="162"/>
      <c r="Y151" s="162"/>
      <c r="Z151" s="151"/>
      <c r="AA151" s="151"/>
      <c r="AB151" s="151"/>
      <c r="AC151" s="151"/>
      <c r="AD151" s="151"/>
      <c r="AE151" s="151"/>
      <c r="AF151" s="151"/>
      <c r="AG151" s="151" t="s">
        <v>289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3" x14ac:dyDescent="0.2">
      <c r="A152" s="158"/>
      <c r="B152" s="159"/>
      <c r="C152" s="258" t="s">
        <v>298</v>
      </c>
      <c r="D152" s="259"/>
      <c r="E152" s="259"/>
      <c r="F152" s="259"/>
      <c r="G152" s="259"/>
      <c r="H152" s="162"/>
      <c r="I152" s="162"/>
      <c r="J152" s="162"/>
      <c r="K152" s="162"/>
      <c r="L152" s="162"/>
      <c r="M152" s="162"/>
      <c r="N152" s="161"/>
      <c r="O152" s="161"/>
      <c r="P152" s="161"/>
      <c r="Q152" s="161"/>
      <c r="R152" s="162"/>
      <c r="S152" s="162"/>
      <c r="T152" s="162"/>
      <c r="U152" s="162"/>
      <c r="V152" s="162"/>
      <c r="W152" s="162"/>
      <c r="X152" s="162"/>
      <c r="Y152" s="162"/>
      <c r="Z152" s="151"/>
      <c r="AA152" s="151"/>
      <c r="AB152" s="151"/>
      <c r="AC152" s="151"/>
      <c r="AD152" s="151"/>
      <c r="AE152" s="151"/>
      <c r="AF152" s="151"/>
      <c r="AG152" s="151" t="s">
        <v>289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2" x14ac:dyDescent="0.2">
      <c r="A153" s="158"/>
      <c r="B153" s="159"/>
      <c r="C153" s="192" t="s">
        <v>331</v>
      </c>
      <c r="D153" s="164"/>
      <c r="E153" s="165">
        <v>15.5</v>
      </c>
      <c r="F153" s="162"/>
      <c r="G153" s="162"/>
      <c r="H153" s="162"/>
      <c r="I153" s="162"/>
      <c r="J153" s="162"/>
      <c r="K153" s="162"/>
      <c r="L153" s="162"/>
      <c r="M153" s="162"/>
      <c r="N153" s="161"/>
      <c r="O153" s="161"/>
      <c r="P153" s="161"/>
      <c r="Q153" s="161"/>
      <c r="R153" s="162"/>
      <c r="S153" s="162"/>
      <c r="T153" s="162"/>
      <c r="U153" s="162"/>
      <c r="V153" s="162"/>
      <c r="W153" s="162"/>
      <c r="X153" s="162"/>
      <c r="Y153" s="162"/>
      <c r="Z153" s="151"/>
      <c r="AA153" s="151"/>
      <c r="AB153" s="151"/>
      <c r="AC153" s="151"/>
      <c r="AD153" s="151"/>
      <c r="AE153" s="151"/>
      <c r="AF153" s="151"/>
      <c r="AG153" s="151" t="s">
        <v>126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3" x14ac:dyDescent="0.2">
      <c r="A154" s="158"/>
      <c r="B154" s="159"/>
      <c r="C154" s="192" t="s">
        <v>332</v>
      </c>
      <c r="D154" s="164"/>
      <c r="E154" s="165">
        <v>14.5</v>
      </c>
      <c r="F154" s="162"/>
      <c r="G154" s="162"/>
      <c r="H154" s="162"/>
      <c r="I154" s="162"/>
      <c r="J154" s="162"/>
      <c r="K154" s="162"/>
      <c r="L154" s="162"/>
      <c r="M154" s="162"/>
      <c r="N154" s="161"/>
      <c r="O154" s="161"/>
      <c r="P154" s="161"/>
      <c r="Q154" s="161"/>
      <c r="R154" s="162"/>
      <c r="S154" s="162"/>
      <c r="T154" s="162"/>
      <c r="U154" s="162"/>
      <c r="V154" s="162"/>
      <c r="W154" s="162"/>
      <c r="X154" s="162"/>
      <c r="Y154" s="162"/>
      <c r="Z154" s="151"/>
      <c r="AA154" s="151"/>
      <c r="AB154" s="151"/>
      <c r="AC154" s="151"/>
      <c r="AD154" s="151"/>
      <c r="AE154" s="151"/>
      <c r="AF154" s="151"/>
      <c r="AG154" s="151" t="s">
        <v>126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ht="22.5" outlineLevel="1" x14ac:dyDescent="0.2">
      <c r="A155" s="174">
        <v>61</v>
      </c>
      <c r="B155" s="175" t="s">
        <v>333</v>
      </c>
      <c r="C155" s="191" t="s">
        <v>334</v>
      </c>
      <c r="D155" s="176" t="s">
        <v>140</v>
      </c>
      <c r="E155" s="177">
        <v>34</v>
      </c>
      <c r="F155" s="178"/>
      <c r="G155" s="179">
        <f>ROUND(E155*F155,2)</f>
        <v>0</v>
      </c>
      <c r="H155" s="178"/>
      <c r="I155" s="179">
        <f>ROUND(E155*H155,2)</f>
        <v>0</v>
      </c>
      <c r="J155" s="178"/>
      <c r="K155" s="179">
        <f>ROUND(E155*J155,2)</f>
        <v>0</v>
      </c>
      <c r="L155" s="179">
        <v>21</v>
      </c>
      <c r="M155" s="179">
        <f>G155*(1+L155/100)</f>
        <v>0</v>
      </c>
      <c r="N155" s="177">
        <v>2.0999999999999999E-3</v>
      </c>
      <c r="O155" s="177">
        <f>ROUND(E155*N155,2)</f>
        <v>7.0000000000000007E-2</v>
      </c>
      <c r="P155" s="177">
        <v>0</v>
      </c>
      <c r="Q155" s="177">
        <f>ROUND(E155*P155,2)</f>
        <v>0</v>
      </c>
      <c r="R155" s="179" t="s">
        <v>190</v>
      </c>
      <c r="S155" s="179" t="s">
        <v>119</v>
      </c>
      <c r="T155" s="180" t="s">
        <v>119</v>
      </c>
      <c r="U155" s="162">
        <v>0.56179999999999997</v>
      </c>
      <c r="V155" s="162">
        <f>ROUND(E155*U155,2)</f>
        <v>19.100000000000001</v>
      </c>
      <c r="W155" s="162"/>
      <c r="X155" s="162" t="s">
        <v>120</v>
      </c>
      <c r="Y155" s="162" t="s">
        <v>265</v>
      </c>
      <c r="Z155" s="151"/>
      <c r="AA155" s="151"/>
      <c r="AB155" s="151"/>
      <c r="AC155" s="151"/>
      <c r="AD155" s="151"/>
      <c r="AE155" s="151"/>
      <c r="AF155" s="151"/>
      <c r="AG155" s="151" t="s">
        <v>335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2" x14ac:dyDescent="0.2">
      <c r="A156" s="158"/>
      <c r="B156" s="159"/>
      <c r="C156" s="256" t="s">
        <v>317</v>
      </c>
      <c r="D156" s="257"/>
      <c r="E156" s="257"/>
      <c r="F156" s="257"/>
      <c r="G156" s="257"/>
      <c r="H156" s="162"/>
      <c r="I156" s="162"/>
      <c r="J156" s="162"/>
      <c r="K156" s="162"/>
      <c r="L156" s="162"/>
      <c r="M156" s="162"/>
      <c r="N156" s="161"/>
      <c r="O156" s="161"/>
      <c r="P156" s="161"/>
      <c r="Q156" s="161"/>
      <c r="R156" s="162"/>
      <c r="S156" s="162"/>
      <c r="T156" s="162"/>
      <c r="U156" s="162"/>
      <c r="V156" s="162"/>
      <c r="W156" s="162"/>
      <c r="X156" s="162"/>
      <c r="Y156" s="162"/>
      <c r="Z156" s="151"/>
      <c r="AA156" s="151"/>
      <c r="AB156" s="151"/>
      <c r="AC156" s="151"/>
      <c r="AD156" s="151"/>
      <c r="AE156" s="151"/>
      <c r="AF156" s="151"/>
      <c r="AG156" s="151" t="s">
        <v>124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2" x14ac:dyDescent="0.2">
      <c r="A157" s="158"/>
      <c r="B157" s="159"/>
      <c r="C157" s="258" t="s">
        <v>318</v>
      </c>
      <c r="D157" s="259"/>
      <c r="E157" s="259"/>
      <c r="F157" s="259"/>
      <c r="G157" s="259"/>
      <c r="H157" s="162"/>
      <c r="I157" s="162"/>
      <c r="J157" s="162"/>
      <c r="K157" s="162"/>
      <c r="L157" s="162"/>
      <c r="M157" s="162"/>
      <c r="N157" s="161"/>
      <c r="O157" s="161"/>
      <c r="P157" s="161"/>
      <c r="Q157" s="161"/>
      <c r="R157" s="162"/>
      <c r="S157" s="162"/>
      <c r="T157" s="162"/>
      <c r="U157" s="162"/>
      <c r="V157" s="162"/>
      <c r="W157" s="162"/>
      <c r="X157" s="162"/>
      <c r="Y157" s="162"/>
      <c r="Z157" s="151"/>
      <c r="AA157" s="151"/>
      <c r="AB157" s="151"/>
      <c r="AC157" s="151"/>
      <c r="AD157" s="151"/>
      <c r="AE157" s="151"/>
      <c r="AF157" s="151"/>
      <c r="AG157" s="151" t="s">
        <v>289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3" x14ac:dyDescent="0.2">
      <c r="A158" s="158"/>
      <c r="B158" s="159"/>
      <c r="C158" s="258" t="s">
        <v>298</v>
      </c>
      <c r="D158" s="259"/>
      <c r="E158" s="259"/>
      <c r="F158" s="259"/>
      <c r="G158" s="259"/>
      <c r="H158" s="162"/>
      <c r="I158" s="162"/>
      <c r="J158" s="162"/>
      <c r="K158" s="162"/>
      <c r="L158" s="162"/>
      <c r="M158" s="162"/>
      <c r="N158" s="161"/>
      <c r="O158" s="161"/>
      <c r="P158" s="161"/>
      <c r="Q158" s="161"/>
      <c r="R158" s="162"/>
      <c r="S158" s="162"/>
      <c r="T158" s="162"/>
      <c r="U158" s="162"/>
      <c r="V158" s="162"/>
      <c r="W158" s="162"/>
      <c r="X158" s="162"/>
      <c r="Y158" s="162"/>
      <c r="Z158" s="151"/>
      <c r="AA158" s="151"/>
      <c r="AB158" s="151"/>
      <c r="AC158" s="151"/>
      <c r="AD158" s="151"/>
      <c r="AE158" s="151"/>
      <c r="AF158" s="151"/>
      <c r="AG158" s="151" t="s">
        <v>289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2" x14ac:dyDescent="0.2">
      <c r="A159" s="158"/>
      <c r="B159" s="159"/>
      <c r="C159" s="192" t="s">
        <v>336</v>
      </c>
      <c r="D159" s="164"/>
      <c r="E159" s="165">
        <v>31</v>
      </c>
      <c r="F159" s="162"/>
      <c r="G159" s="162"/>
      <c r="H159" s="162"/>
      <c r="I159" s="162"/>
      <c r="J159" s="162"/>
      <c r="K159" s="162"/>
      <c r="L159" s="162"/>
      <c r="M159" s="162"/>
      <c r="N159" s="161"/>
      <c r="O159" s="161"/>
      <c r="P159" s="161"/>
      <c r="Q159" s="161"/>
      <c r="R159" s="162"/>
      <c r="S159" s="162"/>
      <c r="T159" s="162"/>
      <c r="U159" s="162"/>
      <c r="V159" s="162"/>
      <c r="W159" s="162"/>
      <c r="X159" s="162"/>
      <c r="Y159" s="162"/>
      <c r="Z159" s="151"/>
      <c r="AA159" s="151"/>
      <c r="AB159" s="151"/>
      <c r="AC159" s="151"/>
      <c r="AD159" s="151"/>
      <c r="AE159" s="151"/>
      <c r="AF159" s="151"/>
      <c r="AG159" s="151" t="s">
        <v>126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3" x14ac:dyDescent="0.2">
      <c r="A160" s="158"/>
      <c r="B160" s="159"/>
      <c r="C160" s="192" t="s">
        <v>337</v>
      </c>
      <c r="D160" s="164"/>
      <c r="E160" s="165">
        <v>3</v>
      </c>
      <c r="F160" s="162"/>
      <c r="G160" s="162"/>
      <c r="H160" s="162"/>
      <c r="I160" s="162"/>
      <c r="J160" s="162"/>
      <c r="K160" s="162"/>
      <c r="L160" s="162"/>
      <c r="M160" s="162"/>
      <c r="N160" s="161"/>
      <c r="O160" s="161"/>
      <c r="P160" s="161"/>
      <c r="Q160" s="161"/>
      <c r="R160" s="162"/>
      <c r="S160" s="162"/>
      <c r="T160" s="162"/>
      <c r="U160" s="162"/>
      <c r="V160" s="162"/>
      <c r="W160" s="162"/>
      <c r="X160" s="162"/>
      <c r="Y160" s="162"/>
      <c r="Z160" s="151"/>
      <c r="AA160" s="151"/>
      <c r="AB160" s="151"/>
      <c r="AC160" s="151"/>
      <c r="AD160" s="151"/>
      <c r="AE160" s="151"/>
      <c r="AF160" s="151"/>
      <c r="AG160" s="151" t="s">
        <v>126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ht="22.5" outlineLevel="1" x14ac:dyDescent="0.2">
      <c r="A161" s="174">
        <v>62</v>
      </c>
      <c r="B161" s="175" t="s">
        <v>338</v>
      </c>
      <c r="C161" s="191" t="s">
        <v>339</v>
      </c>
      <c r="D161" s="176" t="s">
        <v>140</v>
      </c>
      <c r="E161" s="177">
        <v>5</v>
      </c>
      <c r="F161" s="178"/>
      <c r="G161" s="179">
        <f>ROUND(E161*F161,2)</f>
        <v>0</v>
      </c>
      <c r="H161" s="178"/>
      <c r="I161" s="179">
        <f>ROUND(E161*H161,2)</f>
        <v>0</v>
      </c>
      <c r="J161" s="178"/>
      <c r="K161" s="179">
        <f>ROUND(E161*J161,2)</f>
        <v>0</v>
      </c>
      <c r="L161" s="179">
        <v>21</v>
      </c>
      <c r="M161" s="179">
        <f>G161*(1+L161/100)</f>
        <v>0</v>
      </c>
      <c r="N161" s="177">
        <v>2.5699999999999998E-3</v>
      </c>
      <c r="O161" s="177">
        <f>ROUND(E161*N161,2)</f>
        <v>0.01</v>
      </c>
      <c r="P161" s="177">
        <v>0</v>
      </c>
      <c r="Q161" s="177">
        <f>ROUND(E161*P161,2)</f>
        <v>0</v>
      </c>
      <c r="R161" s="179" t="s">
        <v>190</v>
      </c>
      <c r="S161" s="179" t="s">
        <v>119</v>
      </c>
      <c r="T161" s="180" t="s">
        <v>119</v>
      </c>
      <c r="U161" s="162">
        <v>0.59899999999999998</v>
      </c>
      <c r="V161" s="162">
        <f>ROUND(E161*U161,2)</f>
        <v>3</v>
      </c>
      <c r="W161" s="162"/>
      <c r="X161" s="162" t="s">
        <v>120</v>
      </c>
      <c r="Y161" s="162" t="s">
        <v>121</v>
      </c>
      <c r="Z161" s="151"/>
      <c r="AA161" s="151"/>
      <c r="AB161" s="151"/>
      <c r="AC161" s="151"/>
      <c r="AD161" s="151"/>
      <c r="AE161" s="151"/>
      <c r="AF161" s="151"/>
      <c r="AG161" s="151" t="s">
        <v>122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2" x14ac:dyDescent="0.2">
      <c r="A162" s="158"/>
      <c r="B162" s="159"/>
      <c r="C162" s="256" t="s">
        <v>317</v>
      </c>
      <c r="D162" s="257"/>
      <c r="E162" s="257"/>
      <c r="F162" s="257"/>
      <c r="G162" s="257"/>
      <c r="H162" s="162"/>
      <c r="I162" s="162"/>
      <c r="J162" s="162"/>
      <c r="K162" s="162"/>
      <c r="L162" s="162"/>
      <c r="M162" s="162"/>
      <c r="N162" s="161"/>
      <c r="O162" s="161"/>
      <c r="P162" s="161"/>
      <c r="Q162" s="161"/>
      <c r="R162" s="162"/>
      <c r="S162" s="162"/>
      <c r="T162" s="162"/>
      <c r="U162" s="162"/>
      <c r="V162" s="162"/>
      <c r="W162" s="162"/>
      <c r="X162" s="162"/>
      <c r="Y162" s="162"/>
      <c r="Z162" s="151"/>
      <c r="AA162" s="151"/>
      <c r="AB162" s="151"/>
      <c r="AC162" s="151"/>
      <c r="AD162" s="151"/>
      <c r="AE162" s="151"/>
      <c r="AF162" s="151"/>
      <c r="AG162" s="151" t="s">
        <v>124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2" x14ac:dyDescent="0.2">
      <c r="A163" s="158"/>
      <c r="B163" s="159"/>
      <c r="C163" s="258" t="s">
        <v>318</v>
      </c>
      <c r="D163" s="259"/>
      <c r="E163" s="259"/>
      <c r="F163" s="259"/>
      <c r="G163" s="259"/>
      <c r="H163" s="162"/>
      <c r="I163" s="162"/>
      <c r="J163" s="162"/>
      <c r="K163" s="162"/>
      <c r="L163" s="162"/>
      <c r="M163" s="162"/>
      <c r="N163" s="161"/>
      <c r="O163" s="161"/>
      <c r="P163" s="161"/>
      <c r="Q163" s="161"/>
      <c r="R163" s="162"/>
      <c r="S163" s="162"/>
      <c r="T163" s="162"/>
      <c r="U163" s="162"/>
      <c r="V163" s="162"/>
      <c r="W163" s="162"/>
      <c r="X163" s="162"/>
      <c r="Y163" s="162"/>
      <c r="Z163" s="151"/>
      <c r="AA163" s="151"/>
      <c r="AB163" s="151"/>
      <c r="AC163" s="151"/>
      <c r="AD163" s="151"/>
      <c r="AE163" s="151"/>
      <c r="AF163" s="151"/>
      <c r="AG163" s="151" t="s">
        <v>289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">
      <c r="A164" s="158"/>
      <c r="B164" s="159"/>
      <c r="C164" s="258" t="s">
        <v>298</v>
      </c>
      <c r="D164" s="259"/>
      <c r="E164" s="259"/>
      <c r="F164" s="259"/>
      <c r="G164" s="259"/>
      <c r="H164" s="162"/>
      <c r="I164" s="162"/>
      <c r="J164" s="162"/>
      <c r="K164" s="162"/>
      <c r="L164" s="162"/>
      <c r="M164" s="162"/>
      <c r="N164" s="161"/>
      <c r="O164" s="161"/>
      <c r="P164" s="161"/>
      <c r="Q164" s="161"/>
      <c r="R164" s="162"/>
      <c r="S164" s="162"/>
      <c r="T164" s="162"/>
      <c r="U164" s="162"/>
      <c r="V164" s="162"/>
      <c r="W164" s="162"/>
      <c r="X164" s="162"/>
      <c r="Y164" s="162"/>
      <c r="Z164" s="151"/>
      <c r="AA164" s="151"/>
      <c r="AB164" s="151"/>
      <c r="AC164" s="151"/>
      <c r="AD164" s="151"/>
      <c r="AE164" s="151"/>
      <c r="AF164" s="151"/>
      <c r="AG164" s="151" t="s">
        <v>289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2" x14ac:dyDescent="0.2">
      <c r="A165" s="158"/>
      <c r="B165" s="159"/>
      <c r="C165" s="192" t="s">
        <v>340</v>
      </c>
      <c r="D165" s="164"/>
      <c r="E165" s="165">
        <v>5</v>
      </c>
      <c r="F165" s="162"/>
      <c r="G165" s="162"/>
      <c r="H165" s="162"/>
      <c r="I165" s="162"/>
      <c r="J165" s="162"/>
      <c r="K165" s="162"/>
      <c r="L165" s="162"/>
      <c r="M165" s="162"/>
      <c r="N165" s="161"/>
      <c r="O165" s="161"/>
      <c r="P165" s="161"/>
      <c r="Q165" s="161"/>
      <c r="R165" s="162"/>
      <c r="S165" s="162"/>
      <c r="T165" s="162"/>
      <c r="U165" s="162"/>
      <c r="V165" s="162"/>
      <c r="W165" s="162"/>
      <c r="X165" s="162"/>
      <c r="Y165" s="162"/>
      <c r="Z165" s="151"/>
      <c r="AA165" s="151"/>
      <c r="AB165" s="151"/>
      <c r="AC165" s="151"/>
      <c r="AD165" s="151"/>
      <c r="AE165" s="151"/>
      <c r="AF165" s="151"/>
      <c r="AG165" s="151" t="s">
        <v>126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ht="22.5" outlineLevel="1" x14ac:dyDescent="0.2">
      <c r="A166" s="174">
        <v>63</v>
      </c>
      <c r="B166" s="175" t="s">
        <v>341</v>
      </c>
      <c r="C166" s="191" t="s">
        <v>342</v>
      </c>
      <c r="D166" s="176" t="s">
        <v>140</v>
      </c>
      <c r="E166" s="177">
        <v>3</v>
      </c>
      <c r="F166" s="178"/>
      <c r="G166" s="179">
        <f>ROUND(E166*F166,2)</f>
        <v>0</v>
      </c>
      <c r="H166" s="178"/>
      <c r="I166" s="179">
        <f>ROUND(E166*H166,2)</f>
        <v>0</v>
      </c>
      <c r="J166" s="178"/>
      <c r="K166" s="179">
        <f>ROUND(E166*J166,2)</f>
        <v>0</v>
      </c>
      <c r="L166" s="179">
        <v>21</v>
      </c>
      <c r="M166" s="179">
        <f>G166*(1+L166/100)</f>
        <v>0</v>
      </c>
      <c r="N166" s="177">
        <v>3.5000000000000001E-3</v>
      </c>
      <c r="O166" s="177">
        <f>ROUND(E166*N166,2)</f>
        <v>0.01</v>
      </c>
      <c r="P166" s="177">
        <v>0</v>
      </c>
      <c r="Q166" s="177">
        <f>ROUND(E166*P166,2)</f>
        <v>0</v>
      </c>
      <c r="R166" s="179" t="s">
        <v>190</v>
      </c>
      <c r="S166" s="179" t="s">
        <v>119</v>
      </c>
      <c r="T166" s="180" t="s">
        <v>119</v>
      </c>
      <c r="U166" s="162">
        <v>0.53449999999999998</v>
      </c>
      <c r="V166" s="162">
        <f>ROUND(E166*U166,2)</f>
        <v>1.6</v>
      </c>
      <c r="W166" s="162"/>
      <c r="X166" s="162" t="s">
        <v>120</v>
      </c>
      <c r="Y166" s="162" t="s">
        <v>121</v>
      </c>
      <c r="Z166" s="151"/>
      <c r="AA166" s="151"/>
      <c r="AB166" s="151"/>
      <c r="AC166" s="151"/>
      <c r="AD166" s="151"/>
      <c r="AE166" s="151"/>
      <c r="AF166" s="151"/>
      <c r="AG166" s="151" t="s">
        <v>335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2" x14ac:dyDescent="0.2">
      <c r="A167" s="158"/>
      <c r="B167" s="159"/>
      <c r="C167" s="256" t="s">
        <v>317</v>
      </c>
      <c r="D167" s="257"/>
      <c r="E167" s="257"/>
      <c r="F167" s="257"/>
      <c r="G167" s="257"/>
      <c r="H167" s="162"/>
      <c r="I167" s="162"/>
      <c r="J167" s="162"/>
      <c r="K167" s="162"/>
      <c r="L167" s="162"/>
      <c r="M167" s="162"/>
      <c r="N167" s="161"/>
      <c r="O167" s="161"/>
      <c r="P167" s="161"/>
      <c r="Q167" s="161"/>
      <c r="R167" s="162"/>
      <c r="S167" s="162"/>
      <c r="T167" s="162"/>
      <c r="U167" s="162"/>
      <c r="V167" s="162"/>
      <c r="W167" s="162"/>
      <c r="X167" s="162"/>
      <c r="Y167" s="162"/>
      <c r="Z167" s="151"/>
      <c r="AA167" s="151"/>
      <c r="AB167" s="151"/>
      <c r="AC167" s="151"/>
      <c r="AD167" s="151"/>
      <c r="AE167" s="151"/>
      <c r="AF167" s="151"/>
      <c r="AG167" s="151" t="s">
        <v>124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2" x14ac:dyDescent="0.2">
      <c r="A168" s="158"/>
      <c r="B168" s="159"/>
      <c r="C168" s="258" t="s">
        <v>318</v>
      </c>
      <c r="D168" s="259"/>
      <c r="E168" s="259"/>
      <c r="F168" s="259"/>
      <c r="G168" s="259"/>
      <c r="H168" s="162"/>
      <c r="I168" s="162"/>
      <c r="J168" s="162"/>
      <c r="K168" s="162"/>
      <c r="L168" s="162"/>
      <c r="M168" s="162"/>
      <c r="N168" s="161"/>
      <c r="O168" s="161"/>
      <c r="P168" s="161"/>
      <c r="Q168" s="161"/>
      <c r="R168" s="162"/>
      <c r="S168" s="162"/>
      <c r="T168" s="162"/>
      <c r="U168" s="162"/>
      <c r="V168" s="162"/>
      <c r="W168" s="162"/>
      <c r="X168" s="162"/>
      <c r="Y168" s="162"/>
      <c r="Z168" s="151"/>
      <c r="AA168" s="151"/>
      <c r="AB168" s="151"/>
      <c r="AC168" s="151"/>
      <c r="AD168" s="151"/>
      <c r="AE168" s="151"/>
      <c r="AF168" s="151"/>
      <c r="AG168" s="151" t="s">
        <v>289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3" x14ac:dyDescent="0.2">
      <c r="A169" s="158"/>
      <c r="B169" s="159"/>
      <c r="C169" s="258" t="s">
        <v>298</v>
      </c>
      <c r="D169" s="259"/>
      <c r="E169" s="259"/>
      <c r="F169" s="259"/>
      <c r="G169" s="259"/>
      <c r="H169" s="162"/>
      <c r="I169" s="162"/>
      <c r="J169" s="162"/>
      <c r="K169" s="162"/>
      <c r="L169" s="162"/>
      <c r="M169" s="162"/>
      <c r="N169" s="161"/>
      <c r="O169" s="161"/>
      <c r="P169" s="161"/>
      <c r="Q169" s="161"/>
      <c r="R169" s="162"/>
      <c r="S169" s="162"/>
      <c r="T169" s="162"/>
      <c r="U169" s="162"/>
      <c r="V169" s="162"/>
      <c r="W169" s="162"/>
      <c r="X169" s="162"/>
      <c r="Y169" s="162"/>
      <c r="Z169" s="151"/>
      <c r="AA169" s="151"/>
      <c r="AB169" s="151"/>
      <c r="AC169" s="151"/>
      <c r="AD169" s="151"/>
      <c r="AE169" s="151"/>
      <c r="AF169" s="151"/>
      <c r="AG169" s="151" t="s">
        <v>289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2" x14ac:dyDescent="0.2">
      <c r="A170" s="158"/>
      <c r="B170" s="159"/>
      <c r="C170" s="192" t="s">
        <v>337</v>
      </c>
      <c r="D170" s="164"/>
      <c r="E170" s="165">
        <v>3</v>
      </c>
      <c r="F170" s="162"/>
      <c r="G170" s="162"/>
      <c r="H170" s="162"/>
      <c r="I170" s="162"/>
      <c r="J170" s="162"/>
      <c r="K170" s="162"/>
      <c r="L170" s="162"/>
      <c r="M170" s="162"/>
      <c r="N170" s="161"/>
      <c r="O170" s="161"/>
      <c r="P170" s="161"/>
      <c r="Q170" s="161"/>
      <c r="R170" s="162"/>
      <c r="S170" s="162"/>
      <c r="T170" s="162"/>
      <c r="U170" s="162"/>
      <c r="V170" s="162"/>
      <c r="W170" s="162"/>
      <c r="X170" s="162"/>
      <c r="Y170" s="162"/>
      <c r="Z170" s="151"/>
      <c r="AA170" s="151"/>
      <c r="AB170" s="151"/>
      <c r="AC170" s="151"/>
      <c r="AD170" s="151"/>
      <c r="AE170" s="151"/>
      <c r="AF170" s="151"/>
      <c r="AG170" s="151" t="s">
        <v>126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81">
        <v>64</v>
      </c>
      <c r="B171" s="182" t="s">
        <v>343</v>
      </c>
      <c r="C171" s="193" t="s">
        <v>344</v>
      </c>
      <c r="D171" s="183" t="s">
        <v>159</v>
      </c>
      <c r="E171" s="184">
        <v>2</v>
      </c>
      <c r="F171" s="185"/>
      <c r="G171" s="186">
        <f>ROUND(E171*F171,2)</f>
        <v>0</v>
      </c>
      <c r="H171" s="185"/>
      <c r="I171" s="186">
        <f>ROUND(E171*H171,2)</f>
        <v>0</v>
      </c>
      <c r="J171" s="185"/>
      <c r="K171" s="186">
        <f>ROUND(E171*J171,2)</f>
        <v>0</v>
      </c>
      <c r="L171" s="186">
        <v>21</v>
      </c>
      <c r="M171" s="186">
        <f>G171*(1+L171/100)</f>
        <v>0</v>
      </c>
      <c r="N171" s="184">
        <v>6.9499999999999996E-3</v>
      </c>
      <c r="O171" s="184">
        <f>ROUND(E171*N171,2)</f>
        <v>0.01</v>
      </c>
      <c r="P171" s="184">
        <v>0</v>
      </c>
      <c r="Q171" s="184">
        <f>ROUND(E171*P171,2)</f>
        <v>0</v>
      </c>
      <c r="R171" s="186" t="s">
        <v>190</v>
      </c>
      <c r="S171" s="186" t="s">
        <v>119</v>
      </c>
      <c r="T171" s="187" t="s">
        <v>119</v>
      </c>
      <c r="U171" s="162">
        <v>1.272</v>
      </c>
      <c r="V171" s="162">
        <f>ROUND(E171*U171,2)</f>
        <v>2.54</v>
      </c>
      <c r="W171" s="162"/>
      <c r="X171" s="162" t="s">
        <v>120</v>
      </c>
      <c r="Y171" s="162" t="s">
        <v>121</v>
      </c>
      <c r="Z171" s="151"/>
      <c r="AA171" s="151"/>
      <c r="AB171" s="151"/>
      <c r="AC171" s="151"/>
      <c r="AD171" s="151"/>
      <c r="AE171" s="151"/>
      <c r="AF171" s="151"/>
      <c r="AG171" s="151" t="s">
        <v>122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81">
        <v>65</v>
      </c>
      <c r="B172" s="182" t="s">
        <v>345</v>
      </c>
      <c r="C172" s="193" t="s">
        <v>346</v>
      </c>
      <c r="D172" s="183" t="s">
        <v>159</v>
      </c>
      <c r="E172" s="184">
        <v>1</v>
      </c>
      <c r="F172" s="185"/>
      <c r="G172" s="186">
        <f>ROUND(E172*F172,2)</f>
        <v>0</v>
      </c>
      <c r="H172" s="185"/>
      <c r="I172" s="186">
        <f>ROUND(E172*H172,2)</f>
        <v>0</v>
      </c>
      <c r="J172" s="185"/>
      <c r="K172" s="186">
        <f>ROUND(E172*J172,2)</f>
        <v>0</v>
      </c>
      <c r="L172" s="186">
        <v>21</v>
      </c>
      <c r="M172" s="186">
        <f>G172*(1+L172/100)</f>
        <v>0</v>
      </c>
      <c r="N172" s="184">
        <v>8.94E-3</v>
      </c>
      <c r="O172" s="184">
        <f>ROUND(E172*N172,2)</f>
        <v>0.01</v>
      </c>
      <c r="P172" s="184">
        <v>0</v>
      </c>
      <c r="Q172" s="184">
        <f>ROUND(E172*P172,2)</f>
        <v>0</v>
      </c>
      <c r="R172" s="186" t="s">
        <v>190</v>
      </c>
      <c r="S172" s="186" t="s">
        <v>119</v>
      </c>
      <c r="T172" s="187" t="s">
        <v>119</v>
      </c>
      <c r="U172" s="162">
        <v>1.488</v>
      </c>
      <c r="V172" s="162">
        <f>ROUND(E172*U172,2)</f>
        <v>1.49</v>
      </c>
      <c r="W172" s="162"/>
      <c r="X172" s="162" t="s">
        <v>120</v>
      </c>
      <c r="Y172" s="162" t="s">
        <v>121</v>
      </c>
      <c r="Z172" s="151"/>
      <c r="AA172" s="151"/>
      <c r="AB172" s="151"/>
      <c r="AC172" s="151"/>
      <c r="AD172" s="151"/>
      <c r="AE172" s="151"/>
      <c r="AF172" s="151"/>
      <c r="AG172" s="151" t="s">
        <v>122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ht="22.5" outlineLevel="1" x14ac:dyDescent="0.2">
      <c r="A173" s="181">
        <v>66</v>
      </c>
      <c r="B173" s="182" t="s">
        <v>347</v>
      </c>
      <c r="C173" s="193" t="s">
        <v>348</v>
      </c>
      <c r="D173" s="183" t="s">
        <v>159</v>
      </c>
      <c r="E173" s="184">
        <v>26</v>
      </c>
      <c r="F173" s="185"/>
      <c r="G173" s="186">
        <f>ROUND(E173*F173,2)</f>
        <v>0</v>
      </c>
      <c r="H173" s="185"/>
      <c r="I173" s="186">
        <f>ROUND(E173*H173,2)</f>
        <v>0</v>
      </c>
      <c r="J173" s="185"/>
      <c r="K173" s="186">
        <f>ROUND(E173*J173,2)</f>
        <v>0</v>
      </c>
      <c r="L173" s="186">
        <v>21</v>
      </c>
      <c r="M173" s="186">
        <f>G173*(1+L173/100)</f>
        <v>0</v>
      </c>
      <c r="N173" s="184">
        <v>1.2999999999999999E-4</v>
      </c>
      <c r="O173" s="184">
        <f>ROUND(E173*N173,2)</f>
        <v>0</v>
      </c>
      <c r="P173" s="184">
        <v>0</v>
      </c>
      <c r="Q173" s="184">
        <f>ROUND(E173*P173,2)</f>
        <v>0</v>
      </c>
      <c r="R173" s="186" t="s">
        <v>190</v>
      </c>
      <c r="S173" s="186" t="s">
        <v>119</v>
      </c>
      <c r="T173" s="187" t="s">
        <v>119</v>
      </c>
      <c r="U173" s="162">
        <v>8.3000000000000004E-2</v>
      </c>
      <c r="V173" s="162">
        <f>ROUND(E173*U173,2)</f>
        <v>2.16</v>
      </c>
      <c r="W173" s="162"/>
      <c r="X173" s="162" t="s">
        <v>120</v>
      </c>
      <c r="Y173" s="162" t="s">
        <v>265</v>
      </c>
      <c r="Z173" s="151"/>
      <c r="AA173" s="151"/>
      <c r="AB173" s="151"/>
      <c r="AC173" s="151"/>
      <c r="AD173" s="151"/>
      <c r="AE173" s="151"/>
      <c r="AF173" s="151"/>
      <c r="AG173" s="151" t="s">
        <v>122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ht="22.5" outlineLevel="1" x14ac:dyDescent="0.2">
      <c r="A174" s="181">
        <v>67</v>
      </c>
      <c r="B174" s="182" t="s">
        <v>349</v>
      </c>
      <c r="C174" s="193" t="s">
        <v>350</v>
      </c>
      <c r="D174" s="183" t="s">
        <v>159</v>
      </c>
      <c r="E174" s="184">
        <v>1</v>
      </c>
      <c r="F174" s="185"/>
      <c r="G174" s="186">
        <f>ROUND(E174*F174,2)</f>
        <v>0</v>
      </c>
      <c r="H174" s="185"/>
      <c r="I174" s="186">
        <f>ROUND(E174*H174,2)</f>
        <v>0</v>
      </c>
      <c r="J174" s="185"/>
      <c r="K174" s="186">
        <f>ROUND(E174*J174,2)</f>
        <v>0</v>
      </c>
      <c r="L174" s="186">
        <v>21</v>
      </c>
      <c r="M174" s="186">
        <f>G174*(1+L174/100)</f>
        <v>0</v>
      </c>
      <c r="N174" s="184">
        <v>2.1000000000000001E-4</v>
      </c>
      <c r="O174" s="184">
        <f>ROUND(E174*N174,2)</f>
        <v>0</v>
      </c>
      <c r="P174" s="184">
        <v>0</v>
      </c>
      <c r="Q174" s="184">
        <f>ROUND(E174*P174,2)</f>
        <v>0</v>
      </c>
      <c r="R174" s="186" t="s">
        <v>190</v>
      </c>
      <c r="S174" s="186" t="s">
        <v>119</v>
      </c>
      <c r="T174" s="187" t="s">
        <v>119</v>
      </c>
      <c r="U174" s="162">
        <v>0.114</v>
      </c>
      <c r="V174" s="162">
        <f>ROUND(E174*U174,2)</f>
        <v>0.11</v>
      </c>
      <c r="W174" s="162"/>
      <c r="X174" s="162" t="s">
        <v>120</v>
      </c>
      <c r="Y174" s="162" t="s">
        <v>121</v>
      </c>
      <c r="Z174" s="151"/>
      <c r="AA174" s="151"/>
      <c r="AB174" s="151"/>
      <c r="AC174" s="151"/>
      <c r="AD174" s="151"/>
      <c r="AE174" s="151"/>
      <c r="AF174" s="151"/>
      <c r="AG174" s="151" t="s">
        <v>122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74">
        <v>68</v>
      </c>
      <c r="B175" s="175" t="s">
        <v>351</v>
      </c>
      <c r="C175" s="191" t="s">
        <v>352</v>
      </c>
      <c r="D175" s="176" t="s">
        <v>159</v>
      </c>
      <c r="E175" s="177">
        <v>6</v>
      </c>
      <c r="F175" s="178"/>
      <c r="G175" s="179">
        <f>ROUND(E175*F175,2)</f>
        <v>0</v>
      </c>
      <c r="H175" s="178"/>
      <c r="I175" s="179">
        <f>ROUND(E175*H175,2)</f>
        <v>0</v>
      </c>
      <c r="J175" s="178"/>
      <c r="K175" s="179">
        <f>ROUND(E175*J175,2)</f>
        <v>0</v>
      </c>
      <c r="L175" s="179">
        <v>21</v>
      </c>
      <c r="M175" s="179">
        <f>G175*(1+L175/100)</f>
        <v>0</v>
      </c>
      <c r="N175" s="177">
        <v>3.8000000000000002E-4</v>
      </c>
      <c r="O175" s="177">
        <f>ROUND(E175*N175,2)</f>
        <v>0</v>
      </c>
      <c r="P175" s="177">
        <v>0</v>
      </c>
      <c r="Q175" s="177">
        <f>ROUND(E175*P175,2)</f>
        <v>0</v>
      </c>
      <c r="R175" s="179" t="s">
        <v>190</v>
      </c>
      <c r="S175" s="179" t="s">
        <v>119</v>
      </c>
      <c r="T175" s="180" t="s">
        <v>119</v>
      </c>
      <c r="U175" s="162">
        <v>0.20699999999999999</v>
      </c>
      <c r="V175" s="162">
        <f>ROUND(E175*U175,2)</f>
        <v>1.24</v>
      </c>
      <c r="W175" s="162"/>
      <c r="X175" s="162" t="s">
        <v>120</v>
      </c>
      <c r="Y175" s="162" t="s">
        <v>121</v>
      </c>
      <c r="Z175" s="151"/>
      <c r="AA175" s="151"/>
      <c r="AB175" s="151"/>
      <c r="AC175" s="151"/>
      <c r="AD175" s="151"/>
      <c r="AE175" s="151"/>
      <c r="AF175" s="151"/>
      <c r="AG175" s="151" t="s">
        <v>122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2" x14ac:dyDescent="0.2">
      <c r="A176" s="158"/>
      <c r="B176" s="159"/>
      <c r="C176" s="192" t="s">
        <v>353</v>
      </c>
      <c r="D176" s="164"/>
      <c r="E176" s="165">
        <v>6</v>
      </c>
      <c r="F176" s="162"/>
      <c r="G176" s="162"/>
      <c r="H176" s="162"/>
      <c r="I176" s="162"/>
      <c r="J176" s="162"/>
      <c r="K176" s="162"/>
      <c r="L176" s="162"/>
      <c r="M176" s="162"/>
      <c r="N176" s="161"/>
      <c r="O176" s="161"/>
      <c r="P176" s="161"/>
      <c r="Q176" s="161"/>
      <c r="R176" s="162"/>
      <c r="S176" s="162"/>
      <c r="T176" s="162"/>
      <c r="U176" s="162"/>
      <c r="V176" s="162"/>
      <c r="W176" s="162"/>
      <c r="X176" s="162"/>
      <c r="Y176" s="162"/>
      <c r="Z176" s="151"/>
      <c r="AA176" s="151"/>
      <c r="AB176" s="151"/>
      <c r="AC176" s="151"/>
      <c r="AD176" s="151"/>
      <c r="AE176" s="151"/>
      <c r="AF176" s="151"/>
      <c r="AG176" s="151" t="s">
        <v>126</v>
      </c>
      <c r="AH176" s="151">
        <v>5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74">
        <v>69</v>
      </c>
      <c r="B177" s="175" t="s">
        <v>354</v>
      </c>
      <c r="C177" s="191" t="s">
        <v>355</v>
      </c>
      <c r="D177" s="176" t="s">
        <v>159</v>
      </c>
      <c r="E177" s="177">
        <v>7</v>
      </c>
      <c r="F177" s="178"/>
      <c r="G177" s="179">
        <f>ROUND(E177*F177,2)</f>
        <v>0</v>
      </c>
      <c r="H177" s="178"/>
      <c r="I177" s="179">
        <f>ROUND(E177*H177,2)</f>
        <v>0</v>
      </c>
      <c r="J177" s="178"/>
      <c r="K177" s="179">
        <f>ROUND(E177*J177,2)</f>
        <v>0</v>
      </c>
      <c r="L177" s="179">
        <v>21</v>
      </c>
      <c r="M177" s="179">
        <f>G177*(1+L177/100)</f>
        <v>0</v>
      </c>
      <c r="N177" s="177">
        <v>6.0999999999999997E-4</v>
      </c>
      <c r="O177" s="177">
        <f>ROUND(E177*N177,2)</f>
        <v>0</v>
      </c>
      <c r="P177" s="177">
        <v>0</v>
      </c>
      <c r="Q177" s="177">
        <f>ROUND(E177*P177,2)</f>
        <v>0</v>
      </c>
      <c r="R177" s="179" t="s">
        <v>190</v>
      </c>
      <c r="S177" s="179" t="s">
        <v>119</v>
      </c>
      <c r="T177" s="180" t="s">
        <v>119</v>
      </c>
      <c r="U177" s="162">
        <v>0.22700000000000001</v>
      </c>
      <c r="V177" s="162">
        <f>ROUND(E177*U177,2)</f>
        <v>1.59</v>
      </c>
      <c r="W177" s="162"/>
      <c r="X177" s="162" t="s">
        <v>120</v>
      </c>
      <c r="Y177" s="162" t="s">
        <v>121</v>
      </c>
      <c r="Z177" s="151"/>
      <c r="AA177" s="151"/>
      <c r="AB177" s="151"/>
      <c r="AC177" s="151"/>
      <c r="AD177" s="151"/>
      <c r="AE177" s="151"/>
      <c r="AF177" s="151"/>
      <c r="AG177" s="151" t="s">
        <v>122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2" x14ac:dyDescent="0.2">
      <c r="A178" s="158"/>
      <c r="B178" s="159"/>
      <c r="C178" s="192" t="s">
        <v>356</v>
      </c>
      <c r="D178" s="164"/>
      <c r="E178" s="165">
        <v>7</v>
      </c>
      <c r="F178" s="162"/>
      <c r="G178" s="162"/>
      <c r="H178" s="162"/>
      <c r="I178" s="162"/>
      <c r="J178" s="162"/>
      <c r="K178" s="162"/>
      <c r="L178" s="162"/>
      <c r="M178" s="162"/>
      <c r="N178" s="161"/>
      <c r="O178" s="161"/>
      <c r="P178" s="161"/>
      <c r="Q178" s="161"/>
      <c r="R178" s="162"/>
      <c r="S178" s="162"/>
      <c r="T178" s="162"/>
      <c r="U178" s="162"/>
      <c r="V178" s="162"/>
      <c r="W178" s="162"/>
      <c r="X178" s="162"/>
      <c r="Y178" s="162"/>
      <c r="Z178" s="151"/>
      <c r="AA178" s="151"/>
      <c r="AB178" s="151"/>
      <c r="AC178" s="151"/>
      <c r="AD178" s="151"/>
      <c r="AE178" s="151"/>
      <c r="AF178" s="151"/>
      <c r="AG178" s="151" t="s">
        <v>126</v>
      </c>
      <c r="AH178" s="151">
        <v>5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74">
        <v>70</v>
      </c>
      <c r="B179" s="175" t="s">
        <v>357</v>
      </c>
      <c r="C179" s="191" t="s">
        <v>358</v>
      </c>
      <c r="D179" s="176" t="s">
        <v>159</v>
      </c>
      <c r="E179" s="177">
        <v>4</v>
      </c>
      <c r="F179" s="178"/>
      <c r="G179" s="179">
        <f>ROUND(E179*F179,2)</f>
        <v>0</v>
      </c>
      <c r="H179" s="178"/>
      <c r="I179" s="179">
        <f>ROUND(E179*H179,2)</f>
        <v>0</v>
      </c>
      <c r="J179" s="178"/>
      <c r="K179" s="179">
        <f>ROUND(E179*J179,2)</f>
        <v>0</v>
      </c>
      <c r="L179" s="179">
        <v>21</v>
      </c>
      <c r="M179" s="179">
        <f>G179*(1+L179/100)</f>
        <v>0</v>
      </c>
      <c r="N179" s="177">
        <v>9.7999999999999997E-4</v>
      </c>
      <c r="O179" s="177">
        <f>ROUND(E179*N179,2)</f>
        <v>0</v>
      </c>
      <c r="P179" s="177">
        <v>0</v>
      </c>
      <c r="Q179" s="177">
        <f>ROUND(E179*P179,2)</f>
        <v>0</v>
      </c>
      <c r="R179" s="179" t="s">
        <v>190</v>
      </c>
      <c r="S179" s="179" t="s">
        <v>119</v>
      </c>
      <c r="T179" s="180" t="s">
        <v>119</v>
      </c>
      <c r="U179" s="162">
        <v>0.26900000000000002</v>
      </c>
      <c r="V179" s="162">
        <f>ROUND(E179*U179,2)</f>
        <v>1.08</v>
      </c>
      <c r="W179" s="162"/>
      <c r="X179" s="162" t="s">
        <v>120</v>
      </c>
      <c r="Y179" s="162" t="s">
        <v>121</v>
      </c>
      <c r="Z179" s="151"/>
      <c r="AA179" s="151"/>
      <c r="AB179" s="151"/>
      <c r="AC179" s="151"/>
      <c r="AD179" s="151"/>
      <c r="AE179" s="151"/>
      <c r="AF179" s="151"/>
      <c r="AG179" s="151" t="s">
        <v>122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2" x14ac:dyDescent="0.2">
      <c r="A180" s="158"/>
      <c r="B180" s="159"/>
      <c r="C180" s="192" t="s">
        <v>359</v>
      </c>
      <c r="D180" s="164"/>
      <c r="E180" s="165">
        <v>4</v>
      </c>
      <c r="F180" s="162"/>
      <c r="G180" s="162"/>
      <c r="H180" s="162"/>
      <c r="I180" s="162"/>
      <c r="J180" s="162"/>
      <c r="K180" s="162"/>
      <c r="L180" s="162"/>
      <c r="M180" s="162"/>
      <c r="N180" s="161"/>
      <c r="O180" s="161"/>
      <c r="P180" s="161"/>
      <c r="Q180" s="161"/>
      <c r="R180" s="162"/>
      <c r="S180" s="162"/>
      <c r="T180" s="162"/>
      <c r="U180" s="162"/>
      <c r="V180" s="162"/>
      <c r="W180" s="162"/>
      <c r="X180" s="162"/>
      <c r="Y180" s="162"/>
      <c r="Z180" s="151"/>
      <c r="AA180" s="151"/>
      <c r="AB180" s="151"/>
      <c r="AC180" s="151"/>
      <c r="AD180" s="151"/>
      <c r="AE180" s="151"/>
      <c r="AF180" s="151"/>
      <c r="AG180" s="151" t="s">
        <v>126</v>
      </c>
      <c r="AH180" s="151">
        <v>5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74">
        <v>71</v>
      </c>
      <c r="B181" s="175" t="s">
        <v>360</v>
      </c>
      <c r="C181" s="191" t="s">
        <v>361</v>
      </c>
      <c r="D181" s="176" t="s">
        <v>159</v>
      </c>
      <c r="E181" s="177">
        <v>7</v>
      </c>
      <c r="F181" s="178"/>
      <c r="G181" s="179">
        <f>ROUND(E181*F181,2)</f>
        <v>0</v>
      </c>
      <c r="H181" s="178"/>
      <c r="I181" s="179">
        <f>ROUND(E181*H181,2)</f>
        <v>0</v>
      </c>
      <c r="J181" s="178"/>
      <c r="K181" s="179">
        <f>ROUND(E181*J181,2)</f>
        <v>0</v>
      </c>
      <c r="L181" s="179">
        <v>21</v>
      </c>
      <c r="M181" s="179">
        <f>G181*(1+L181/100)</f>
        <v>0</v>
      </c>
      <c r="N181" s="177">
        <v>1.2600000000000001E-3</v>
      </c>
      <c r="O181" s="177">
        <f>ROUND(E181*N181,2)</f>
        <v>0.01</v>
      </c>
      <c r="P181" s="177">
        <v>0</v>
      </c>
      <c r="Q181" s="177">
        <f>ROUND(E181*P181,2)</f>
        <v>0</v>
      </c>
      <c r="R181" s="179" t="s">
        <v>190</v>
      </c>
      <c r="S181" s="179" t="s">
        <v>119</v>
      </c>
      <c r="T181" s="180" t="s">
        <v>119</v>
      </c>
      <c r="U181" s="162">
        <v>0.35099999999999998</v>
      </c>
      <c r="V181" s="162">
        <f>ROUND(E181*U181,2)</f>
        <v>2.46</v>
      </c>
      <c r="W181" s="162"/>
      <c r="X181" s="162" t="s">
        <v>120</v>
      </c>
      <c r="Y181" s="162" t="s">
        <v>121</v>
      </c>
      <c r="Z181" s="151"/>
      <c r="AA181" s="151"/>
      <c r="AB181" s="151"/>
      <c r="AC181" s="151"/>
      <c r="AD181" s="151"/>
      <c r="AE181" s="151"/>
      <c r="AF181" s="151"/>
      <c r="AG181" s="151" t="s">
        <v>122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2" x14ac:dyDescent="0.2">
      <c r="A182" s="158"/>
      <c r="B182" s="159"/>
      <c r="C182" s="192" t="s">
        <v>362</v>
      </c>
      <c r="D182" s="164"/>
      <c r="E182" s="165">
        <v>7</v>
      </c>
      <c r="F182" s="162"/>
      <c r="G182" s="162"/>
      <c r="H182" s="162"/>
      <c r="I182" s="162"/>
      <c r="J182" s="162"/>
      <c r="K182" s="162"/>
      <c r="L182" s="162"/>
      <c r="M182" s="162"/>
      <c r="N182" s="161"/>
      <c r="O182" s="161"/>
      <c r="P182" s="161"/>
      <c r="Q182" s="161"/>
      <c r="R182" s="162"/>
      <c r="S182" s="162"/>
      <c r="T182" s="162"/>
      <c r="U182" s="162"/>
      <c r="V182" s="162"/>
      <c r="W182" s="162"/>
      <c r="X182" s="162"/>
      <c r="Y182" s="162"/>
      <c r="Z182" s="151"/>
      <c r="AA182" s="151"/>
      <c r="AB182" s="151"/>
      <c r="AC182" s="151"/>
      <c r="AD182" s="151"/>
      <c r="AE182" s="151"/>
      <c r="AF182" s="151"/>
      <c r="AG182" s="151" t="s">
        <v>126</v>
      </c>
      <c r="AH182" s="151">
        <v>5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74">
        <v>72</v>
      </c>
      <c r="B183" s="175" t="s">
        <v>363</v>
      </c>
      <c r="C183" s="191" t="s">
        <v>364</v>
      </c>
      <c r="D183" s="176" t="s">
        <v>159</v>
      </c>
      <c r="E183" s="177">
        <v>1</v>
      </c>
      <c r="F183" s="178"/>
      <c r="G183" s="179">
        <f>ROUND(E183*F183,2)</f>
        <v>0</v>
      </c>
      <c r="H183" s="178"/>
      <c r="I183" s="179">
        <f>ROUND(E183*H183,2)</f>
        <v>0</v>
      </c>
      <c r="J183" s="178"/>
      <c r="K183" s="179">
        <f>ROUND(E183*J183,2)</f>
        <v>0</v>
      </c>
      <c r="L183" s="179">
        <v>21</v>
      </c>
      <c r="M183" s="179">
        <f>G183*(1+L183/100)</f>
        <v>0</v>
      </c>
      <c r="N183" s="177">
        <v>2.16E-3</v>
      </c>
      <c r="O183" s="177">
        <f>ROUND(E183*N183,2)</f>
        <v>0</v>
      </c>
      <c r="P183" s="177">
        <v>0</v>
      </c>
      <c r="Q183" s="177">
        <f>ROUND(E183*P183,2)</f>
        <v>0</v>
      </c>
      <c r="R183" s="179" t="s">
        <v>190</v>
      </c>
      <c r="S183" s="179" t="s">
        <v>119</v>
      </c>
      <c r="T183" s="180" t="s">
        <v>119</v>
      </c>
      <c r="U183" s="162">
        <v>0.42399999999999999</v>
      </c>
      <c r="V183" s="162">
        <f>ROUND(E183*U183,2)</f>
        <v>0.42</v>
      </c>
      <c r="W183" s="162"/>
      <c r="X183" s="162" t="s">
        <v>120</v>
      </c>
      <c r="Y183" s="162" t="s">
        <v>121</v>
      </c>
      <c r="Z183" s="151"/>
      <c r="AA183" s="151"/>
      <c r="AB183" s="151"/>
      <c r="AC183" s="151"/>
      <c r="AD183" s="151"/>
      <c r="AE183" s="151"/>
      <c r="AF183" s="151"/>
      <c r="AG183" s="151" t="s">
        <v>122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2" x14ac:dyDescent="0.2">
      <c r="A184" s="158"/>
      <c r="B184" s="159"/>
      <c r="C184" s="192" t="s">
        <v>365</v>
      </c>
      <c r="D184" s="164"/>
      <c r="E184" s="165">
        <v>1</v>
      </c>
      <c r="F184" s="162"/>
      <c r="G184" s="162"/>
      <c r="H184" s="162"/>
      <c r="I184" s="162"/>
      <c r="J184" s="162"/>
      <c r="K184" s="162"/>
      <c r="L184" s="162"/>
      <c r="M184" s="162"/>
      <c r="N184" s="161"/>
      <c r="O184" s="161"/>
      <c r="P184" s="161"/>
      <c r="Q184" s="161"/>
      <c r="R184" s="162"/>
      <c r="S184" s="162"/>
      <c r="T184" s="162"/>
      <c r="U184" s="162"/>
      <c r="V184" s="162"/>
      <c r="W184" s="162"/>
      <c r="X184" s="162"/>
      <c r="Y184" s="162"/>
      <c r="Z184" s="151"/>
      <c r="AA184" s="151"/>
      <c r="AB184" s="151"/>
      <c r="AC184" s="151"/>
      <c r="AD184" s="151"/>
      <c r="AE184" s="151"/>
      <c r="AF184" s="151"/>
      <c r="AG184" s="151" t="s">
        <v>126</v>
      </c>
      <c r="AH184" s="151">
        <v>5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74">
        <v>73</v>
      </c>
      <c r="B185" s="175" t="s">
        <v>366</v>
      </c>
      <c r="C185" s="191" t="s">
        <v>367</v>
      </c>
      <c r="D185" s="176" t="s">
        <v>159</v>
      </c>
      <c r="E185" s="177">
        <v>6</v>
      </c>
      <c r="F185" s="178"/>
      <c r="G185" s="179">
        <f>ROUND(E185*F185,2)</f>
        <v>0</v>
      </c>
      <c r="H185" s="178"/>
      <c r="I185" s="179">
        <f>ROUND(E185*H185,2)</f>
        <v>0</v>
      </c>
      <c r="J185" s="178"/>
      <c r="K185" s="179">
        <f>ROUND(E185*J185,2)</f>
        <v>0</v>
      </c>
      <c r="L185" s="179">
        <v>21</v>
      </c>
      <c r="M185" s="179">
        <f>G185*(1+L185/100)</f>
        <v>0</v>
      </c>
      <c r="N185" s="177">
        <v>0</v>
      </c>
      <c r="O185" s="177">
        <f>ROUND(E185*N185,2)</f>
        <v>0</v>
      </c>
      <c r="P185" s="177">
        <v>0</v>
      </c>
      <c r="Q185" s="177">
        <f>ROUND(E185*P185,2)</f>
        <v>0</v>
      </c>
      <c r="R185" s="179" t="s">
        <v>190</v>
      </c>
      <c r="S185" s="179" t="s">
        <v>119</v>
      </c>
      <c r="T185" s="180" t="s">
        <v>119</v>
      </c>
      <c r="U185" s="162">
        <v>0.20699999999999999</v>
      </c>
      <c r="V185" s="162">
        <f>ROUND(E185*U185,2)</f>
        <v>1.24</v>
      </c>
      <c r="W185" s="162"/>
      <c r="X185" s="162" t="s">
        <v>120</v>
      </c>
      <c r="Y185" s="162" t="s">
        <v>205</v>
      </c>
      <c r="Z185" s="151"/>
      <c r="AA185" s="151"/>
      <c r="AB185" s="151"/>
      <c r="AC185" s="151"/>
      <c r="AD185" s="151"/>
      <c r="AE185" s="151"/>
      <c r="AF185" s="151"/>
      <c r="AG185" s="151" t="s">
        <v>122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2" x14ac:dyDescent="0.2">
      <c r="A186" s="158"/>
      <c r="B186" s="159"/>
      <c r="C186" s="192" t="s">
        <v>368</v>
      </c>
      <c r="D186" s="164"/>
      <c r="E186" s="165">
        <v>6</v>
      </c>
      <c r="F186" s="162"/>
      <c r="G186" s="162"/>
      <c r="H186" s="162"/>
      <c r="I186" s="162"/>
      <c r="J186" s="162"/>
      <c r="K186" s="162"/>
      <c r="L186" s="162"/>
      <c r="M186" s="162"/>
      <c r="N186" s="161"/>
      <c r="O186" s="161"/>
      <c r="P186" s="161"/>
      <c r="Q186" s="161"/>
      <c r="R186" s="162"/>
      <c r="S186" s="162"/>
      <c r="T186" s="162"/>
      <c r="U186" s="162"/>
      <c r="V186" s="162"/>
      <c r="W186" s="162"/>
      <c r="X186" s="162"/>
      <c r="Y186" s="162"/>
      <c r="Z186" s="151"/>
      <c r="AA186" s="151"/>
      <c r="AB186" s="151"/>
      <c r="AC186" s="151"/>
      <c r="AD186" s="151"/>
      <c r="AE186" s="151"/>
      <c r="AF186" s="151"/>
      <c r="AG186" s="151" t="s">
        <v>126</v>
      </c>
      <c r="AH186" s="151">
        <v>5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74">
        <v>74</v>
      </c>
      <c r="B187" s="175" t="s">
        <v>369</v>
      </c>
      <c r="C187" s="191" t="s">
        <v>370</v>
      </c>
      <c r="D187" s="176" t="s">
        <v>159</v>
      </c>
      <c r="E187" s="177">
        <v>7</v>
      </c>
      <c r="F187" s="178"/>
      <c r="G187" s="179">
        <f>ROUND(E187*F187,2)</f>
        <v>0</v>
      </c>
      <c r="H187" s="178"/>
      <c r="I187" s="179">
        <f>ROUND(E187*H187,2)</f>
        <v>0</v>
      </c>
      <c r="J187" s="178"/>
      <c r="K187" s="179">
        <f>ROUND(E187*J187,2)</f>
        <v>0</v>
      </c>
      <c r="L187" s="179">
        <v>21</v>
      </c>
      <c r="M187" s="179">
        <f>G187*(1+L187/100)</f>
        <v>0</v>
      </c>
      <c r="N187" s="177">
        <v>0</v>
      </c>
      <c r="O187" s="177">
        <f>ROUND(E187*N187,2)</f>
        <v>0</v>
      </c>
      <c r="P187" s="177">
        <v>0</v>
      </c>
      <c r="Q187" s="177">
        <f>ROUND(E187*P187,2)</f>
        <v>0</v>
      </c>
      <c r="R187" s="179" t="s">
        <v>190</v>
      </c>
      <c r="S187" s="179" t="s">
        <v>119</v>
      </c>
      <c r="T187" s="180" t="s">
        <v>119</v>
      </c>
      <c r="U187" s="162">
        <v>0.22700000000000001</v>
      </c>
      <c r="V187" s="162">
        <f>ROUND(E187*U187,2)</f>
        <v>1.59</v>
      </c>
      <c r="W187" s="162"/>
      <c r="X187" s="162" t="s">
        <v>120</v>
      </c>
      <c r="Y187" s="162" t="s">
        <v>205</v>
      </c>
      <c r="Z187" s="151"/>
      <c r="AA187" s="151"/>
      <c r="AB187" s="151"/>
      <c r="AC187" s="151"/>
      <c r="AD187" s="151"/>
      <c r="AE187" s="151"/>
      <c r="AF187" s="151"/>
      <c r="AG187" s="151" t="s">
        <v>122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2" x14ac:dyDescent="0.2">
      <c r="A188" s="158"/>
      <c r="B188" s="159"/>
      <c r="C188" s="192" t="s">
        <v>371</v>
      </c>
      <c r="D188" s="164"/>
      <c r="E188" s="165">
        <v>7</v>
      </c>
      <c r="F188" s="162"/>
      <c r="G188" s="162"/>
      <c r="H188" s="162"/>
      <c r="I188" s="162"/>
      <c r="J188" s="162"/>
      <c r="K188" s="162"/>
      <c r="L188" s="162"/>
      <c r="M188" s="162"/>
      <c r="N188" s="161"/>
      <c r="O188" s="161"/>
      <c r="P188" s="161"/>
      <c r="Q188" s="161"/>
      <c r="R188" s="162"/>
      <c r="S188" s="162"/>
      <c r="T188" s="162"/>
      <c r="U188" s="162"/>
      <c r="V188" s="162"/>
      <c r="W188" s="162"/>
      <c r="X188" s="162"/>
      <c r="Y188" s="162"/>
      <c r="Z188" s="151"/>
      <c r="AA188" s="151"/>
      <c r="AB188" s="151"/>
      <c r="AC188" s="151"/>
      <c r="AD188" s="151"/>
      <c r="AE188" s="151"/>
      <c r="AF188" s="151"/>
      <c r="AG188" s="151" t="s">
        <v>126</v>
      </c>
      <c r="AH188" s="151">
        <v>5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74">
        <v>75</v>
      </c>
      <c r="B189" s="175" t="s">
        <v>372</v>
      </c>
      <c r="C189" s="191" t="s">
        <v>373</v>
      </c>
      <c r="D189" s="176" t="s">
        <v>159</v>
      </c>
      <c r="E189" s="177">
        <v>4</v>
      </c>
      <c r="F189" s="178"/>
      <c r="G189" s="179">
        <f>ROUND(E189*F189,2)</f>
        <v>0</v>
      </c>
      <c r="H189" s="178"/>
      <c r="I189" s="179">
        <f>ROUND(E189*H189,2)</f>
        <v>0</v>
      </c>
      <c r="J189" s="178"/>
      <c r="K189" s="179">
        <f>ROUND(E189*J189,2)</f>
        <v>0</v>
      </c>
      <c r="L189" s="179">
        <v>21</v>
      </c>
      <c r="M189" s="179">
        <f>G189*(1+L189/100)</f>
        <v>0</v>
      </c>
      <c r="N189" s="177">
        <v>0</v>
      </c>
      <c r="O189" s="177">
        <f>ROUND(E189*N189,2)</f>
        <v>0</v>
      </c>
      <c r="P189" s="177">
        <v>0</v>
      </c>
      <c r="Q189" s="177">
        <f>ROUND(E189*P189,2)</f>
        <v>0</v>
      </c>
      <c r="R189" s="179" t="s">
        <v>190</v>
      </c>
      <c r="S189" s="179" t="s">
        <v>119</v>
      </c>
      <c r="T189" s="180" t="s">
        <v>119</v>
      </c>
      <c r="U189" s="162">
        <v>0.26900000000000002</v>
      </c>
      <c r="V189" s="162">
        <f>ROUND(E189*U189,2)</f>
        <v>1.08</v>
      </c>
      <c r="W189" s="162"/>
      <c r="X189" s="162" t="s">
        <v>120</v>
      </c>
      <c r="Y189" s="162" t="s">
        <v>205</v>
      </c>
      <c r="Z189" s="151"/>
      <c r="AA189" s="151"/>
      <c r="AB189" s="151"/>
      <c r="AC189" s="151"/>
      <c r="AD189" s="151"/>
      <c r="AE189" s="151"/>
      <c r="AF189" s="151"/>
      <c r="AG189" s="151" t="s">
        <v>122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2" x14ac:dyDescent="0.2">
      <c r="A190" s="158"/>
      <c r="B190" s="159"/>
      <c r="C190" s="192" t="s">
        <v>374</v>
      </c>
      <c r="D190" s="164"/>
      <c r="E190" s="165">
        <v>4</v>
      </c>
      <c r="F190" s="162"/>
      <c r="G190" s="162"/>
      <c r="H190" s="162"/>
      <c r="I190" s="162"/>
      <c r="J190" s="162"/>
      <c r="K190" s="162"/>
      <c r="L190" s="162"/>
      <c r="M190" s="162"/>
      <c r="N190" s="161"/>
      <c r="O190" s="161"/>
      <c r="P190" s="161"/>
      <c r="Q190" s="161"/>
      <c r="R190" s="162"/>
      <c r="S190" s="162"/>
      <c r="T190" s="162"/>
      <c r="U190" s="162"/>
      <c r="V190" s="162"/>
      <c r="W190" s="162"/>
      <c r="X190" s="162"/>
      <c r="Y190" s="162"/>
      <c r="Z190" s="151"/>
      <c r="AA190" s="151"/>
      <c r="AB190" s="151"/>
      <c r="AC190" s="151"/>
      <c r="AD190" s="151"/>
      <c r="AE190" s="151"/>
      <c r="AF190" s="151"/>
      <c r="AG190" s="151" t="s">
        <v>126</v>
      </c>
      <c r="AH190" s="151">
        <v>5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74">
        <v>76</v>
      </c>
      <c r="B191" s="175" t="s">
        <v>375</v>
      </c>
      <c r="C191" s="191" t="s">
        <v>376</v>
      </c>
      <c r="D191" s="176" t="s">
        <v>159</v>
      </c>
      <c r="E191" s="177">
        <v>7</v>
      </c>
      <c r="F191" s="178"/>
      <c r="G191" s="179">
        <f>ROUND(E191*F191,2)</f>
        <v>0</v>
      </c>
      <c r="H191" s="178"/>
      <c r="I191" s="179">
        <f>ROUND(E191*H191,2)</f>
        <v>0</v>
      </c>
      <c r="J191" s="178"/>
      <c r="K191" s="179">
        <f>ROUND(E191*J191,2)</f>
        <v>0</v>
      </c>
      <c r="L191" s="179">
        <v>21</v>
      </c>
      <c r="M191" s="179">
        <f>G191*(1+L191/100)</f>
        <v>0</v>
      </c>
      <c r="N191" s="177">
        <v>0</v>
      </c>
      <c r="O191" s="177">
        <f>ROUND(E191*N191,2)</f>
        <v>0</v>
      </c>
      <c r="P191" s="177">
        <v>0</v>
      </c>
      <c r="Q191" s="177">
        <f>ROUND(E191*P191,2)</f>
        <v>0</v>
      </c>
      <c r="R191" s="179" t="s">
        <v>190</v>
      </c>
      <c r="S191" s="179" t="s">
        <v>119</v>
      </c>
      <c r="T191" s="180" t="s">
        <v>119</v>
      </c>
      <c r="U191" s="162">
        <v>0.35099999999999998</v>
      </c>
      <c r="V191" s="162">
        <f>ROUND(E191*U191,2)</f>
        <v>2.46</v>
      </c>
      <c r="W191" s="162"/>
      <c r="X191" s="162" t="s">
        <v>120</v>
      </c>
      <c r="Y191" s="162" t="s">
        <v>205</v>
      </c>
      <c r="Z191" s="151"/>
      <c r="AA191" s="151"/>
      <c r="AB191" s="151"/>
      <c r="AC191" s="151"/>
      <c r="AD191" s="151"/>
      <c r="AE191" s="151"/>
      <c r="AF191" s="151"/>
      <c r="AG191" s="151" t="s">
        <v>122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2" x14ac:dyDescent="0.2">
      <c r="A192" s="158"/>
      <c r="B192" s="159"/>
      <c r="C192" s="192" t="s">
        <v>377</v>
      </c>
      <c r="D192" s="164"/>
      <c r="E192" s="165">
        <v>7</v>
      </c>
      <c r="F192" s="162"/>
      <c r="G192" s="162"/>
      <c r="H192" s="162"/>
      <c r="I192" s="162"/>
      <c r="J192" s="162"/>
      <c r="K192" s="162"/>
      <c r="L192" s="162"/>
      <c r="M192" s="162"/>
      <c r="N192" s="161"/>
      <c r="O192" s="161"/>
      <c r="P192" s="161"/>
      <c r="Q192" s="161"/>
      <c r="R192" s="162"/>
      <c r="S192" s="162"/>
      <c r="T192" s="162"/>
      <c r="U192" s="162"/>
      <c r="V192" s="162"/>
      <c r="W192" s="162"/>
      <c r="X192" s="162"/>
      <c r="Y192" s="162"/>
      <c r="Z192" s="151"/>
      <c r="AA192" s="151"/>
      <c r="AB192" s="151"/>
      <c r="AC192" s="151"/>
      <c r="AD192" s="151"/>
      <c r="AE192" s="151"/>
      <c r="AF192" s="151"/>
      <c r="AG192" s="151" t="s">
        <v>126</v>
      </c>
      <c r="AH192" s="151">
        <v>5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74">
        <v>77</v>
      </c>
      <c r="B193" s="175" t="s">
        <v>378</v>
      </c>
      <c r="C193" s="191" t="s">
        <v>379</v>
      </c>
      <c r="D193" s="176" t="s">
        <v>159</v>
      </c>
      <c r="E193" s="177">
        <v>1</v>
      </c>
      <c r="F193" s="178"/>
      <c r="G193" s="179">
        <f>ROUND(E193*F193,2)</f>
        <v>0</v>
      </c>
      <c r="H193" s="178"/>
      <c r="I193" s="179">
        <f>ROUND(E193*H193,2)</f>
        <v>0</v>
      </c>
      <c r="J193" s="178"/>
      <c r="K193" s="179">
        <f>ROUND(E193*J193,2)</f>
        <v>0</v>
      </c>
      <c r="L193" s="179">
        <v>21</v>
      </c>
      <c r="M193" s="179">
        <f>G193*(1+L193/100)</f>
        <v>0</v>
      </c>
      <c r="N193" s="177">
        <v>0</v>
      </c>
      <c r="O193" s="177">
        <f>ROUND(E193*N193,2)</f>
        <v>0</v>
      </c>
      <c r="P193" s="177">
        <v>0</v>
      </c>
      <c r="Q193" s="177">
        <f>ROUND(E193*P193,2)</f>
        <v>0</v>
      </c>
      <c r="R193" s="179" t="s">
        <v>190</v>
      </c>
      <c r="S193" s="179" t="s">
        <v>119</v>
      </c>
      <c r="T193" s="180" t="s">
        <v>119</v>
      </c>
      <c r="U193" s="162">
        <v>0.42399999999999999</v>
      </c>
      <c r="V193" s="162">
        <f>ROUND(E193*U193,2)</f>
        <v>0.42</v>
      </c>
      <c r="W193" s="162"/>
      <c r="X193" s="162" t="s">
        <v>120</v>
      </c>
      <c r="Y193" s="162" t="s">
        <v>205</v>
      </c>
      <c r="Z193" s="151"/>
      <c r="AA193" s="151"/>
      <c r="AB193" s="151"/>
      <c r="AC193" s="151"/>
      <c r="AD193" s="151"/>
      <c r="AE193" s="151"/>
      <c r="AF193" s="151"/>
      <c r="AG193" s="151" t="s">
        <v>122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2" x14ac:dyDescent="0.2">
      <c r="A194" s="158"/>
      <c r="B194" s="159"/>
      <c r="C194" s="192" t="s">
        <v>380</v>
      </c>
      <c r="D194" s="164"/>
      <c r="E194" s="165">
        <v>1</v>
      </c>
      <c r="F194" s="162"/>
      <c r="G194" s="162"/>
      <c r="H194" s="162"/>
      <c r="I194" s="162"/>
      <c r="J194" s="162"/>
      <c r="K194" s="162"/>
      <c r="L194" s="162"/>
      <c r="M194" s="162"/>
      <c r="N194" s="161"/>
      <c r="O194" s="161"/>
      <c r="P194" s="161"/>
      <c r="Q194" s="161"/>
      <c r="R194" s="162"/>
      <c r="S194" s="162"/>
      <c r="T194" s="162"/>
      <c r="U194" s="162"/>
      <c r="V194" s="162"/>
      <c r="W194" s="162"/>
      <c r="X194" s="162"/>
      <c r="Y194" s="162"/>
      <c r="Z194" s="151"/>
      <c r="AA194" s="151"/>
      <c r="AB194" s="151"/>
      <c r="AC194" s="151"/>
      <c r="AD194" s="151"/>
      <c r="AE194" s="151"/>
      <c r="AF194" s="151"/>
      <c r="AG194" s="151" t="s">
        <v>126</v>
      </c>
      <c r="AH194" s="151">
        <v>5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74">
        <v>78</v>
      </c>
      <c r="B195" s="175" t="s">
        <v>381</v>
      </c>
      <c r="C195" s="191" t="s">
        <v>382</v>
      </c>
      <c r="D195" s="176" t="s">
        <v>140</v>
      </c>
      <c r="E195" s="177">
        <v>214</v>
      </c>
      <c r="F195" s="178"/>
      <c r="G195" s="179">
        <f>ROUND(E195*F195,2)</f>
        <v>0</v>
      </c>
      <c r="H195" s="178"/>
      <c r="I195" s="179">
        <f>ROUND(E195*H195,2)</f>
        <v>0</v>
      </c>
      <c r="J195" s="178"/>
      <c r="K195" s="179">
        <f>ROUND(E195*J195,2)</f>
        <v>0</v>
      </c>
      <c r="L195" s="179">
        <v>21</v>
      </c>
      <c r="M195" s="179">
        <f>G195*(1+L195/100)</f>
        <v>0</v>
      </c>
      <c r="N195" s="177">
        <v>3.5E-4</v>
      </c>
      <c r="O195" s="177">
        <f>ROUND(E195*N195,2)</f>
        <v>7.0000000000000007E-2</v>
      </c>
      <c r="P195" s="177">
        <v>0</v>
      </c>
      <c r="Q195" s="177">
        <f>ROUND(E195*P195,2)</f>
        <v>0</v>
      </c>
      <c r="R195" s="179" t="s">
        <v>190</v>
      </c>
      <c r="S195" s="179" t="s">
        <v>119</v>
      </c>
      <c r="T195" s="180" t="s">
        <v>119</v>
      </c>
      <c r="U195" s="162">
        <v>0.13600000000000001</v>
      </c>
      <c r="V195" s="162">
        <f>ROUND(E195*U195,2)</f>
        <v>29.1</v>
      </c>
      <c r="W195" s="162"/>
      <c r="X195" s="162" t="s">
        <v>120</v>
      </c>
      <c r="Y195" s="162" t="s">
        <v>121</v>
      </c>
      <c r="Z195" s="151"/>
      <c r="AA195" s="151"/>
      <c r="AB195" s="151"/>
      <c r="AC195" s="151"/>
      <c r="AD195" s="151"/>
      <c r="AE195" s="151"/>
      <c r="AF195" s="151"/>
      <c r="AG195" s="151" t="s">
        <v>335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2" x14ac:dyDescent="0.2">
      <c r="A196" s="158"/>
      <c r="B196" s="159"/>
      <c r="C196" s="192" t="s">
        <v>251</v>
      </c>
      <c r="D196" s="164"/>
      <c r="E196" s="165">
        <v>27</v>
      </c>
      <c r="F196" s="162"/>
      <c r="G196" s="162"/>
      <c r="H196" s="162"/>
      <c r="I196" s="162"/>
      <c r="J196" s="162"/>
      <c r="K196" s="162"/>
      <c r="L196" s="162"/>
      <c r="M196" s="162"/>
      <c r="N196" s="161"/>
      <c r="O196" s="161"/>
      <c r="P196" s="161"/>
      <c r="Q196" s="161"/>
      <c r="R196" s="162"/>
      <c r="S196" s="162"/>
      <c r="T196" s="162"/>
      <c r="U196" s="162"/>
      <c r="V196" s="162"/>
      <c r="W196" s="162"/>
      <c r="X196" s="162"/>
      <c r="Y196" s="162"/>
      <c r="Z196" s="151"/>
      <c r="AA196" s="151"/>
      <c r="AB196" s="151"/>
      <c r="AC196" s="151"/>
      <c r="AD196" s="151"/>
      <c r="AE196" s="151"/>
      <c r="AF196" s="151"/>
      <c r="AG196" s="151" t="s">
        <v>126</v>
      </c>
      <c r="AH196" s="151">
        <v>5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3" x14ac:dyDescent="0.2">
      <c r="A197" s="158"/>
      <c r="B197" s="159"/>
      <c r="C197" s="192" t="s">
        <v>191</v>
      </c>
      <c r="D197" s="164"/>
      <c r="E197" s="165">
        <v>27</v>
      </c>
      <c r="F197" s="162"/>
      <c r="G197" s="162"/>
      <c r="H197" s="162"/>
      <c r="I197" s="162"/>
      <c r="J197" s="162"/>
      <c r="K197" s="162"/>
      <c r="L197" s="162"/>
      <c r="M197" s="162"/>
      <c r="N197" s="161"/>
      <c r="O197" s="161"/>
      <c r="P197" s="161"/>
      <c r="Q197" s="161"/>
      <c r="R197" s="162"/>
      <c r="S197" s="162"/>
      <c r="T197" s="162"/>
      <c r="U197" s="162"/>
      <c r="V197" s="162"/>
      <c r="W197" s="162"/>
      <c r="X197" s="162"/>
      <c r="Y197" s="162"/>
      <c r="Z197" s="151"/>
      <c r="AA197" s="151"/>
      <c r="AB197" s="151"/>
      <c r="AC197" s="151"/>
      <c r="AD197" s="151"/>
      <c r="AE197" s="151"/>
      <c r="AF197" s="151"/>
      <c r="AG197" s="151" t="s">
        <v>126</v>
      </c>
      <c r="AH197" s="151">
        <v>5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3" x14ac:dyDescent="0.2">
      <c r="A198" s="158"/>
      <c r="B198" s="159"/>
      <c r="C198" s="192" t="s">
        <v>192</v>
      </c>
      <c r="D198" s="164"/>
      <c r="E198" s="165">
        <v>18</v>
      </c>
      <c r="F198" s="162"/>
      <c r="G198" s="162"/>
      <c r="H198" s="162"/>
      <c r="I198" s="162"/>
      <c r="J198" s="162"/>
      <c r="K198" s="162"/>
      <c r="L198" s="162"/>
      <c r="M198" s="162"/>
      <c r="N198" s="161"/>
      <c r="O198" s="161"/>
      <c r="P198" s="161"/>
      <c r="Q198" s="161"/>
      <c r="R198" s="162"/>
      <c r="S198" s="162"/>
      <c r="T198" s="162"/>
      <c r="U198" s="162"/>
      <c r="V198" s="162"/>
      <c r="W198" s="162"/>
      <c r="X198" s="162"/>
      <c r="Y198" s="162"/>
      <c r="Z198" s="151"/>
      <c r="AA198" s="151"/>
      <c r="AB198" s="151"/>
      <c r="AC198" s="151"/>
      <c r="AD198" s="151"/>
      <c r="AE198" s="151"/>
      <c r="AF198" s="151"/>
      <c r="AG198" s="151" t="s">
        <v>126</v>
      </c>
      <c r="AH198" s="151">
        <v>5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3" x14ac:dyDescent="0.2">
      <c r="A199" s="158"/>
      <c r="B199" s="159"/>
      <c r="C199" s="192" t="s">
        <v>195</v>
      </c>
      <c r="D199" s="164"/>
      <c r="E199" s="165">
        <v>70</v>
      </c>
      <c r="F199" s="162"/>
      <c r="G199" s="162"/>
      <c r="H199" s="162"/>
      <c r="I199" s="162"/>
      <c r="J199" s="162"/>
      <c r="K199" s="162"/>
      <c r="L199" s="162"/>
      <c r="M199" s="162"/>
      <c r="N199" s="161"/>
      <c r="O199" s="161"/>
      <c r="P199" s="161"/>
      <c r="Q199" s="161"/>
      <c r="R199" s="162"/>
      <c r="S199" s="162"/>
      <c r="T199" s="162"/>
      <c r="U199" s="162"/>
      <c r="V199" s="162"/>
      <c r="W199" s="162"/>
      <c r="X199" s="162"/>
      <c r="Y199" s="162"/>
      <c r="Z199" s="151"/>
      <c r="AA199" s="151"/>
      <c r="AB199" s="151"/>
      <c r="AC199" s="151"/>
      <c r="AD199" s="151"/>
      <c r="AE199" s="151"/>
      <c r="AF199" s="151"/>
      <c r="AG199" s="151" t="s">
        <v>126</v>
      </c>
      <c r="AH199" s="151">
        <v>5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3" x14ac:dyDescent="0.2">
      <c r="A200" s="158"/>
      <c r="B200" s="159"/>
      <c r="C200" s="192" t="s">
        <v>196</v>
      </c>
      <c r="D200" s="164"/>
      <c r="E200" s="165">
        <v>30</v>
      </c>
      <c r="F200" s="162"/>
      <c r="G200" s="162"/>
      <c r="H200" s="162"/>
      <c r="I200" s="162"/>
      <c r="J200" s="162"/>
      <c r="K200" s="162"/>
      <c r="L200" s="162"/>
      <c r="M200" s="162"/>
      <c r="N200" s="161"/>
      <c r="O200" s="161"/>
      <c r="P200" s="161"/>
      <c r="Q200" s="161"/>
      <c r="R200" s="162"/>
      <c r="S200" s="162"/>
      <c r="T200" s="162"/>
      <c r="U200" s="162"/>
      <c r="V200" s="162"/>
      <c r="W200" s="162"/>
      <c r="X200" s="162"/>
      <c r="Y200" s="162"/>
      <c r="Z200" s="151"/>
      <c r="AA200" s="151"/>
      <c r="AB200" s="151"/>
      <c r="AC200" s="151"/>
      <c r="AD200" s="151"/>
      <c r="AE200" s="151"/>
      <c r="AF200" s="151"/>
      <c r="AG200" s="151" t="s">
        <v>126</v>
      </c>
      <c r="AH200" s="151">
        <v>5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3" x14ac:dyDescent="0.2">
      <c r="A201" s="158"/>
      <c r="B201" s="159"/>
      <c r="C201" s="192" t="s">
        <v>383</v>
      </c>
      <c r="D201" s="164"/>
      <c r="E201" s="165">
        <v>34</v>
      </c>
      <c r="F201" s="162"/>
      <c r="G201" s="162"/>
      <c r="H201" s="162"/>
      <c r="I201" s="162"/>
      <c r="J201" s="162"/>
      <c r="K201" s="162"/>
      <c r="L201" s="162"/>
      <c r="M201" s="162"/>
      <c r="N201" s="161"/>
      <c r="O201" s="161"/>
      <c r="P201" s="161"/>
      <c r="Q201" s="161"/>
      <c r="R201" s="162"/>
      <c r="S201" s="162"/>
      <c r="T201" s="162"/>
      <c r="U201" s="162"/>
      <c r="V201" s="162"/>
      <c r="W201" s="162"/>
      <c r="X201" s="162"/>
      <c r="Y201" s="162"/>
      <c r="Z201" s="151"/>
      <c r="AA201" s="151"/>
      <c r="AB201" s="151"/>
      <c r="AC201" s="151"/>
      <c r="AD201" s="151"/>
      <c r="AE201" s="151"/>
      <c r="AF201" s="151"/>
      <c r="AG201" s="151" t="s">
        <v>126</v>
      </c>
      <c r="AH201" s="151">
        <v>5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3" x14ac:dyDescent="0.2">
      <c r="A202" s="158"/>
      <c r="B202" s="159"/>
      <c r="C202" s="192" t="s">
        <v>199</v>
      </c>
      <c r="D202" s="164"/>
      <c r="E202" s="165">
        <v>5</v>
      </c>
      <c r="F202" s="162"/>
      <c r="G202" s="162"/>
      <c r="H202" s="162"/>
      <c r="I202" s="162"/>
      <c r="J202" s="162"/>
      <c r="K202" s="162"/>
      <c r="L202" s="162"/>
      <c r="M202" s="162"/>
      <c r="N202" s="161"/>
      <c r="O202" s="161"/>
      <c r="P202" s="161"/>
      <c r="Q202" s="161"/>
      <c r="R202" s="162"/>
      <c r="S202" s="162"/>
      <c r="T202" s="162"/>
      <c r="U202" s="162"/>
      <c r="V202" s="162"/>
      <c r="W202" s="162"/>
      <c r="X202" s="162"/>
      <c r="Y202" s="162"/>
      <c r="Z202" s="151"/>
      <c r="AA202" s="151"/>
      <c r="AB202" s="151"/>
      <c r="AC202" s="151"/>
      <c r="AD202" s="151"/>
      <c r="AE202" s="151"/>
      <c r="AF202" s="151"/>
      <c r="AG202" s="151" t="s">
        <v>126</v>
      </c>
      <c r="AH202" s="151">
        <v>5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3" x14ac:dyDescent="0.2">
      <c r="A203" s="158"/>
      <c r="B203" s="159"/>
      <c r="C203" s="192" t="s">
        <v>200</v>
      </c>
      <c r="D203" s="164"/>
      <c r="E203" s="165">
        <v>3</v>
      </c>
      <c r="F203" s="162"/>
      <c r="G203" s="162"/>
      <c r="H203" s="162"/>
      <c r="I203" s="162"/>
      <c r="J203" s="162"/>
      <c r="K203" s="162"/>
      <c r="L203" s="162"/>
      <c r="M203" s="162"/>
      <c r="N203" s="161"/>
      <c r="O203" s="161"/>
      <c r="P203" s="161"/>
      <c r="Q203" s="161"/>
      <c r="R203" s="162"/>
      <c r="S203" s="162"/>
      <c r="T203" s="162"/>
      <c r="U203" s="162"/>
      <c r="V203" s="162"/>
      <c r="W203" s="162"/>
      <c r="X203" s="162"/>
      <c r="Y203" s="162"/>
      <c r="Z203" s="151"/>
      <c r="AA203" s="151"/>
      <c r="AB203" s="151"/>
      <c r="AC203" s="151"/>
      <c r="AD203" s="151"/>
      <c r="AE203" s="151"/>
      <c r="AF203" s="151"/>
      <c r="AG203" s="151" t="s">
        <v>126</v>
      </c>
      <c r="AH203" s="151">
        <v>5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74">
        <v>79</v>
      </c>
      <c r="B204" s="175" t="s">
        <v>384</v>
      </c>
      <c r="C204" s="191" t="s">
        <v>385</v>
      </c>
      <c r="D204" s="176" t="s">
        <v>140</v>
      </c>
      <c r="E204" s="177">
        <v>214</v>
      </c>
      <c r="F204" s="178"/>
      <c r="G204" s="179">
        <f>ROUND(E204*F204,2)</f>
        <v>0</v>
      </c>
      <c r="H204" s="178"/>
      <c r="I204" s="179">
        <f>ROUND(E204*H204,2)</f>
        <v>0</v>
      </c>
      <c r="J204" s="178"/>
      <c r="K204" s="179">
        <f>ROUND(E204*J204,2)</f>
        <v>0</v>
      </c>
      <c r="L204" s="179">
        <v>21</v>
      </c>
      <c r="M204" s="179">
        <f>G204*(1+L204/100)</f>
        <v>0</v>
      </c>
      <c r="N204" s="177">
        <v>1.0000000000000001E-5</v>
      </c>
      <c r="O204" s="177">
        <f>ROUND(E204*N204,2)</f>
        <v>0</v>
      </c>
      <c r="P204" s="177">
        <v>0</v>
      </c>
      <c r="Q204" s="177">
        <f>ROUND(E204*P204,2)</f>
        <v>0</v>
      </c>
      <c r="R204" s="179" t="s">
        <v>190</v>
      </c>
      <c r="S204" s="179" t="s">
        <v>119</v>
      </c>
      <c r="T204" s="180" t="s">
        <v>119</v>
      </c>
      <c r="U204" s="162">
        <v>6.2E-2</v>
      </c>
      <c r="V204" s="162">
        <f>ROUND(E204*U204,2)</f>
        <v>13.27</v>
      </c>
      <c r="W204" s="162"/>
      <c r="X204" s="162" t="s">
        <v>120</v>
      </c>
      <c r="Y204" s="162" t="s">
        <v>121</v>
      </c>
      <c r="Z204" s="151"/>
      <c r="AA204" s="151"/>
      <c r="AB204" s="151"/>
      <c r="AC204" s="151"/>
      <c r="AD204" s="151"/>
      <c r="AE204" s="151"/>
      <c r="AF204" s="151"/>
      <c r="AG204" s="151" t="s">
        <v>335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2" x14ac:dyDescent="0.2">
      <c r="A205" s="158"/>
      <c r="B205" s="159"/>
      <c r="C205" s="192" t="s">
        <v>386</v>
      </c>
      <c r="D205" s="164"/>
      <c r="E205" s="165">
        <v>214</v>
      </c>
      <c r="F205" s="162"/>
      <c r="G205" s="162"/>
      <c r="H205" s="162"/>
      <c r="I205" s="162"/>
      <c r="J205" s="162"/>
      <c r="K205" s="162"/>
      <c r="L205" s="162"/>
      <c r="M205" s="162"/>
      <c r="N205" s="161"/>
      <c r="O205" s="161"/>
      <c r="P205" s="161"/>
      <c r="Q205" s="161"/>
      <c r="R205" s="162"/>
      <c r="S205" s="162"/>
      <c r="T205" s="162"/>
      <c r="U205" s="162"/>
      <c r="V205" s="162"/>
      <c r="W205" s="162"/>
      <c r="X205" s="162"/>
      <c r="Y205" s="162"/>
      <c r="Z205" s="151"/>
      <c r="AA205" s="151"/>
      <c r="AB205" s="151"/>
      <c r="AC205" s="151"/>
      <c r="AD205" s="151"/>
      <c r="AE205" s="151"/>
      <c r="AF205" s="151"/>
      <c r="AG205" s="151" t="s">
        <v>126</v>
      </c>
      <c r="AH205" s="151">
        <v>5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81">
        <v>80</v>
      </c>
      <c r="B206" s="182" t="s">
        <v>387</v>
      </c>
      <c r="C206" s="193" t="s">
        <v>388</v>
      </c>
      <c r="D206" s="183" t="s">
        <v>140</v>
      </c>
      <c r="E206" s="184">
        <v>10</v>
      </c>
      <c r="F206" s="185"/>
      <c r="G206" s="186">
        <f>ROUND(E206*F206,2)</f>
        <v>0</v>
      </c>
      <c r="H206" s="185"/>
      <c r="I206" s="186">
        <f>ROUND(E206*H206,2)</f>
        <v>0</v>
      </c>
      <c r="J206" s="185"/>
      <c r="K206" s="186">
        <f>ROUND(E206*J206,2)</f>
        <v>0</v>
      </c>
      <c r="L206" s="186">
        <v>21</v>
      </c>
      <c r="M206" s="186">
        <f>G206*(1+L206/100)</f>
        <v>0</v>
      </c>
      <c r="N206" s="184">
        <v>3.6999999999999999E-4</v>
      </c>
      <c r="O206" s="184">
        <f>ROUND(E206*N206,2)</f>
        <v>0</v>
      </c>
      <c r="P206" s="184">
        <v>0</v>
      </c>
      <c r="Q206" s="184">
        <f>ROUND(E206*P206,2)</f>
        <v>0</v>
      </c>
      <c r="R206" s="186" t="s">
        <v>210</v>
      </c>
      <c r="S206" s="186" t="s">
        <v>119</v>
      </c>
      <c r="T206" s="187" t="s">
        <v>119</v>
      </c>
      <c r="U206" s="162">
        <v>3.1E-2</v>
      </c>
      <c r="V206" s="162">
        <f>ROUND(E206*U206,2)</f>
        <v>0.31</v>
      </c>
      <c r="W206" s="162"/>
      <c r="X206" s="162" t="s">
        <v>120</v>
      </c>
      <c r="Y206" s="162" t="s">
        <v>205</v>
      </c>
      <c r="Z206" s="151"/>
      <c r="AA206" s="151"/>
      <c r="AB206" s="151"/>
      <c r="AC206" s="151"/>
      <c r="AD206" s="151"/>
      <c r="AE206" s="151"/>
      <c r="AF206" s="151"/>
      <c r="AG206" s="151" t="s">
        <v>122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81">
        <v>81</v>
      </c>
      <c r="B207" s="182" t="s">
        <v>389</v>
      </c>
      <c r="C207" s="193" t="s">
        <v>390</v>
      </c>
      <c r="D207" s="183" t="s">
        <v>391</v>
      </c>
      <c r="E207" s="184">
        <v>14</v>
      </c>
      <c r="F207" s="185"/>
      <c r="G207" s="186">
        <f>ROUND(E207*F207,2)</f>
        <v>0</v>
      </c>
      <c r="H207" s="185"/>
      <c r="I207" s="186">
        <f>ROUND(E207*H207,2)</f>
        <v>0</v>
      </c>
      <c r="J207" s="185"/>
      <c r="K207" s="186">
        <f>ROUND(E207*J207,2)</f>
        <v>0</v>
      </c>
      <c r="L207" s="186">
        <v>21</v>
      </c>
      <c r="M207" s="186">
        <f>G207*(1+L207/100)</f>
        <v>0</v>
      </c>
      <c r="N207" s="184">
        <v>1.1299999999999999E-3</v>
      </c>
      <c r="O207" s="184">
        <f>ROUND(E207*N207,2)</f>
        <v>0.02</v>
      </c>
      <c r="P207" s="184">
        <v>0</v>
      </c>
      <c r="Q207" s="184">
        <f>ROUND(E207*P207,2)</f>
        <v>0</v>
      </c>
      <c r="R207" s="186" t="s">
        <v>210</v>
      </c>
      <c r="S207" s="186" t="s">
        <v>119</v>
      </c>
      <c r="T207" s="187" t="s">
        <v>119</v>
      </c>
      <c r="U207" s="162">
        <v>0.114</v>
      </c>
      <c r="V207" s="162">
        <f>ROUND(E207*U207,2)</f>
        <v>1.6</v>
      </c>
      <c r="W207" s="162"/>
      <c r="X207" s="162" t="s">
        <v>120</v>
      </c>
      <c r="Y207" s="162" t="s">
        <v>205</v>
      </c>
      <c r="Z207" s="151"/>
      <c r="AA207" s="151"/>
      <c r="AB207" s="151"/>
      <c r="AC207" s="151"/>
      <c r="AD207" s="151"/>
      <c r="AE207" s="151"/>
      <c r="AF207" s="151"/>
      <c r="AG207" s="151" t="s">
        <v>122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81">
        <v>82</v>
      </c>
      <c r="B208" s="182" t="s">
        <v>392</v>
      </c>
      <c r="C208" s="193" t="s">
        <v>393</v>
      </c>
      <c r="D208" s="183" t="s">
        <v>391</v>
      </c>
      <c r="E208" s="184">
        <v>3</v>
      </c>
      <c r="F208" s="185"/>
      <c r="G208" s="186">
        <f>ROUND(E208*F208,2)</f>
        <v>0</v>
      </c>
      <c r="H208" s="185"/>
      <c r="I208" s="186">
        <f>ROUND(E208*H208,2)</f>
        <v>0</v>
      </c>
      <c r="J208" s="185"/>
      <c r="K208" s="186">
        <f>ROUND(E208*J208,2)</f>
        <v>0</v>
      </c>
      <c r="L208" s="186">
        <v>21</v>
      </c>
      <c r="M208" s="186">
        <f>G208*(1+L208/100)</f>
        <v>0</v>
      </c>
      <c r="N208" s="184">
        <v>8.4600000000000005E-3</v>
      </c>
      <c r="O208" s="184">
        <f>ROUND(E208*N208,2)</f>
        <v>0.03</v>
      </c>
      <c r="P208" s="184">
        <v>0</v>
      </c>
      <c r="Q208" s="184">
        <f>ROUND(E208*P208,2)</f>
        <v>0</v>
      </c>
      <c r="R208" s="186" t="s">
        <v>210</v>
      </c>
      <c r="S208" s="186" t="s">
        <v>119</v>
      </c>
      <c r="T208" s="187" t="s">
        <v>119</v>
      </c>
      <c r="U208" s="162">
        <v>0.95699999999999996</v>
      </c>
      <c r="V208" s="162">
        <f>ROUND(E208*U208,2)</f>
        <v>2.87</v>
      </c>
      <c r="W208" s="162"/>
      <c r="X208" s="162" t="s">
        <v>120</v>
      </c>
      <c r="Y208" s="162" t="s">
        <v>205</v>
      </c>
      <c r="Z208" s="151"/>
      <c r="AA208" s="151"/>
      <c r="AB208" s="151"/>
      <c r="AC208" s="151"/>
      <c r="AD208" s="151"/>
      <c r="AE208" s="151"/>
      <c r="AF208" s="151"/>
      <c r="AG208" s="151" t="s">
        <v>122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74">
        <v>83</v>
      </c>
      <c r="B209" s="175" t="s">
        <v>394</v>
      </c>
      <c r="C209" s="191" t="s">
        <v>395</v>
      </c>
      <c r="D209" s="176" t="s">
        <v>159</v>
      </c>
      <c r="E209" s="177">
        <v>7</v>
      </c>
      <c r="F209" s="178"/>
      <c r="G209" s="179">
        <f>ROUND(E209*F209,2)</f>
        <v>0</v>
      </c>
      <c r="H209" s="178"/>
      <c r="I209" s="179">
        <f>ROUND(E209*H209,2)</f>
        <v>0</v>
      </c>
      <c r="J209" s="178"/>
      <c r="K209" s="179">
        <f>ROUND(E209*J209,2)</f>
        <v>0</v>
      </c>
      <c r="L209" s="179">
        <v>21</v>
      </c>
      <c r="M209" s="179">
        <f>G209*(1+L209/100)</f>
        <v>0</v>
      </c>
      <c r="N209" s="177">
        <v>2.7E-4</v>
      </c>
      <c r="O209" s="177">
        <f>ROUND(E209*N209,2)</f>
        <v>0</v>
      </c>
      <c r="P209" s="177">
        <v>0</v>
      </c>
      <c r="Q209" s="177">
        <f>ROUND(E209*P209,2)</f>
        <v>0</v>
      </c>
      <c r="R209" s="179" t="s">
        <v>210</v>
      </c>
      <c r="S209" s="179" t="s">
        <v>119</v>
      </c>
      <c r="T209" s="180" t="s">
        <v>119</v>
      </c>
      <c r="U209" s="162">
        <v>0.10299999999999999</v>
      </c>
      <c r="V209" s="162">
        <f>ROUND(E209*U209,2)</f>
        <v>0.72</v>
      </c>
      <c r="W209" s="162"/>
      <c r="X209" s="162" t="s">
        <v>120</v>
      </c>
      <c r="Y209" s="162" t="s">
        <v>205</v>
      </c>
      <c r="Z209" s="151"/>
      <c r="AA209" s="151"/>
      <c r="AB209" s="151"/>
      <c r="AC209" s="151"/>
      <c r="AD209" s="151"/>
      <c r="AE209" s="151"/>
      <c r="AF209" s="151"/>
      <c r="AG209" s="151" t="s">
        <v>122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2" x14ac:dyDescent="0.2">
      <c r="A210" s="158"/>
      <c r="B210" s="159"/>
      <c r="C210" s="192" t="s">
        <v>371</v>
      </c>
      <c r="D210" s="164"/>
      <c r="E210" s="165">
        <v>7</v>
      </c>
      <c r="F210" s="162"/>
      <c r="G210" s="162"/>
      <c r="H210" s="162"/>
      <c r="I210" s="162"/>
      <c r="J210" s="162"/>
      <c r="K210" s="162"/>
      <c r="L210" s="162"/>
      <c r="M210" s="162"/>
      <c r="N210" s="161"/>
      <c r="O210" s="161"/>
      <c r="P210" s="161"/>
      <c r="Q210" s="161"/>
      <c r="R210" s="162"/>
      <c r="S210" s="162"/>
      <c r="T210" s="162"/>
      <c r="U210" s="162"/>
      <c r="V210" s="162"/>
      <c r="W210" s="162"/>
      <c r="X210" s="162"/>
      <c r="Y210" s="162"/>
      <c r="Z210" s="151"/>
      <c r="AA210" s="151"/>
      <c r="AB210" s="151"/>
      <c r="AC210" s="151"/>
      <c r="AD210" s="151"/>
      <c r="AE210" s="151"/>
      <c r="AF210" s="151"/>
      <c r="AG210" s="151" t="s">
        <v>126</v>
      </c>
      <c r="AH210" s="151">
        <v>5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74">
        <v>84</v>
      </c>
      <c r="B211" s="175" t="s">
        <v>396</v>
      </c>
      <c r="C211" s="191" t="s">
        <v>397</v>
      </c>
      <c r="D211" s="176" t="s">
        <v>159</v>
      </c>
      <c r="E211" s="177">
        <v>7</v>
      </c>
      <c r="F211" s="178"/>
      <c r="G211" s="179">
        <f>ROUND(E211*F211,2)</f>
        <v>0</v>
      </c>
      <c r="H211" s="178"/>
      <c r="I211" s="179">
        <f>ROUND(E211*H211,2)</f>
        <v>0</v>
      </c>
      <c r="J211" s="178"/>
      <c r="K211" s="179">
        <f>ROUND(E211*J211,2)</f>
        <v>0</v>
      </c>
      <c r="L211" s="179">
        <v>21</v>
      </c>
      <c r="M211" s="179">
        <f>G211*(1+L211/100)</f>
        <v>0</v>
      </c>
      <c r="N211" s="177">
        <v>4.0000000000000002E-4</v>
      </c>
      <c r="O211" s="177">
        <f>ROUND(E211*N211,2)</f>
        <v>0</v>
      </c>
      <c r="P211" s="177">
        <v>0</v>
      </c>
      <c r="Q211" s="177">
        <f>ROUND(E211*P211,2)</f>
        <v>0</v>
      </c>
      <c r="R211" s="179" t="s">
        <v>210</v>
      </c>
      <c r="S211" s="179" t="s">
        <v>119</v>
      </c>
      <c r="T211" s="180" t="s">
        <v>119</v>
      </c>
      <c r="U211" s="162">
        <v>0.124</v>
      </c>
      <c r="V211" s="162">
        <f>ROUND(E211*U211,2)</f>
        <v>0.87</v>
      </c>
      <c r="W211" s="162"/>
      <c r="X211" s="162" t="s">
        <v>120</v>
      </c>
      <c r="Y211" s="162" t="s">
        <v>205</v>
      </c>
      <c r="Z211" s="151"/>
      <c r="AA211" s="151"/>
      <c r="AB211" s="151"/>
      <c r="AC211" s="151"/>
      <c r="AD211" s="151"/>
      <c r="AE211" s="151"/>
      <c r="AF211" s="151"/>
      <c r="AG211" s="151" t="s">
        <v>122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2" x14ac:dyDescent="0.2">
      <c r="A212" s="158"/>
      <c r="B212" s="159"/>
      <c r="C212" s="192" t="s">
        <v>371</v>
      </c>
      <c r="D212" s="164"/>
      <c r="E212" s="165">
        <v>7</v>
      </c>
      <c r="F212" s="162"/>
      <c r="G212" s="162"/>
      <c r="H212" s="162"/>
      <c r="I212" s="162"/>
      <c r="J212" s="162"/>
      <c r="K212" s="162"/>
      <c r="L212" s="162"/>
      <c r="M212" s="162"/>
      <c r="N212" s="161"/>
      <c r="O212" s="161"/>
      <c r="P212" s="161"/>
      <c r="Q212" s="161"/>
      <c r="R212" s="162"/>
      <c r="S212" s="162"/>
      <c r="T212" s="162"/>
      <c r="U212" s="162"/>
      <c r="V212" s="162"/>
      <c r="W212" s="162"/>
      <c r="X212" s="162"/>
      <c r="Y212" s="162"/>
      <c r="Z212" s="151"/>
      <c r="AA212" s="151"/>
      <c r="AB212" s="151"/>
      <c r="AC212" s="151"/>
      <c r="AD212" s="151"/>
      <c r="AE212" s="151"/>
      <c r="AF212" s="151"/>
      <c r="AG212" s="151" t="s">
        <v>126</v>
      </c>
      <c r="AH212" s="151">
        <v>5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74">
        <v>85</v>
      </c>
      <c r="B213" s="175" t="s">
        <v>398</v>
      </c>
      <c r="C213" s="191" t="s">
        <v>399</v>
      </c>
      <c r="D213" s="176" t="s">
        <v>159</v>
      </c>
      <c r="E213" s="177">
        <v>7</v>
      </c>
      <c r="F213" s="178"/>
      <c r="G213" s="179">
        <f>ROUND(E213*F213,2)</f>
        <v>0</v>
      </c>
      <c r="H213" s="178"/>
      <c r="I213" s="179">
        <f>ROUND(E213*H213,2)</f>
        <v>0</v>
      </c>
      <c r="J213" s="178"/>
      <c r="K213" s="179">
        <f>ROUND(E213*J213,2)</f>
        <v>0</v>
      </c>
      <c r="L213" s="179">
        <v>21</v>
      </c>
      <c r="M213" s="179">
        <f>G213*(1+L213/100)</f>
        <v>0</v>
      </c>
      <c r="N213" s="177">
        <v>8.4000000000000003E-4</v>
      </c>
      <c r="O213" s="177">
        <f>ROUND(E213*N213,2)</f>
        <v>0.01</v>
      </c>
      <c r="P213" s="177">
        <v>0</v>
      </c>
      <c r="Q213" s="177">
        <f>ROUND(E213*P213,2)</f>
        <v>0</v>
      </c>
      <c r="R213" s="179" t="s">
        <v>210</v>
      </c>
      <c r="S213" s="179" t="s">
        <v>119</v>
      </c>
      <c r="T213" s="180" t="s">
        <v>119</v>
      </c>
      <c r="U213" s="162">
        <v>0.16500000000000001</v>
      </c>
      <c r="V213" s="162">
        <f>ROUND(E213*U213,2)</f>
        <v>1.1599999999999999</v>
      </c>
      <c r="W213" s="162"/>
      <c r="X213" s="162" t="s">
        <v>120</v>
      </c>
      <c r="Y213" s="162" t="s">
        <v>205</v>
      </c>
      <c r="Z213" s="151"/>
      <c r="AA213" s="151"/>
      <c r="AB213" s="151"/>
      <c r="AC213" s="151"/>
      <c r="AD213" s="151"/>
      <c r="AE213" s="151"/>
      <c r="AF213" s="151"/>
      <c r="AG213" s="151" t="s">
        <v>122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2" x14ac:dyDescent="0.2">
      <c r="A214" s="158"/>
      <c r="B214" s="159"/>
      <c r="C214" s="192" t="s">
        <v>377</v>
      </c>
      <c r="D214" s="164"/>
      <c r="E214" s="165">
        <v>7</v>
      </c>
      <c r="F214" s="162"/>
      <c r="G214" s="162"/>
      <c r="H214" s="162"/>
      <c r="I214" s="162"/>
      <c r="J214" s="162"/>
      <c r="K214" s="162"/>
      <c r="L214" s="162"/>
      <c r="M214" s="162"/>
      <c r="N214" s="161"/>
      <c r="O214" s="161"/>
      <c r="P214" s="161"/>
      <c r="Q214" s="161"/>
      <c r="R214" s="162"/>
      <c r="S214" s="162"/>
      <c r="T214" s="162"/>
      <c r="U214" s="162"/>
      <c r="V214" s="162"/>
      <c r="W214" s="162"/>
      <c r="X214" s="162"/>
      <c r="Y214" s="162"/>
      <c r="Z214" s="151"/>
      <c r="AA214" s="151"/>
      <c r="AB214" s="151"/>
      <c r="AC214" s="151"/>
      <c r="AD214" s="151"/>
      <c r="AE214" s="151"/>
      <c r="AF214" s="151"/>
      <c r="AG214" s="151" t="s">
        <v>126</v>
      </c>
      <c r="AH214" s="151">
        <v>5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">
      <c r="A215" s="174">
        <v>86</v>
      </c>
      <c r="B215" s="175" t="s">
        <v>400</v>
      </c>
      <c r="C215" s="191" t="s">
        <v>401</v>
      </c>
      <c r="D215" s="176" t="s">
        <v>159</v>
      </c>
      <c r="E215" s="177">
        <v>1</v>
      </c>
      <c r="F215" s="178"/>
      <c r="G215" s="179">
        <f>ROUND(E215*F215,2)</f>
        <v>0</v>
      </c>
      <c r="H215" s="178"/>
      <c r="I215" s="179">
        <f>ROUND(E215*H215,2)</f>
        <v>0</v>
      </c>
      <c r="J215" s="178"/>
      <c r="K215" s="179">
        <f>ROUND(E215*J215,2)</f>
        <v>0</v>
      </c>
      <c r="L215" s="179">
        <v>21</v>
      </c>
      <c r="M215" s="179">
        <f>G215*(1+L215/100)</f>
        <v>0</v>
      </c>
      <c r="N215" s="177">
        <v>1.1800000000000001E-3</v>
      </c>
      <c r="O215" s="177">
        <f>ROUND(E215*N215,2)</f>
        <v>0</v>
      </c>
      <c r="P215" s="177">
        <v>0</v>
      </c>
      <c r="Q215" s="177">
        <f>ROUND(E215*P215,2)</f>
        <v>0</v>
      </c>
      <c r="R215" s="179" t="s">
        <v>210</v>
      </c>
      <c r="S215" s="179" t="s">
        <v>119</v>
      </c>
      <c r="T215" s="180" t="s">
        <v>119</v>
      </c>
      <c r="U215" s="162">
        <v>0.21</v>
      </c>
      <c r="V215" s="162">
        <f>ROUND(E215*U215,2)</f>
        <v>0.21</v>
      </c>
      <c r="W215" s="162"/>
      <c r="X215" s="162" t="s">
        <v>120</v>
      </c>
      <c r="Y215" s="162" t="s">
        <v>205</v>
      </c>
      <c r="Z215" s="151"/>
      <c r="AA215" s="151"/>
      <c r="AB215" s="151"/>
      <c r="AC215" s="151"/>
      <c r="AD215" s="151"/>
      <c r="AE215" s="151"/>
      <c r="AF215" s="151"/>
      <c r="AG215" s="151" t="s">
        <v>122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2" x14ac:dyDescent="0.2">
      <c r="A216" s="158"/>
      <c r="B216" s="159"/>
      <c r="C216" s="192" t="s">
        <v>380</v>
      </c>
      <c r="D216" s="164"/>
      <c r="E216" s="165">
        <v>1</v>
      </c>
      <c r="F216" s="162"/>
      <c r="G216" s="162"/>
      <c r="H216" s="162"/>
      <c r="I216" s="162"/>
      <c r="J216" s="162"/>
      <c r="K216" s="162"/>
      <c r="L216" s="162"/>
      <c r="M216" s="162"/>
      <c r="N216" s="161"/>
      <c r="O216" s="161"/>
      <c r="P216" s="161"/>
      <c r="Q216" s="161"/>
      <c r="R216" s="162"/>
      <c r="S216" s="162"/>
      <c r="T216" s="162"/>
      <c r="U216" s="162"/>
      <c r="V216" s="162"/>
      <c r="W216" s="162"/>
      <c r="X216" s="162"/>
      <c r="Y216" s="162"/>
      <c r="Z216" s="151"/>
      <c r="AA216" s="151"/>
      <c r="AB216" s="151"/>
      <c r="AC216" s="151"/>
      <c r="AD216" s="151"/>
      <c r="AE216" s="151"/>
      <c r="AF216" s="151"/>
      <c r="AG216" s="151" t="s">
        <v>126</v>
      </c>
      <c r="AH216" s="151">
        <v>5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81">
        <v>87</v>
      </c>
      <c r="B217" s="182" t="s">
        <v>402</v>
      </c>
      <c r="C217" s="193" t="s">
        <v>403</v>
      </c>
      <c r="D217" s="183" t="s">
        <v>159</v>
      </c>
      <c r="E217" s="184">
        <v>1</v>
      </c>
      <c r="F217" s="185"/>
      <c r="G217" s="186">
        <f>ROUND(E217*F217,2)</f>
        <v>0</v>
      </c>
      <c r="H217" s="185"/>
      <c r="I217" s="186">
        <f>ROUND(E217*H217,2)</f>
        <v>0</v>
      </c>
      <c r="J217" s="185"/>
      <c r="K217" s="186">
        <f>ROUND(E217*J217,2)</f>
        <v>0</v>
      </c>
      <c r="L217" s="186">
        <v>21</v>
      </c>
      <c r="M217" s="186">
        <f>G217*(1+L217/100)</f>
        <v>0</v>
      </c>
      <c r="N217" s="184">
        <v>0</v>
      </c>
      <c r="O217" s="184">
        <f>ROUND(E217*N217,2)</f>
        <v>0</v>
      </c>
      <c r="P217" s="184">
        <v>0</v>
      </c>
      <c r="Q217" s="184">
        <f>ROUND(E217*P217,2)</f>
        <v>0</v>
      </c>
      <c r="R217" s="186"/>
      <c r="S217" s="186" t="s">
        <v>119</v>
      </c>
      <c r="T217" s="187" t="s">
        <v>119</v>
      </c>
      <c r="U217" s="162">
        <v>0.75700000000000001</v>
      </c>
      <c r="V217" s="162">
        <f>ROUND(E217*U217,2)</f>
        <v>0.76</v>
      </c>
      <c r="W217" s="162"/>
      <c r="X217" s="162" t="s">
        <v>120</v>
      </c>
      <c r="Y217" s="162" t="s">
        <v>121</v>
      </c>
      <c r="Z217" s="151"/>
      <c r="AA217" s="151"/>
      <c r="AB217" s="151"/>
      <c r="AC217" s="151"/>
      <c r="AD217" s="151"/>
      <c r="AE217" s="151"/>
      <c r="AF217" s="151"/>
      <c r="AG217" s="151" t="s">
        <v>122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74">
        <v>88</v>
      </c>
      <c r="B218" s="175" t="s">
        <v>404</v>
      </c>
      <c r="C218" s="191" t="s">
        <v>405</v>
      </c>
      <c r="D218" s="176" t="s">
        <v>159</v>
      </c>
      <c r="E218" s="177">
        <v>6</v>
      </c>
      <c r="F218" s="178"/>
      <c r="G218" s="179">
        <f>ROUND(E218*F218,2)</f>
        <v>0</v>
      </c>
      <c r="H218" s="178"/>
      <c r="I218" s="179">
        <f>ROUND(E218*H218,2)</f>
        <v>0</v>
      </c>
      <c r="J218" s="178"/>
      <c r="K218" s="179">
        <f>ROUND(E218*J218,2)</f>
        <v>0</v>
      </c>
      <c r="L218" s="179">
        <v>21</v>
      </c>
      <c r="M218" s="179">
        <f>G218*(1+L218/100)</f>
        <v>0</v>
      </c>
      <c r="N218" s="177">
        <v>1.8000000000000001E-4</v>
      </c>
      <c r="O218" s="177">
        <f>ROUND(E218*N218,2)</f>
        <v>0</v>
      </c>
      <c r="P218" s="177">
        <v>0</v>
      </c>
      <c r="Q218" s="177">
        <f>ROUND(E218*P218,2)</f>
        <v>0</v>
      </c>
      <c r="R218" s="179"/>
      <c r="S218" s="179" t="s">
        <v>165</v>
      </c>
      <c r="T218" s="180" t="s">
        <v>119</v>
      </c>
      <c r="U218" s="162">
        <v>9.2999999999999999E-2</v>
      </c>
      <c r="V218" s="162">
        <f>ROUND(E218*U218,2)</f>
        <v>0.56000000000000005</v>
      </c>
      <c r="W218" s="162"/>
      <c r="X218" s="162" t="s">
        <v>120</v>
      </c>
      <c r="Y218" s="162" t="s">
        <v>205</v>
      </c>
      <c r="Z218" s="151"/>
      <c r="AA218" s="151"/>
      <c r="AB218" s="151"/>
      <c r="AC218" s="151"/>
      <c r="AD218" s="151"/>
      <c r="AE218" s="151"/>
      <c r="AF218" s="151"/>
      <c r="AG218" s="151" t="s">
        <v>122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2" x14ac:dyDescent="0.2">
      <c r="A219" s="158"/>
      <c r="B219" s="159"/>
      <c r="C219" s="192" t="s">
        <v>368</v>
      </c>
      <c r="D219" s="164"/>
      <c r="E219" s="165">
        <v>6</v>
      </c>
      <c r="F219" s="162"/>
      <c r="G219" s="162"/>
      <c r="H219" s="162"/>
      <c r="I219" s="162"/>
      <c r="J219" s="162"/>
      <c r="K219" s="162"/>
      <c r="L219" s="162"/>
      <c r="M219" s="162"/>
      <c r="N219" s="161"/>
      <c r="O219" s="161"/>
      <c r="P219" s="161"/>
      <c r="Q219" s="161"/>
      <c r="R219" s="162"/>
      <c r="S219" s="162"/>
      <c r="T219" s="162"/>
      <c r="U219" s="162"/>
      <c r="V219" s="162"/>
      <c r="W219" s="162"/>
      <c r="X219" s="162"/>
      <c r="Y219" s="162"/>
      <c r="Z219" s="151"/>
      <c r="AA219" s="151"/>
      <c r="AB219" s="151"/>
      <c r="AC219" s="151"/>
      <c r="AD219" s="151"/>
      <c r="AE219" s="151"/>
      <c r="AF219" s="151"/>
      <c r="AG219" s="151" t="s">
        <v>126</v>
      </c>
      <c r="AH219" s="151">
        <v>5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ht="22.5" outlineLevel="1" x14ac:dyDescent="0.2">
      <c r="A220" s="181">
        <v>89</v>
      </c>
      <c r="B220" s="182" t="s">
        <v>406</v>
      </c>
      <c r="C220" s="193" t="s">
        <v>407</v>
      </c>
      <c r="D220" s="183" t="s">
        <v>159</v>
      </c>
      <c r="E220" s="184">
        <v>2</v>
      </c>
      <c r="F220" s="185"/>
      <c r="G220" s="186">
        <f t="shared" ref="G220:G226" si="7">ROUND(E220*F220,2)</f>
        <v>0</v>
      </c>
      <c r="H220" s="185"/>
      <c r="I220" s="186">
        <f t="shared" ref="I220:I226" si="8">ROUND(E220*H220,2)</f>
        <v>0</v>
      </c>
      <c r="J220" s="185"/>
      <c r="K220" s="186">
        <f t="shared" ref="K220:K226" si="9">ROUND(E220*J220,2)</f>
        <v>0</v>
      </c>
      <c r="L220" s="186">
        <v>21</v>
      </c>
      <c r="M220" s="186">
        <f t="shared" ref="M220:M226" si="10">G220*(1+L220/100)</f>
        <v>0</v>
      </c>
      <c r="N220" s="184">
        <v>6.8999999999999997E-4</v>
      </c>
      <c r="O220" s="184">
        <f t="shared" ref="O220:O226" si="11">ROUND(E220*N220,2)</f>
        <v>0</v>
      </c>
      <c r="P220" s="184">
        <v>0</v>
      </c>
      <c r="Q220" s="184">
        <f t="shared" ref="Q220:Q226" si="12">ROUND(E220*P220,2)</f>
        <v>0</v>
      </c>
      <c r="R220" s="186" t="s">
        <v>178</v>
      </c>
      <c r="S220" s="186" t="s">
        <v>119</v>
      </c>
      <c r="T220" s="187" t="s">
        <v>119</v>
      </c>
      <c r="U220" s="162">
        <v>0</v>
      </c>
      <c r="V220" s="162">
        <f t="shared" ref="V220:V226" si="13">ROUND(E220*U220,2)</f>
        <v>0</v>
      </c>
      <c r="W220" s="162"/>
      <c r="X220" s="162" t="s">
        <v>179</v>
      </c>
      <c r="Y220" s="162" t="s">
        <v>205</v>
      </c>
      <c r="Z220" s="151"/>
      <c r="AA220" s="151"/>
      <c r="AB220" s="151"/>
      <c r="AC220" s="151"/>
      <c r="AD220" s="151"/>
      <c r="AE220" s="151"/>
      <c r="AF220" s="151"/>
      <c r="AG220" s="151" t="s">
        <v>180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ht="22.5" outlineLevel="1" x14ac:dyDescent="0.2">
      <c r="A221" s="181">
        <v>90</v>
      </c>
      <c r="B221" s="182" t="s">
        <v>408</v>
      </c>
      <c r="C221" s="193" t="s">
        <v>409</v>
      </c>
      <c r="D221" s="183" t="s">
        <v>159</v>
      </c>
      <c r="E221" s="184">
        <v>2</v>
      </c>
      <c r="F221" s="185"/>
      <c r="G221" s="186">
        <f t="shared" si="7"/>
        <v>0</v>
      </c>
      <c r="H221" s="185"/>
      <c r="I221" s="186">
        <f t="shared" si="8"/>
        <v>0</v>
      </c>
      <c r="J221" s="185"/>
      <c r="K221" s="186">
        <f t="shared" si="9"/>
        <v>0</v>
      </c>
      <c r="L221" s="186">
        <v>21</v>
      </c>
      <c r="M221" s="186">
        <f t="shared" si="10"/>
        <v>0</v>
      </c>
      <c r="N221" s="184">
        <v>1.6000000000000001E-3</v>
      </c>
      <c r="O221" s="184">
        <f t="shared" si="11"/>
        <v>0</v>
      </c>
      <c r="P221" s="184">
        <v>0</v>
      </c>
      <c r="Q221" s="184">
        <f t="shared" si="12"/>
        <v>0</v>
      </c>
      <c r="R221" s="186" t="s">
        <v>178</v>
      </c>
      <c r="S221" s="186" t="s">
        <v>119</v>
      </c>
      <c r="T221" s="187" t="s">
        <v>119</v>
      </c>
      <c r="U221" s="162">
        <v>0</v>
      </c>
      <c r="V221" s="162">
        <f t="shared" si="13"/>
        <v>0</v>
      </c>
      <c r="W221" s="162"/>
      <c r="X221" s="162" t="s">
        <v>179</v>
      </c>
      <c r="Y221" s="162" t="s">
        <v>205</v>
      </c>
      <c r="Z221" s="151"/>
      <c r="AA221" s="151"/>
      <c r="AB221" s="151"/>
      <c r="AC221" s="151"/>
      <c r="AD221" s="151"/>
      <c r="AE221" s="151"/>
      <c r="AF221" s="151"/>
      <c r="AG221" s="151" t="s">
        <v>180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81">
        <v>91</v>
      </c>
      <c r="B222" s="182" t="s">
        <v>410</v>
      </c>
      <c r="C222" s="193" t="s">
        <v>411</v>
      </c>
      <c r="D222" s="183" t="s">
        <v>159</v>
      </c>
      <c r="E222" s="184">
        <v>2</v>
      </c>
      <c r="F222" s="185"/>
      <c r="G222" s="186">
        <f t="shared" si="7"/>
        <v>0</v>
      </c>
      <c r="H222" s="185"/>
      <c r="I222" s="186">
        <f t="shared" si="8"/>
        <v>0</v>
      </c>
      <c r="J222" s="185"/>
      <c r="K222" s="186">
        <f t="shared" si="9"/>
        <v>0</v>
      </c>
      <c r="L222" s="186">
        <v>21</v>
      </c>
      <c r="M222" s="186">
        <f t="shared" si="10"/>
        <v>0</v>
      </c>
      <c r="N222" s="184">
        <v>8.8000000000000003E-4</v>
      </c>
      <c r="O222" s="184">
        <f t="shared" si="11"/>
        <v>0</v>
      </c>
      <c r="P222" s="184">
        <v>0</v>
      </c>
      <c r="Q222" s="184">
        <f t="shared" si="12"/>
        <v>0</v>
      </c>
      <c r="R222" s="186"/>
      <c r="S222" s="186" t="s">
        <v>165</v>
      </c>
      <c r="T222" s="187" t="s">
        <v>242</v>
      </c>
      <c r="U222" s="162">
        <v>0</v>
      </c>
      <c r="V222" s="162">
        <f t="shared" si="13"/>
        <v>0</v>
      </c>
      <c r="W222" s="162"/>
      <c r="X222" s="162" t="s">
        <v>179</v>
      </c>
      <c r="Y222" s="162" t="s">
        <v>121</v>
      </c>
      <c r="Z222" s="151"/>
      <c r="AA222" s="151"/>
      <c r="AB222" s="151"/>
      <c r="AC222" s="151"/>
      <c r="AD222" s="151"/>
      <c r="AE222" s="151"/>
      <c r="AF222" s="151"/>
      <c r="AG222" s="151" t="s">
        <v>180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ht="22.5" outlineLevel="1" x14ac:dyDescent="0.2">
      <c r="A223" s="181">
        <v>92</v>
      </c>
      <c r="B223" s="182" t="s">
        <v>412</v>
      </c>
      <c r="C223" s="193" t="s">
        <v>413</v>
      </c>
      <c r="D223" s="183" t="s">
        <v>159</v>
      </c>
      <c r="E223" s="184">
        <v>1</v>
      </c>
      <c r="F223" s="185"/>
      <c r="G223" s="186">
        <f t="shared" si="7"/>
        <v>0</v>
      </c>
      <c r="H223" s="185"/>
      <c r="I223" s="186">
        <f t="shared" si="8"/>
        <v>0</v>
      </c>
      <c r="J223" s="185"/>
      <c r="K223" s="186">
        <f t="shared" si="9"/>
        <v>0</v>
      </c>
      <c r="L223" s="186">
        <v>21</v>
      </c>
      <c r="M223" s="186">
        <f t="shared" si="10"/>
        <v>0</v>
      </c>
      <c r="N223" s="184">
        <v>1.6E-2</v>
      </c>
      <c r="O223" s="184">
        <f t="shared" si="11"/>
        <v>0.02</v>
      </c>
      <c r="P223" s="184">
        <v>0</v>
      </c>
      <c r="Q223" s="184">
        <f t="shared" si="12"/>
        <v>0</v>
      </c>
      <c r="R223" s="186" t="s">
        <v>178</v>
      </c>
      <c r="S223" s="186" t="s">
        <v>119</v>
      </c>
      <c r="T223" s="187" t="s">
        <v>119</v>
      </c>
      <c r="U223" s="162">
        <v>0</v>
      </c>
      <c r="V223" s="162">
        <f t="shared" si="13"/>
        <v>0</v>
      </c>
      <c r="W223" s="162"/>
      <c r="X223" s="162" t="s">
        <v>179</v>
      </c>
      <c r="Y223" s="162" t="s">
        <v>121</v>
      </c>
      <c r="Z223" s="151"/>
      <c r="AA223" s="151"/>
      <c r="AB223" s="151"/>
      <c r="AC223" s="151"/>
      <c r="AD223" s="151"/>
      <c r="AE223" s="151"/>
      <c r="AF223" s="151"/>
      <c r="AG223" s="151" t="s">
        <v>180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ht="33.75" outlineLevel="1" x14ac:dyDescent="0.2">
      <c r="A224" s="181">
        <v>93</v>
      </c>
      <c r="B224" s="182" t="s">
        <v>414</v>
      </c>
      <c r="C224" s="193" t="s">
        <v>415</v>
      </c>
      <c r="D224" s="183" t="s">
        <v>159</v>
      </c>
      <c r="E224" s="184">
        <v>1</v>
      </c>
      <c r="F224" s="185"/>
      <c r="G224" s="186">
        <f t="shared" si="7"/>
        <v>0</v>
      </c>
      <c r="H224" s="185"/>
      <c r="I224" s="186">
        <f t="shared" si="8"/>
        <v>0</v>
      </c>
      <c r="J224" s="185"/>
      <c r="K224" s="186">
        <f t="shared" si="9"/>
        <v>0</v>
      </c>
      <c r="L224" s="186">
        <v>21</v>
      </c>
      <c r="M224" s="186">
        <f t="shared" si="10"/>
        <v>0</v>
      </c>
      <c r="N224" s="184">
        <v>1.8499999999999999E-2</v>
      </c>
      <c r="O224" s="184">
        <f t="shared" si="11"/>
        <v>0.02</v>
      </c>
      <c r="P224" s="184">
        <v>0</v>
      </c>
      <c r="Q224" s="184">
        <f t="shared" si="12"/>
        <v>0</v>
      </c>
      <c r="R224" s="186" t="s">
        <v>178</v>
      </c>
      <c r="S224" s="186" t="s">
        <v>119</v>
      </c>
      <c r="T224" s="187" t="s">
        <v>119</v>
      </c>
      <c r="U224" s="162">
        <v>0</v>
      </c>
      <c r="V224" s="162">
        <f t="shared" si="13"/>
        <v>0</v>
      </c>
      <c r="W224" s="162"/>
      <c r="X224" s="162" t="s">
        <v>179</v>
      </c>
      <c r="Y224" s="162" t="s">
        <v>121</v>
      </c>
      <c r="Z224" s="151"/>
      <c r="AA224" s="151"/>
      <c r="AB224" s="151"/>
      <c r="AC224" s="151"/>
      <c r="AD224" s="151"/>
      <c r="AE224" s="151"/>
      <c r="AF224" s="151"/>
      <c r="AG224" s="151" t="s">
        <v>180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ht="33.75" outlineLevel="1" x14ac:dyDescent="0.2">
      <c r="A225" s="181">
        <v>94</v>
      </c>
      <c r="B225" s="182" t="s">
        <v>416</v>
      </c>
      <c r="C225" s="193" t="s">
        <v>417</v>
      </c>
      <c r="D225" s="183" t="s">
        <v>159</v>
      </c>
      <c r="E225" s="184">
        <v>1</v>
      </c>
      <c r="F225" s="185"/>
      <c r="G225" s="186">
        <f t="shared" si="7"/>
        <v>0</v>
      </c>
      <c r="H225" s="185"/>
      <c r="I225" s="186">
        <f t="shared" si="8"/>
        <v>0</v>
      </c>
      <c r="J225" s="185"/>
      <c r="K225" s="186">
        <f t="shared" si="9"/>
        <v>0</v>
      </c>
      <c r="L225" s="186">
        <v>21</v>
      </c>
      <c r="M225" s="186">
        <f t="shared" si="10"/>
        <v>0</v>
      </c>
      <c r="N225" s="184">
        <v>2.4E-2</v>
      </c>
      <c r="O225" s="184">
        <f t="shared" si="11"/>
        <v>0.02</v>
      </c>
      <c r="P225" s="184">
        <v>0</v>
      </c>
      <c r="Q225" s="184">
        <f t="shared" si="12"/>
        <v>0</v>
      </c>
      <c r="R225" s="186" t="s">
        <v>178</v>
      </c>
      <c r="S225" s="186" t="s">
        <v>119</v>
      </c>
      <c r="T225" s="187" t="s">
        <v>119</v>
      </c>
      <c r="U225" s="162">
        <v>0</v>
      </c>
      <c r="V225" s="162">
        <f t="shared" si="13"/>
        <v>0</v>
      </c>
      <c r="W225" s="162"/>
      <c r="X225" s="162" t="s">
        <v>179</v>
      </c>
      <c r="Y225" s="162" t="s">
        <v>121</v>
      </c>
      <c r="Z225" s="151"/>
      <c r="AA225" s="151"/>
      <c r="AB225" s="151"/>
      <c r="AC225" s="151"/>
      <c r="AD225" s="151"/>
      <c r="AE225" s="151"/>
      <c r="AF225" s="151"/>
      <c r="AG225" s="151" t="s">
        <v>180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ht="22.5" outlineLevel="1" x14ac:dyDescent="0.2">
      <c r="A226" s="174">
        <v>95</v>
      </c>
      <c r="B226" s="175" t="s">
        <v>418</v>
      </c>
      <c r="C226" s="191" t="s">
        <v>419</v>
      </c>
      <c r="D226" s="176" t="s">
        <v>159</v>
      </c>
      <c r="E226" s="177">
        <v>35</v>
      </c>
      <c r="F226" s="178"/>
      <c r="G226" s="179">
        <f t="shared" si="7"/>
        <v>0</v>
      </c>
      <c r="H226" s="178"/>
      <c r="I226" s="179">
        <f t="shared" si="8"/>
        <v>0</v>
      </c>
      <c r="J226" s="178"/>
      <c r="K226" s="179">
        <f t="shared" si="9"/>
        <v>0</v>
      </c>
      <c r="L226" s="179">
        <v>21</v>
      </c>
      <c r="M226" s="179">
        <f t="shared" si="10"/>
        <v>0</v>
      </c>
      <c r="N226" s="177">
        <v>0</v>
      </c>
      <c r="O226" s="177">
        <f t="shared" si="11"/>
        <v>0</v>
      </c>
      <c r="P226" s="177">
        <v>0</v>
      </c>
      <c r="Q226" s="177">
        <f t="shared" si="12"/>
        <v>0</v>
      </c>
      <c r="R226" s="179" t="s">
        <v>178</v>
      </c>
      <c r="S226" s="179" t="s">
        <v>119</v>
      </c>
      <c r="T226" s="180" t="s">
        <v>119</v>
      </c>
      <c r="U226" s="162">
        <v>0</v>
      </c>
      <c r="V226" s="162">
        <f t="shared" si="13"/>
        <v>0</v>
      </c>
      <c r="W226" s="162"/>
      <c r="X226" s="162" t="s">
        <v>179</v>
      </c>
      <c r="Y226" s="162" t="s">
        <v>121</v>
      </c>
      <c r="Z226" s="151"/>
      <c r="AA226" s="151"/>
      <c r="AB226" s="151"/>
      <c r="AC226" s="151"/>
      <c r="AD226" s="151"/>
      <c r="AE226" s="151"/>
      <c r="AF226" s="151"/>
      <c r="AG226" s="151" t="s">
        <v>180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2" x14ac:dyDescent="0.2">
      <c r="A227" s="158"/>
      <c r="B227" s="159"/>
      <c r="C227" s="192" t="s">
        <v>420</v>
      </c>
      <c r="D227" s="164"/>
      <c r="E227" s="165">
        <v>35</v>
      </c>
      <c r="F227" s="162"/>
      <c r="G227" s="162"/>
      <c r="H227" s="162"/>
      <c r="I227" s="162"/>
      <c r="J227" s="162"/>
      <c r="K227" s="162"/>
      <c r="L227" s="162"/>
      <c r="M227" s="162"/>
      <c r="N227" s="161"/>
      <c r="O227" s="161"/>
      <c r="P227" s="161"/>
      <c r="Q227" s="161"/>
      <c r="R227" s="162"/>
      <c r="S227" s="162"/>
      <c r="T227" s="162"/>
      <c r="U227" s="162"/>
      <c r="V227" s="162"/>
      <c r="W227" s="162"/>
      <c r="X227" s="162"/>
      <c r="Y227" s="162"/>
      <c r="Z227" s="151"/>
      <c r="AA227" s="151"/>
      <c r="AB227" s="151"/>
      <c r="AC227" s="151"/>
      <c r="AD227" s="151"/>
      <c r="AE227" s="151"/>
      <c r="AF227" s="151"/>
      <c r="AG227" s="151" t="s">
        <v>126</v>
      </c>
      <c r="AH227" s="151">
        <v>5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ht="22.5" outlineLevel="1" x14ac:dyDescent="0.2">
      <c r="A228" s="174">
        <v>96</v>
      </c>
      <c r="B228" s="175" t="s">
        <v>421</v>
      </c>
      <c r="C228" s="191" t="s">
        <v>422</v>
      </c>
      <c r="D228" s="176" t="s">
        <v>159</v>
      </c>
      <c r="E228" s="177">
        <v>15</v>
      </c>
      <c r="F228" s="178"/>
      <c r="G228" s="179">
        <f>ROUND(E228*F228,2)</f>
        <v>0</v>
      </c>
      <c r="H228" s="178"/>
      <c r="I228" s="179">
        <f>ROUND(E228*H228,2)</f>
        <v>0</v>
      </c>
      <c r="J228" s="178"/>
      <c r="K228" s="179">
        <f>ROUND(E228*J228,2)</f>
        <v>0</v>
      </c>
      <c r="L228" s="179">
        <v>21</v>
      </c>
      <c r="M228" s="179">
        <f>G228*(1+L228/100)</f>
        <v>0</v>
      </c>
      <c r="N228" s="177">
        <v>0</v>
      </c>
      <c r="O228" s="177">
        <f>ROUND(E228*N228,2)</f>
        <v>0</v>
      </c>
      <c r="P228" s="177">
        <v>0</v>
      </c>
      <c r="Q228" s="177">
        <f>ROUND(E228*P228,2)</f>
        <v>0</v>
      </c>
      <c r="R228" s="179" t="s">
        <v>178</v>
      </c>
      <c r="S228" s="179" t="s">
        <v>119</v>
      </c>
      <c r="T228" s="180" t="s">
        <v>119</v>
      </c>
      <c r="U228" s="162">
        <v>0</v>
      </c>
      <c r="V228" s="162">
        <f>ROUND(E228*U228,2)</f>
        <v>0</v>
      </c>
      <c r="W228" s="162"/>
      <c r="X228" s="162" t="s">
        <v>179</v>
      </c>
      <c r="Y228" s="162" t="s">
        <v>121</v>
      </c>
      <c r="Z228" s="151"/>
      <c r="AA228" s="151"/>
      <c r="AB228" s="151"/>
      <c r="AC228" s="151"/>
      <c r="AD228" s="151"/>
      <c r="AE228" s="151"/>
      <c r="AF228" s="151"/>
      <c r="AG228" s="151" t="s">
        <v>180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2" x14ac:dyDescent="0.2">
      <c r="A229" s="158"/>
      <c r="B229" s="159"/>
      <c r="C229" s="192" t="s">
        <v>423</v>
      </c>
      <c r="D229" s="164"/>
      <c r="E229" s="165">
        <v>15</v>
      </c>
      <c r="F229" s="162"/>
      <c r="G229" s="162"/>
      <c r="H229" s="162"/>
      <c r="I229" s="162"/>
      <c r="J229" s="162"/>
      <c r="K229" s="162"/>
      <c r="L229" s="162"/>
      <c r="M229" s="162"/>
      <c r="N229" s="161"/>
      <c r="O229" s="161"/>
      <c r="P229" s="161"/>
      <c r="Q229" s="161"/>
      <c r="R229" s="162"/>
      <c r="S229" s="162"/>
      <c r="T229" s="162"/>
      <c r="U229" s="162"/>
      <c r="V229" s="162"/>
      <c r="W229" s="162"/>
      <c r="X229" s="162"/>
      <c r="Y229" s="162"/>
      <c r="Z229" s="151"/>
      <c r="AA229" s="151"/>
      <c r="AB229" s="151"/>
      <c r="AC229" s="151"/>
      <c r="AD229" s="151"/>
      <c r="AE229" s="151"/>
      <c r="AF229" s="151"/>
      <c r="AG229" s="151" t="s">
        <v>126</v>
      </c>
      <c r="AH229" s="151">
        <v>5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ht="22.5" outlineLevel="1" x14ac:dyDescent="0.2">
      <c r="A230" s="174">
        <v>97</v>
      </c>
      <c r="B230" s="175" t="s">
        <v>424</v>
      </c>
      <c r="C230" s="191" t="s">
        <v>425</v>
      </c>
      <c r="D230" s="176" t="s">
        <v>159</v>
      </c>
      <c r="E230" s="177">
        <v>17</v>
      </c>
      <c r="F230" s="178"/>
      <c r="G230" s="179">
        <f>ROUND(E230*F230,2)</f>
        <v>0</v>
      </c>
      <c r="H230" s="178"/>
      <c r="I230" s="179">
        <f>ROUND(E230*H230,2)</f>
        <v>0</v>
      </c>
      <c r="J230" s="178"/>
      <c r="K230" s="179">
        <f>ROUND(E230*J230,2)</f>
        <v>0</v>
      </c>
      <c r="L230" s="179">
        <v>21</v>
      </c>
      <c r="M230" s="179">
        <f>G230*(1+L230/100)</f>
        <v>0</v>
      </c>
      <c r="N230" s="177">
        <v>0</v>
      </c>
      <c r="O230" s="177">
        <f>ROUND(E230*N230,2)</f>
        <v>0</v>
      </c>
      <c r="P230" s="177">
        <v>0</v>
      </c>
      <c r="Q230" s="177">
        <f>ROUND(E230*P230,2)</f>
        <v>0</v>
      </c>
      <c r="R230" s="179" t="s">
        <v>178</v>
      </c>
      <c r="S230" s="179" t="s">
        <v>119</v>
      </c>
      <c r="T230" s="180" t="s">
        <v>119</v>
      </c>
      <c r="U230" s="162">
        <v>0</v>
      </c>
      <c r="V230" s="162">
        <f>ROUND(E230*U230,2)</f>
        <v>0</v>
      </c>
      <c r="W230" s="162"/>
      <c r="X230" s="162" t="s">
        <v>179</v>
      </c>
      <c r="Y230" s="162" t="s">
        <v>121</v>
      </c>
      <c r="Z230" s="151"/>
      <c r="AA230" s="151"/>
      <c r="AB230" s="151"/>
      <c r="AC230" s="151"/>
      <c r="AD230" s="151"/>
      <c r="AE230" s="151"/>
      <c r="AF230" s="151"/>
      <c r="AG230" s="151" t="s">
        <v>180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2" x14ac:dyDescent="0.2">
      <c r="A231" s="158"/>
      <c r="B231" s="159"/>
      <c r="C231" s="192" t="s">
        <v>426</v>
      </c>
      <c r="D231" s="164"/>
      <c r="E231" s="165">
        <v>17</v>
      </c>
      <c r="F231" s="162"/>
      <c r="G231" s="162"/>
      <c r="H231" s="162"/>
      <c r="I231" s="162"/>
      <c r="J231" s="162"/>
      <c r="K231" s="162"/>
      <c r="L231" s="162"/>
      <c r="M231" s="162"/>
      <c r="N231" s="161"/>
      <c r="O231" s="161"/>
      <c r="P231" s="161"/>
      <c r="Q231" s="161"/>
      <c r="R231" s="162"/>
      <c r="S231" s="162"/>
      <c r="T231" s="162"/>
      <c r="U231" s="162"/>
      <c r="V231" s="162"/>
      <c r="W231" s="162"/>
      <c r="X231" s="162"/>
      <c r="Y231" s="162"/>
      <c r="Z231" s="151"/>
      <c r="AA231" s="151"/>
      <c r="AB231" s="151"/>
      <c r="AC231" s="151"/>
      <c r="AD231" s="151"/>
      <c r="AE231" s="151"/>
      <c r="AF231" s="151"/>
      <c r="AG231" s="151" t="s">
        <v>126</v>
      </c>
      <c r="AH231" s="151">
        <v>5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ht="22.5" outlineLevel="1" x14ac:dyDescent="0.2">
      <c r="A232" s="174">
        <v>98</v>
      </c>
      <c r="B232" s="175" t="s">
        <v>427</v>
      </c>
      <c r="C232" s="191" t="s">
        <v>428</v>
      </c>
      <c r="D232" s="176" t="s">
        <v>159</v>
      </c>
      <c r="E232" s="177">
        <v>1</v>
      </c>
      <c r="F232" s="178"/>
      <c r="G232" s="179">
        <f>ROUND(E232*F232,2)</f>
        <v>0</v>
      </c>
      <c r="H232" s="178"/>
      <c r="I232" s="179">
        <f>ROUND(E232*H232,2)</f>
        <v>0</v>
      </c>
      <c r="J232" s="178"/>
      <c r="K232" s="179">
        <f>ROUND(E232*J232,2)</f>
        <v>0</v>
      </c>
      <c r="L232" s="179">
        <v>21</v>
      </c>
      <c r="M232" s="179">
        <f>G232*(1+L232/100)</f>
        <v>0</v>
      </c>
      <c r="N232" s="177">
        <v>1.4500000000000001E-2</v>
      </c>
      <c r="O232" s="177">
        <f>ROUND(E232*N232,2)</f>
        <v>0.01</v>
      </c>
      <c r="P232" s="177">
        <v>0</v>
      </c>
      <c r="Q232" s="177">
        <f>ROUND(E232*P232,2)</f>
        <v>0</v>
      </c>
      <c r="R232" s="179" t="s">
        <v>178</v>
      </c>
      <c r="S232" s="179" t="s">
        <v>119</v>
      </c>
      <c r="T232" s="180" t="s">
        <v>119</v>
      </c>
      <c r="U232" s="162">
        <v>0</v>
      </c>
      <c r="V232" s="162">
        <f>ROUND(E232*U232,2)</f>
        <v>0</v>
      </c>
      <c r="W232" s="162"/>
      <c r="X232" s="162" t="s">
        <v>179</v>
      </c>
      <c r="Y232" s="162" t="s">
        <v>121</v>
      </c>
      <c r="Z232" s="151"/>
      <c r="AA232" s="151"/>
      <c r="AB232" s="151"/>
      <c r="AC232" s="151"/>
      <c r="AD232" s="151"/>
      <c r="AE232" s="151"/>
      <c r="AF232" s="151"/>
      <c r="AG232" s="151" t="s">
        <v>180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158">
        <v>99</v>
      </c>
      <c r="B233" s="159" t="s">
        <v>429</v>
      </c>
      <c r="C233" s="194" t="s">
        <v>430</v>
      </c>
      <c r="D233" s="160" t="s">
        <v>0</v>
      </c>
      <c r="E233" s="189"/>
      <c r="F233" s="163"/>
      <c r="G233" s="162">
        <f>ROUND(E233*F233,2)</f>
        <v>0</v>
      </c>
      <c r="H233" s="163"/>
      <c r="I233" s="162">
        <f>ROUND(E233*H233,2)</f>
        <v>0</v>
      </c>
      <c r="J233" s="163"/>
      <c r="K233" s="162">
        <f>ROUND(E233*J233,2)</f>
        <v>0</v>
      </c>
      <c r="L233" s="162">
        <v>21</v>
      </c>
      <c r="M233" s="162">
        <f>G233*(1+L233/100)</f>
        <v>0</v>
      </c>
      <c r="N233" s="161">
        <v>0</v>
      </c>
      <c r="O233" s="161">
        <f>ROUND(E233*N233,2)</f>
        <v>0</v>
      </c>
      <c r="P233" s="161">
        <v>0</v>
      </c>
      <c r="Q233" s="161">
        <f>ROUND(E233*P233,2)</f>
        <v>0</v>
      </c>
      <c r="R233" s="162" t="s">
        <v>190</v>
      </c>
      <c r="S233" s="162" t="s">
        <v>119</v>
      </c>
      <c r="T233" s="162" t="s">
        <v>119</v>
      </c>
      <c r="U233" s="162">
        <v>0</v>
      </c>
      <c r="V233" s="162">
        <f>ROUND(E233*U233,2)</f>
        <v>0</v>
      </c>
      <c r="W233" s="162"/>
      <c r="X233" s="162" t="s">
        <v>246</v>
      </c>
      <c r="Y233" s="162" t="s">
        <v>121</v>
      </c>
      <c r="Z233" s="151"/>
      <c r="AA233" s="151"/>
      <c r="AB233" s="151"/>
      <c r="AC233" s="151"/>
      <c r="AD233" s="151"/>
      <c r="AE233" s="151"/>
      <c r="AF233" s="151"/>
      <c r="AG233" s="151" t="s">
        <v>247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2" x14ac:dyDescent="0.2">
      <c r="A234" s="158"/>
      <c r="B234" s="159"/>
      <c r="C234" s="260" t="s">
        <v>431</v>
      </c>
      <c r="D234" s="261"/>
      <c r="E234" s="261"/>
      <c r="F234" s="261"/>
      <c r="G234" s="261"/>
      <c r="H234" s="162"/>
      <c r="I234" s="162"/>
      <c r="J234" s="162"/>
      <c r="K234" s="162"/>
      <c r="L234" s="162"/>
      <c r="M234" s="162"/>
      <c r="N234" s="161"/>
      <c r="O234" s="161"/>
      <c r="P234" s="161"/>
      <c r="Q234" s="161"/>
      <c r="R234" s="162"/>
      <c r="S234" s="162"/>
      <c r="T234" s="162"/>
      <c r="U234" s="162"/>
      <c r="V234" s="162"/>
      <c r="W234" s="162"/>
      <c r="X234" s="162"/>
      <c r="Y234" s="162"/>
      <c r="Z234" s="151"/>
      <c r="AA234" s="151"/>
      <c r="AB234" s="151"/>
      <c r="AC234" s="151"/>
      <c r="AD234" s="151"/>
      <c r="AE234" s="151"/>
      <c r="AF234" s="151"/>
      <c r="AG234" s="151" t="s">
        <v>124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x14ac:dyDescent="0.2">
      <c r="A235" s="167" t="s">
        <v>113</v>
      </c>
      <c r="B235" s="168" t="s">
        <v>79</v>
      </c>
      <c r="C235" s="190" t="s">
        <v>80</v>
      </c>
      <c r="D235" s="169"/>
      <c r="E235" s="170"/>
      <c r="F235" s="171"/>
      <c r="G235" s="171">
        <f>SUMIF(AG236:AG239,"&lt;&gt;NOR",G236:G239)</f>
        <v>0</v>
      </c>
      <c r="H235" s="171"/>
      <c r="I235" s="171">
        <f>SUM(I236:I239)</f>
        <v>0</v>
      </c>
      <c r="J235" s="171"/>
      <c r="K235" s="171">
        <f>SUM(K236:K239)</f>
        <v>0</v>
      </c>
      <c r="L235" s="171"/>
      <c r="M235" s="171">
        <f>SUM(M236:M239)</f>
        <v>0</v>
      </c>
      <c r="N235" s="170"/>
      <c r="O235" s="170">
        <f>SUM(O236:O239)</f>
        <v>0.05</v>
      </c>
      <c r="P235" s="170"/>
      <c r="Q235" s="170">
        <f>SUM(Q236:Q239)</f>
        <v>0</v>
      </c>
      <c r="R235" s="171"/>
      <c r="S235" s="171"/>
      <c r="T235" s="172"/>
      <c r="U235" s="166"/>
      <c r="V235" s="166">
        <f>SUM(V236:V239)</f>
        <v>23</v>
      </c>
      <c r="W235" s="166"/>
      <c r="X235" s="166"/>
      <c r="Y235" s="166"/>
      <c r="AG235" t="s">
        <v>114</v>
      </c>
    </row>
    <row r="236" spans="1:60" outlineLevel="1" x14ac:dyDescent="0.2">
      <c r="A236" s="181">
        <v>100</v>
      </c>
      <c r="B236" s="182" t="s">
        <v>432</v>
      </c>
      <c r="C236" s="193" t="s">
        <v>433</v>
      </c>
      <c r="D236" s="183" t="s">
        <v>434</v>
      </c>
      <c r="E236" s="184">
        <v>54</v>
      </c>
      <c r="F236" s="185"/>
      <c r="G236" s="186">
        <f>ROUND(E236*F236,2)</f>
        <v>0</v>
      </c>
      <c r="H236" s="185"/>
      <c r="I236" s="186">
        <f>ROUND(E236*H236,2)</f>
        <v>0</v>
      </c>
      <c r="J236" s="185"/>
      <c r="K236" s="186">
        <f>ROUND(E236*J236,2)</f>
        <v>0</v>
      </c>
      <c r="L236" s="186">
        <v>21</v>
      </c>
      <c r="M236" s="186">
        <f>G236*(1+L236/100)</f>
        <v>0</v>
      </c>
      <c r="N236" s="184">
        <v>6.0000000000000002E-5</v>
      </c>
      <c r="O236" s="184">
        <f>ROUND(E236*N236,2)</f>
        <v>0</v>
      </c>
      <c r="P236" s="184">
        <v>0</v>
      </c>
      <c r="Q236" s="184">
        <f>ROUND(E236*P236,2)</f>
        <v>0</v>
      </c>
      <c r="R236" s="186" t="s">
        <v>435</v>
      </c>
      <c r="S236" s="186" t="s">
        <v>119</v>
      </c>
      <c r="T236" s="187" t="s">
        <v>119</v>
      </c>
      <c r="U236" s="162">
        <v>0.42599999999999999</v>
      </c>
      <c r="V236" s="162">
        <f>ROUND(E236*U236,2)</f>
        <v>23</v>
      </c>
      <c r="W236" s="162"/>
      <c r="X236" s="162" t="s">
        <v>120</v>
      </c>
      <c r="Y236" s="162" t="s">
        <v>121</v>
      </c>
      <c r="Z236" s="151"/>
      <c r="AA236" s="151"/>
      <c r="AB236" s="151"/>
      <c r="AC236" s="151"/>
      <c r="AD236" s="151"/>
      <c r="AE236" s="151"/>
      <c r="AF236" s="151"/>
      <c r="AG236" s="151" t="s">
        <v>335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81">
        <v>101</v>
      </c>
      <c r="B237" s="182" t="s">
        <v>436</v>
      </c>
      <c r="C237" s="193" t="s">
        <v>437</v>
      </c>
      <c r="D237" s="183" t="s">
        <v>438</v>
      </c>
      <c r="E237" s="184">
        <v>7</v>
      </c>
      <c r="F237" s="185"/>
      <c r="G237" s="186">
        <f>ROUND(E237*F237,2)</f>
        <v>0</v>
      </c>
      <c r="H237" s="185"/>
      <c r="I237" s="186">
        <f>ROUND(E237*H237,2)</f>
        <v>0</v>
      </c>
      <c r="J237" s="185"/>
      <c r="K237" s="186">
        <f>ROUND(E237*J237,2)</f>
        <v>0</v>
      </c>
      <c r="L237" s="186">
        <v>21</v>
      </c>
      <c r="M237" s="186">
        <f>G237*(1+L237/100)</f>
        <v>0</v>
      </c>
      <c r="N237" s="184">
        <v>0</v>
      </c>
      <c r="O237" s="184">
        <f>ROUND(E237*N237,2)</f>
        <v>0</v>
      </c>
      <c r="P237" s="184">
        <v>0</v>
      </c>
      <c r="Q237" s="184">
        <f>ROUND(E237*P237,2)</f>
        <v>0</v>
      </c>
      <c r="R237" s="186"/>
      <c r="S237" s="186" t="s">
        <v>165</v>
      </c>
      <c r="T237" s="187" t="s">
        <v>242</v>
      </c>
      <c r="U237" s="162">
        <v>0</v>
      </c>
      <c r="V237" s="162">
        <f>ROUND(E237*U237,2)</f>
        <v>0</v>
      </c>
      <c r="W237" s="162"/>
      <c r="X237" s="162" t="s">
        <v>120</v>
      </c>
      <c r="Y237" s="162" t="s">
        <v>121</v>
      </c>
      <c r="Z237" s="151"/>
      <c r="AA237" s="151"/>
      <c r="AB237" s="151"/>
      <c r="AC237" s="151"/>
      <c r="AD237" s="151"/>
      <c r="AE237" s="151"/>
      <c r="AF237" s="151"/>
      <c r="AG237" s="151" t="s">
        <v>122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74">
        <v>102</v>
      </c>
      <c r="B238" s="175" t="s">
        <v>439</v>
      </c>
      <c r="C238" s="191" t="s">
        <v>440</v>
      </c>
      <c r="D238" s="176" t="s">
        <v>434</v>
      </c>
      <c r="E238" s="177">
        <v>54</v>
      </c>
      <c r="F238" s="178"/>
      <c r="G238" s="179">
        <f>ROUND(E238*F238,2)</f>
        <v>0</v>
      </c>
      <c r="H238" s="178"/>
      <c r="I238" s="179">
        <f>ROUND(E238*H238,2)</f>
        <v>0</v>
      </c>
      <c r="J238" s="178"/>
      <c r="K238" s="179">
        <f>ROUND(E238*J238,2)</f>
        <v>0</v>
      </c>
      <c r="L238" s="179">
        <v>21</v>
      </c>
      <c r="M238" s="179">
        <f>G238*(1+L238/100)</f>
        <v>0</v>
      </c>
      <c r="N238" s="177">
        <v>1E-3</v>
      </c>
      <c r="O238" s="177">
        <f>ROUND(E238*N238,2)</f>
        <v>0.05</v>
      </c>
      <c r="P238" s="177">
        <v>0</v>
      </c>
      <c r="Q238" s="177">
        <f>ROUND(E238*P238,2)</f>
        <v>0</v>
      </c>
      <c r="R238" s="179" t="s">
        <v>178</v>
      </c>
      <c r="S238" s="179" t="s">
        <v>119</v>
      </c>
      <c r="T238" s="180" t="s">
        <v>119</v>
      </c>
      <c r="U238" s="162">
        <v>0</v>
      </c>
      <c r="V238" s="162">
        <f>ROUND(E238*U238,2)</f>
        <v>0</v>
      </c>
      <c r="W238" s="162"/>
      <c r="X238" s="162" t="s">
        <v>179</v>
      </c>
      <c r="Y238" s="162" t="s">
        <v>121</v>
      </c>
      <c r="Z238" s="151"/>
      <c r="AA238" s="151"/>
      <c r="AB238" s="151"/>
      <c r="AC238" s="151"/>
      <c r="AD238" s="151"/>
      <c r="AE238" s="151"/>
      <c r="AF238" s="151"/>
      <c r="AG238" s="151" t="s">
        <v>180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58">
        <v>103</v>
      </c>
      <c r="B239" s="159" t="s">
        <v>441</v>
      </c>
      <c r="C239" s="194" t="s">
        <v>442</v>
      </c>
      <c r="D239" s="160" t="s">
        <v>0</v>
      </c>
      <c r="E239" s="189"/>
      <c r="F239" s="163"/>
      <c r="G239" s="162">
        <f>ROUND(E239*F239,2)</f>
        <v>0</v>
      </c>
      <c r="H239" s="163"/>
      <c r="I239" s="162">
        <f>ROUND(E239*H239,2)</f>
        <v>0</v>
      </c>
      <c r="J239" s="163"/>
      <c r="K239" s="162">
        <f>ROUND(E239*J239,2)</f>
        <v>0</v>
      </c>
      <c r="L239" s="162">
        <v>21</v>
      </c>
      <c r="M239" s="162">
        <f>G239*(1+L239/100)</f>
        <v>0</v>
      </c>
      <c r="N239" s="161">
        <v>0</v>
      </c>
      <c r="O239" s="161">
        <f>ROUND(E239*N239,2)</f>
        <v>0</v>
      </c>
      <c r="P239" s="161">
        <v>0</v>
      </c>
      <c r="Q239" s="161">
        <f>ROUND(E239*P239,2)</f>
        <v>0</v>
      </c>
      <c r="R239" s="162"/>
      <c r="S239" s="162" t="s">
        <v>165</v>
      </c>
      <c r="T239" s="162" t="s">
        <v>443</v>
      </c>
      <c r="U239" s="162">
        <v>0</v>
      </c>
      <c r="V239" s="162">
        <f>ROUND(E239*U239,2)</f>
        <v>0</v>
      </c>
      <c r="W239" s="162"/>
      <c r="X239" s="162" t="s">
        <v>246</v>
      </c>
      <c r="Y239" s="162" t="s">
        <v>121</v>
      </c>
      <c r="Z239" s="151"/>
      <c r="AA239" s="151"/>
      <c r="AB239" s="151"/>
      <c r="AC239" s="151"/>
      <c r="AD239" s="151"/>
      <c r="AE239" s="151"/>
      <c r="AF239" s="151"/>
      <c r="AG239" s="151" t="s">
        <v>247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x14ac:dyDescent="0.2">
      <c r="A240" s="167" t="s">
        <v>113</v>
      </c>
      <c r="B240" s="168" t="s">
        <v>81</v>
      </c>
      <c r="C240" s="190" t="s">
        <v>82</v>
      </c>
      <c r="D240" s="169"/>
      <c r="E240" s="170"/>
      <c r="F240" s="171"/>
      <c r="G240" s="171">
        <f>SUMIF(AG241:AG247,"&lt;&gt;NOR",G241:G247)</f>
        <v>0</v>
      </c>
      <c r="H240" s="171"/>
      <c r="I240" s="171">
        <f>SUM(I241:I247)</f>
        <v>0</v>
      </c>
      <c r="J240" s="171"/>
      <c r="K240" s="171">
        <f>SUM(K241:K247)</f>
        <v>0</v>
      </c>
      <c r="L240" s="171"/>
      <c r="M240" s="171">
        <f>SUM(M241:M247)</f>
        <v>0</v>
      </c>
      <c r="N240" s="170"/>
      <c r="O240" s="170">
        <f>SUM(O241:O247)</f>
        <v>0</v>
      </c>
      <c r="P240" s="170"/>
      <c r="Q240" s="170">
        <f>SUM(Q241:Q247)</f>
        <v>0</v>
      </c>
      <c r="R240" s="171"/>
      <c r="S240" s="171"/>
      <c r="T240" s="172"/>
      <c r="U240" s="166"/>
      <c r="V240" s="166">
        <f>SUM(V241:V247)</f>
        <v>29.4</v>
      </c>
      <c r="W240" s="166"/>
      <c r="X240" s="166"/>
      <c r="Y240" s="166"/>
      <c r="AG240" t="s">
        <v>114</v>
      </c>
    </row>
    <row r="241" spans="1:60" outlineLevel="1" x14ac:dyDescent="0.2">
      <c r="A241" s="181">
        <v>104</v>
      </c>
      <c r="B241" s="182" t="s">
        <v>444</v>
      </c>
      <c r="C241" s="193" t="s">
        <v>445</v>
      </c>
      <c r="D241" s="183" t="s">
        <v>245</v>
      </c>
      <c r="E241" s="184">
        <v>2.5</v>
      </c>
      <c r="F241" s="185"/>
      <c r="G241" s="186">
        <f>ROUND(E241*F241,2)</f>
        <v>0</v>
      </c>
      <c r="H241" s="185"/>
      <c r="I241" s="186">
        <f>ROUND(E241*H241,2)</f>
        <v>0</v>
      </c>
      <c r="J241" s="185"/>
      <c r="K241" s="186">
        <f>ROUND(E241*J241,2)</f>
        <v>0</v>
      </c>
      <c r="L241" s="186">
        <v>21</v>
      </c>
      <c r="M241" s="186">
        <f>G241*(1+L241/100)</f>
        <v>0</v>
      </c>
      <c r="N241" s="184">
        <v>0</v>
      </c>
      <c r="O241" s="184">
        <f>ROUND(E241*N241,2)</f>
        <v>0</v>
      </c>
      <c r="P241" s="184">
        <v>0</v>
      </c>
      <c r="Q241" s="184">
        <f>ROUND(E241*P241,2)</f>
        <v>0</v>
      </c>
      <c r="R241" s="186" t="s">
        <v>217</v>
      </c>
      <c r="S241" s="186" t="s">
        <v>119</v>
      </c>
      <c r="T241" s="187" t="s">
        <v>119</v>
      </c>
      <c r="U241" s="162">
        <v>0</v>
      </c>
      <c r="V241" s="162">
        <f>ROUND(E241*U241,2)</f>
        <v>0</v>
      </c>
      <c r="W241" s="162"/>
      <c r="X241" s="162" t="s">
        <v>120</v>
      </c>
      <c r="Y241" s="162" t="s">
        <v>121</v>
      </c>
      <c r="Z241" s="151"/>
      <c r="AA241" s="151"/>
      <c r="AB241" s="151"/>
      <c r="AC241" s="151"/>
      <c r="AD241" s="151"/>
      <c r="AE241" s="151"/>
      <c r="AF241" s="151"/>
      <c r="AG241" s="151" t="s">
        <v>122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181">
        <v>105</v>
      </c>
      <c r="B242" s="182" t="s">
        <v>446</v>
      </c>
      <c r="C242" s="193" t="s">
        <v>447</v>
      </c>
      <c r="D242" s="183" t="s">
        <v>245</v>
      </c>
      <c r="E242" s="184">
        <v>0.05</v>
      </c>
      <c r="F242" s="185"/>
      <c r="G242" s="186">
        <f>ROUND(E242*F242,2)</f>
        <v>0</v>
      </c>
      <c r="H242" s="185"/>
      <c r="I242" s="186">
        <f>ROUND(E242*H242,2)</f>
        <v>0</v>
      </c>
      <c r="J242" s="185"/>
      <c r="K242" s="186">
        <f>ROUND(E242*J242,2)</f>
        <v>0</v>
      </c>
      <c r="L242" s="186">
        <v>21</v>
      </c>
      <c r="M242" s="186">
        <f>G242*(1+L242/100)</f>
        <v>0</v>
      </c>
      <c r="N242" s="184">
        <v>0</v>
      </c>
      <c r="O242" s="184">
        <f>ROUND(E242*N242,2)</f>
        <v>0</v>
      </c>
      <c r="P242" s="184">
        <v>0</v>
      </c>
      <c r="Q242" s="184">
        <f>ROUND(E242*P242,2)</f>
        <v>0</v>
      </c>
      <c r="R242" s="186" t="s">
        <v>217</v>
      </c>
      <c r="S242" s="186" t="s">
        <v>119</v>
      </c>
      <c r="T242" s="187" t="s">
        <v>119</v>
      </c>
      <c r="U242" s="162">
        <v>0</v>
      </c>
      <c r="V242" s="162">
        <f>ROUND(E242*U242,2)</f>
        <v>0</v>
      </c>
      <c r="W242" s="162"/>
      <c r="X242" s="162" t="s">
        <v>120</v>
      </c>
      <c r="Y242" s="162" t="s">
        <v>121</v>
      </c>
      <c r="Z242" s="151"/>
      <c r="AA242" s="151"/>
      <c r="AB242" s="151"/>
      <c r="AC242" s="151"/>
      <c r="AD242" s="151"/>
      <c r="AE242" s="151"/>
      <c r="AF242" s="151"/>
      <c r="AG242" s="151" t="s">
        <v>122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74">
        <v>106</v>
      </c>
      <c r="B243" s="175" t="s">
        <v>448</v>
      </c>
      <c r="C243" s="191" t="s">
        <v>449</v>
      </c>
      <c r="D243" s="176" t="s">
        <v>245</v>
      </c>
      <c r="E243" s="177">
        <v>8.3238199999999996</v>
      </c>
      <c r="F243" s="178"/>
      <c r="G243" s="179">
        <f>ROUND(E243*F243,2)</f>
        <v>0</v>
      </c>
      <c r="H243" s="178"/>
      <c r="I243" s="179">
        <f>ROUND(E243*H243,2)</f>
        <v>0</v>
      </c>
      <c r="J243" s="178"/>
      <c r="K243" s="179">
        <f>ROUND(E243*J243,2)</f>
        <v>0</v>
      </c>
      <c r="L243" s="179">
        <v>21</v>
      </c>
      <c r="M243" s="179">
        <f>G243*(1+L243/100)</f>
        <v>0</v>
      </c>
      <c r="N243" s="177">
        <v>0</v>
      </c>
      <c r="O243" s="177">
        <f>ROUND(E243*N243,2)</f>
        <v>0</v>
      </c>
      <c r="P243" s="177">
        <v>0</v>
      </c>
      <c r="Q243" s="177">
        <f>ROUND(E243*P243,2)</f>
        <v>0</v>
      </c>
      <c r="R243" s="179" t="s">
        <v>217</v>
      </c>
      <c r="S243" s="179" t="s">
        <v>119</v>
      </c>
      <c r="T243" s="180" t="s">
        <v>119</v>
      </c>
      <c r="U243" s="162">
        <v>0.49</v>
      </c>
      <c r="V243" s="162">
        <f>ROUND(E243*U243,2)</f>
        <v>4.08</v>
      </c>
      <c r="W243" s="162"/>
      <c r="X243" s="162" t="s">
        <v>450</v>
      </c>
      <c r="Y243" s="162" t="s">
        <v>121</v>
      </c>
      <c r="Z243" s="151"/>
      <c r="AA243" s="151"/>
      <c r="AB243" s="151"/>
      <c r="AC243" s="151"/>
      <c r="AD243" s="151"/>
      <c r="AE243" s="151"/>
      <c r="AF243" s="151"/>
      <c r="AG243" s="151" t="s">
        <v>451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2" x14ac:dyDescent="0.2">
      <c r="A244" s="158"/>
      <c r="B244" s="159"/>
      <c r="C244" s="254" t="s">
        <v>452</v>
      </c>
      <c r="D244" s="255"/>
      <c r="E244" s="255"/>
      <c r="F244" s="255"/>
      <c r="G244" s="255"/>
      <c r="H244" s="162"/>
      <c r="I244" s="162"/>
      <c r="J244" s="162"/>
      <c r="K244" s="162"/>
      <c r="L244" s="162"/>
      <c r="M244" s="162"/>
      <c r="N244" s="161"/>
      <c r="O244" s="161"/>
      <c r="P244" s="161"/>
      <c r="Q244" s="161"/>
      <c r="R244" s="162"/>
      <c r="S244" s="162"/>
      <c r="T244" s="162"/>
      <c r="U244" s="162"/>
      <c r="V244" s="162"/>
      <c r="W244" s="162"/>
      <c r="X244" s="162"/>
      <c r="Y244" s="162"/>
      <c r="Z244" s="151"/>
      <c r="AA244" s="151"/>
      <c r="AB244" s="151"/>
      <c r="AC244" s="151"/>
      <c r="AD244" s="151"/>
      <c r="AE244" s="151"/>
      <c r="AF244" s="151"/>
      <c r="AG244" s="151" t="s">
        <v>289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181">
        <v>107</v>
      </c>
      <c r="B245" s="182" t="s">
        <v>453</v>
      </c>
      <c r="C245" s="193" t="s">
        <v>454</v>
      </c>
      <c r="D245" s="183" t="s">
        <v>245</v>
      </c>
      <c r="E245" s="184">
        <v>83.238159999999993</v>
      </c>
      <c r="F245" s="185"/>
      <c r="G245" s="186">
        <f>ROUND(E245*F245,2)</f>
        <v>0</v>
      </c>
      <c r="H245" s="185"/>
      <c r="I245" s="186">
        <f>ROUND(E245*H245,2)</f>
        <v>0</v>
      </c>
      <c r="J245" s="185"/>
      <c r="K245" s="186">
        <f>ROUND(E245*J245,2)</f>
        <v>0</v>
      </c>
      <c r="L245" s="186">
        <v>21</v>
      </c>
      <c r="M245" s="186">
        <f>G245*(1+L245/100)</f>
        <v>0</v>
      </c>
      <c r="N245" s="184">
        <v>0</v>
      </c>
      <c r="O245" s="184">
        <f>ROUND(E245*N245,2)</f>
        <v>0</v>
      </c>
      <c r="P245" s="184">
        <v>0</v>
      </c>
      <c r="Q245" s="184">
        <f>ROUND(E245*P245,2)</f>
        <v>0</v>
      </c>
      <c r="R245" s="186" t="s">
        <v>217</v>
      </c>
      <c r="S245" s="186" t="s">
        <v>119</v>
      </c>
      <c r="T245" s="187" t="s">
        <v>119</v>
      </c>
      <c r="U245" s="162">
        <v>0</v>
      </c>
      <c r="V245" s="162">
        <f>ROUND(E245*U245,2)</f>
        <v>0</v>
      </c>
      <c r="W245" s="162"/>
      <c r="X245" s="162" t="s">
        <v>450</v>
      </c>
      <c r="Y245" s="162" t="s">
        <v>121</v>
      </c>
      <c r="Z245" s="151"/>
      <c r="AA245" s="151"/>
      <c r="AB245" s="151"/>
      <c r="AC245" s="151"/>
      <c r="AD245" s="151"/>
      <c r="AE245" s="151"/>
      <c r="AF245" s="151"/>
      <c r="AG245" s="151" t="s">
        <v>451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181">
        <v>108</v>
      </c>
      <c r="B246" s="182" t="s">
        <v>455</v>
      </c>
      <c r="C246" s="193" t="s">
        <v>456</v>
      </c>
      <c r="D246" s="183" t="s">
        <v>245</v>
      </c>
      <c r="E246" s="184">
        <v>8.3238199999999996</v>
      </c>
      <c r="F246" s="185"/>
      <c r="G246" s="186">
        <f>ROUND(E246*F246,2)</f>
        <v>0</v>
      </c>
      <c r="H246" s="185"/>
      <c r="I246" s="186">
        <f>ROUND(E246*H246,2)</f>
        <v>0</v>
      </c>
      <c r="J246" s="185"/>
      <c r="K246" s="186">
        <f>ROUND(E246*J246,2)</f>
        <v>0</v>
      </c>
      <c r="L246" s="186">
        <v>21</v>
      </c>
      <c r="M246" s="186">
        <f>G246*(1+L246/100)</f>
        <v>0</v>
      </c>
      <c r="N246" s="184">
        <v>0</v>
      </c>
      <c r="O246" s="184">
        <f>ROUND(E246*N246,2)</f>
        <v>0</v>
      </c>
      <c r="P246" s="184">
        <v>0</v>
      </c>
      <c r="Q246" s="184">
        <f>ROUND(E246*P246,2)</f>
        <v>0</v>
      </c>
      <c r="R246" s="186" t="s">
        <v>217</v>
      </c>
      <c r="S246" s="186" t="s">
        <v>119</v>
      </c>
      <c r="T246" s="187" t="s">
        <v>119</v>
      </c>
      <c r="U246" s="162">
        <v>0.94199999999999995</v>
      </c>
      <c r="V246" s="162">
        <f>ROUND(E246*U246,2)</f>
        <v>7.84</v>
      </c>
      <c r="W246" s="162"/>
      <c r="X246" s="162" t="s">
        <v>450</v>
      </c>
      <c r="Y246" s="162" t="s">
        <v>121</v>
      </c>
      <c r="Z246" s="151"/>
      <c r="AA246" s="151"/>
      <c r="AB246" s="151"/>
      <c r="AC246" s="151"/>
      <c r="AD246" s="151"/>
      <c r="AE246" s="151"/>
      <c r="AF246" s="151"/>
      <c r="AG246" s="151" t="s">
        <v>451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ht="22.5" outlineLevel="1" x14ac:dyDescent="0.2">
      <c r="A247" s="181">
        <v>109</v>
      </c>
      <c r="B247" s="182" t="s">
        <v>457</v>
      </c>
      <c r="C247" s="193" t="s">
        <v>458</v>
      </c>
      <c r="D247" s="183" t="s">
        <v>245</v>
      </c>
      <c r="E247" s="184">
        <v>166.47631999999999</v>
      </c>
      <c r="F247" s="185"/>
      <c r="G247" s="186">
        <f>ROUND(E247*F247,2)</f>
        <v>0</v>
      </c>
      <c r="H247" s="185"/>
      <c r="I247" s="186">
        <f>ROUND(E247*H247,2)</f>
        <v>0</v>
      </c>
      <c r="J247" s="185"/>
      <c r="K247" s="186">
        <f>ROUND(E247*J247,2)</f>
        <v>0</v>
      </c>
      <c r="L247" s="186">
        <v>21</v>
      </c>
      <c r="M247" s="186">
        <f>G247*(1+L247/100)</f>
        <v>0</v>
      </c>
      <c r="N247" s="184">
        <v>0</v>
      </c>
      <c r="O247" s="184">
        <f>ROUND(E247*N247,2)</f>
        <v>0</v>
      </c>
      <c r="P247" s="184">
        <v>0</v>
      </c>
      <c r="Q247" s="184">
        <f>ROUND(E247*P247,2)</f>
        <v>0</v>
      </c>
      <c r="R247" s="186" t="s">
        <v>217</v>
      </c>
      <c r="S247" s="186" t="s">
        <v>119</v>
      </c>
      <c r="T247" s="187" t="s">
        <v>119</v>
      </c>
      <c r="U247" s="162">
        <v>0.105</v>
      </c>
      <c r="V247" s="162">
        <f>ROUND(E247*U247,2)</f>
        <v>17.48</v>
      </c>
      <c r="W247" s="162"/>
      <c r="X247" s="162" t="s">
        <v>450</v>
      </c>
      <c r="Y247" s="162" t="s">
        <v>121</v>
      </c>
      <c r="Z247" s="151"/>
      <c r="AA247" s="151"/>
      <c r="AB247" s="151"/>
      <c r="AC247" s="151"/>
      <c r="AD247" s="151"/>
      <c r="AE247" s="151"/>
      <c r="AF247" s="151"/>
      <c r="AG247" s="151" t="s">
        <v>451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x14ac:dyDescent="0.2">
      <c r="A248" s="167" t="s">
        <v>113</v>
      </c>
      <c r="B248" s="168" t="s">
        <v>84</v>
      </c>
      <c r="C248" s="190" t="s">
        <v>27</v>
      </c>
      <c r="D248" s="169"/>
      <c r="E248" s="170"/>
      <c r="F248" s="171"/>
      <c r="G248" s="171">
        <f>SUMIF(AG249:AG253,"&lt;&gt;NOR",G249:G253)</f>
        <v>0</v>
      </c>
      <c r="H248" s="171"/>
      <c r="I248" s="171">
        <f>SUM(I249:I253)</f>
        <v>0</v>
      </c>
      <c r="J248" s="171"/>
      <c r="K248" s="171">
        <f>SUM(K249:K253)</f>
        <v>0</v>
      </c>
      <c r="L248" s="171"/>
      <c r="M248" s="171">
        <f>SUM(M249:M253)</f>
        <v>0</v>
      </c>
      <c r="N248" s="170"/>
      <c r="O248" s="170">
        <f>SUM(O249:O253)</f>
        <v>0</v>
      </c>
      <c r="P248" s="170"/>
      <c r="Q248" s="170">
        <f>SUM(Q249:Q253)</f>
        <v>0</v>
      </c>
      <c r="R248" s="171"/>
      <c r="S248" s="171"/>
      <c r="T248" s="172"/>
      <c r="U248" s="166"/>
      <c r="V248" s="166">
        <f>SUM(V249:V253)</f>
        <v>0</v>
      </c>
      <c r="W248" s="166"/>
      <c r="X248" s="166"/>
      <c r="Y248" s="166"/>
      <c r="AG248" t="s">
        <v>114</v>
      </c>
    </row>
    <row r="249" spans="1:60" outlineLevel="1" x14ac:dyDescent="0.2">
      <c r="A249" s="174">
        <v>110</v>
      </c>
      <c r="B249" s="175" t="s">
        <v>459</v>
      </c>
      <c r="C249" s="191" t="s">
        <v>460</v>
      </c>
      <c r="D249" s="176" t="s">
        <v>461</v>
      </c>
      <c r="E249" s="177">
        <v>1</v>
      </c>
      <c r="F249" s="178"/>
      <c r="G249" s="179">
        <f>ROUND(E249*F249,2)</f>
        <v>0</v>
      </c>
      <c r="H249" s="178"/>
      <c r="I249" s="179">
        <f>ROUND(E249*H249,2)</f>
        <v>0</v>
      </c>
      <c r="J249" s="178"/>
      <c r="K249" s="179">
        <f>ROUND(E249*J249,2)</f>
        <v>0</v>
      </c>
      <c r="L249" s="179">
        <v>21</v>
      </c>
      <c r="M249" s="179">
        <f>G249*(1+L249/100)</f>
        <v>0</v>
      </c>
      <c r="N249" s="177">
        <v>0</v>
      </c>
      <c r="O249" s="177">
        <f>ROUND(E249*N249,2)</f>
        <v>0</v>
      </c>
      <c r="P249" s="177">
        <v>0</v>
      </c>
      <c r="Q249" s="177">
        <f>ROUND(E249*P249,2)</f>
        <v>0</v>
      </c>
      <c r="R249" s="179"/>
      <c r="S249" s="179" t="s">
        <v>165</v>
      </c>
      <c r="T249" s="180" t="s">
        <v>242</v>
      </c>
      <c r="U249" s="162">
        <v>0</v>
      </c>
      <c r="V249" s="162">
        <f>ROUND(E249*U249,2)</f>
        <v>0</v>
      </c>
      <c r="W249" s="162"/>
      <c r="X249" s="162" t="s">
        <v>120</v>
      </c>
      <c r="Y249" s="162" t="s">
        <v>462</v>
      </c>
      <c r="Z249" s="151"/>
      <c r="AA249" s="151"/>
      <c r="AB249" s="151"/>
      <c r="AC249" s="151"/>
      <c r="AD249" s="151"/>
      <c r="AE249" s="151"/>
      <c r="AF249" s="151"/>
      <c r="AG249" s="151" t="s">
        <v>122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2" x14ac:dyDescent="0.2">
      <c r="A250" s="158"/>
      <c r="B250" s="159"/>
      <c r="C250" s="254" t="s">
        <v>463</v>
      </c>
      <c r="D250" s="255"/>
      <c r="E250" s="255"/>
      <c r="F250" s="255"/>
      <c r="G250" s="255"/>
      <c r="H250" s="162"/>
      <c r="I250" s="162"/>
      <c r="J250" s="162"/>
      <c r="K250" s="162"/>
      <c r="L250" s="162"/>
      <c r="M250" s="162"/>
      <c r="N250" s="161"/>
      <c r="O250" s="161"/>
      <c r="P250" s="161"/>
      <c r="Q250" s="161"/>
      <c r="R250" s="162"/>
      <c r="S250" s="162"/>
      <c r="T250" s="162"/>
      <c r="U250" s="162"/>
      <c r="V250" s="162"/>
      <c r="W250" s="162"/>
      <c r="X250" s="162"/>
      <c r="Y250" s="162"/>
      <c r="Z250" s="151"/>
      <c r="AA250" s="151"/>
      <c r="AB250" s="151"/>
      <c r="AC250" s="151"/>
      <c r="AD250" s="151"/>
      <c r="AE250" s="151"/>
      <c r="AF250" s="151"/>
      <c r="AG250" s="151" t="s">
        <v>289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174">
        <v>111</v>
      </c>
      <c r="B251" s="175" t="s">
        <v>464</v>
      </c>
      <c r="C251" s="191" t="s">
        <v>465</v>
      </c>
      <c r="D251" s="176" t="s">
        <v>461</v>
      </c>
      <c r="E251" s="177">
        <v>1</v>
      </c>
      <c r="F251" s="178"/>
      <c r="G251" s="179">
        <f>ROUND(E251*F251,2)</f>
        <v>0</v>
      </c>
      <c r="H251" s="178"/>
      <c r="I251" s="179">
        <f>ROUND(E251*H251,2)</f>
        <v>0</v>
      </c>
      <c r="J251" s="178"/>
      <c r="K251" s="179">
        <f>ROUND(E251*J251,2)</f>
        <v>0</v>
      </c>
      <c r="L251" s="179">
        <v>21</v>
      </c>
      <c r="M251" s="179">
        <f>G251*(1+L251/100)</f>
        <v>0</v>
      </c>
      <c r="N251" s="177">
        <v>0</v>
      </c>
      <c r="O251" s="177">
        <f>ROUND(E251*N251,2)</f>
        <v>0</v>
      </c>
      <c r="P251" s="177">
        <v>0</v>
      </c>
      <c r="Q251" s="177">
        <f>ROUND(E251*P251,2)</f>
        <v>0</v>
      </c>
      <c r="R251" s="179"/>
      <c r="S251" s="179" t="s">
        <v>165</v>
      </c>
      <c r="T251" s="180" t="s">
        <v>242</v>
      </c>
      <c r="U251" s="162">
        <v>0</v>
      </c>
      <c r="V251" s="162">
        <f>ROUND(E251*U251,2)</f>
        <v>0</v>
      </c>
      <c r="W251" s="162"/>
      <c r="X251" s="162" t="s">
        <v>120</v>
      </c>
      <c r="Y251" s="162" t="s">
        <v>462</v>
      </c>
      <c r="Z251" s="151"/>
      <c r="AA251" s="151"/>
      <c r="AB251" s="151"/>
      <c r="AC251" s="151"/>
      <c r="AD251" s="151"/>
      <c r="AE251" s="151"/>
      <c r="AF251" s="151"/>
      <c r="AG251" s="151" t="s">
        <v>122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2" x14ac:dyDescent="0.2">
      <c r="A252" s="158"/>
      <c r="B252" s="159"/>
      <c r="C252" s="254" t="s">
        <v>466</v>
      </c>
      <c r="D252" s="255"/>
      <c r="E252" s="255"/>
      <c r="F252" s="255"/>
      <c r="G252" s="255"/>
      <c r="H252" s="162"/>
      <c r="I252" s="162"/>
      <c r="J252" s="162"/>
      <c r="K252" s="162"/>
      <c r="L252" s="162"/>
      <c r="M252" s="162"/>
      <c r="N252" s="161"/>
      <c r="O252" s="161"/>
      <c r="P252" s="161"/>
      <c r="Q252" s="161"/>
      <c r="R252" s="162"/>
      <c r="S252" s="162"/>
      <c r="T252" s="162"/>
      <c r="U252" s="162"/>
      <c r="V252" s="162"/>
      <c r="W252" s="162"/>
      <c r="X252" s="162"/>
      <c r="Y252" s="162"/>
      <c r="Z252" s="151"/>
      <c r="AA252" s="151"/>
      <c r="AB252" s="151"/>
      <c r="AC252" s="151"/>
      <c r="AD252" s="151"/>
      <c r="AE252" s="151"/>
      <c r="AF252" s="151"/>
      <c r="AG252" s="151" t="s">
        <v>289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81">
        <v>112</v>
      </c>
      <c r="B253" s="182" t="s">
        <v>467</v>
      </c>
      <c r="C253" s="193" t="s">
        <v>468</v>
      </c>
      <c r="D253" s="183" t="s">
        <v>461</v>
      </c>
      <c r="E253" s="184">
        <v>1</v>
      </c>
      <c r="F253" s="185"/>
      <c r="G253" s="186">
        <f>ROUND(E253*F253,2)</f>
        <v>0</v>
      </c>
      <c r="H253" s="185"/>
      <c r="I253" s="186">
        <f>ROUND(E253*H253,2)</f>
        <v>0</v>
      </c>
      <c r="J253" s="185"/>
      <c r="K253" s="186">
        <f>ROUND(E253*J253,2)</f>
        <v>0</v>
      </c>
      <c r="L253" s="186">
        <v>21</v>
      </c>
      <c r="M253" s="186">
        <f>G253*(1+L253/100)</f>
        <v>0</v>
      </c>
      <c r="N253" s="184">
        <v>0</v>
      </c>
      <c r="O253" s="184">
        <f>ROUND(E253*N253,2)</f>
        <v>0</v>
      </c>
      <c r="P253" s="184">
        <v>0</v>
      </c>
      <c r="Q253" s="184">
        <f>ROUND(E253*P253,2)</f>
        <v>0</v>
      </c>
      <c r="R253" s="186"/>
      <c r="S253" s="186" t="s">
        <v>165</v>
      </c>
      <c r="T253" s="187" t="s">
        <v>242</v>
      </c>
      <c r="U253" s="162">
        <v>0</v>
      </c>
      <c r="V253" s="162">
        <f>ROUND(E253*U253,2)</f>
        <v>0</v>
      </c>
      <c r="W253" s="162"/>
      <c r="X253" s="162" t="s">
        <v>120</v>
      </c>
      <c r="Y253" s="162" t="s">
        <v>462</v>
      </c>
      <c r="Z253" s="151"/>
      <c r="AA253" s="151"/>
      <c r="AB253" s="151"/>
      <c r="AC253" s="151"/>
      <c r="AD253" s="151"/>
      <c r="AE253" s="151"/>
      <c r="AF253" s="151"/>
      <c r="AG253" s="151" t="s">
        <v>122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x14ac:dyDescent="0.2">
      <c r="A254" s="167" t="s">
        <v>113</v>
      </c>
      <c r="B254" s="168" t="s">
        <v>85</v>
      </c>
      <c r="C254" s="190" t="s">
        <v>28</v>
      </c>
      <c r="D254" s="169"/>
      <c r="E254" s="170"/>
      <c r="F254" s="171"/>
      <c r="G254" s="171">
        <f>SUMIF(AG255:AG258,"&lt;&gt;NOR",G255:G258)</f>
        <v>0</v>
      </c>
      <c r="H254" s="171"/>
      <c r="I254" s="171">
        <f>SUM(I255:I258)</f>
        <v>0</v>
      </c>
      <c r="J254" s="171"/>
      <c r="K254" s="171">
        <f>SUM(K255:K258)</f>
        <v>0</v>
      </c>
      <c r="L254" s="171"/>
      <c r="M254" s="171">
        <f>SUM(M255:M258)</f>
        <v>0</v>
      </c>
      <c r="N254" s="170"/>
      <c r="O254" s="170">
        <f>SUM(O255:O258)</f>
        <v>0</v>
      </c>
      <c r="P254" s="170"/>
      <c r="Q254" s="170">
        <f>SUM(Q255:Q258)</f>
        <v>0</v>
      </c>
      <c r="R254" s="171"/>
      <c r="S254" s="171"/>
      <c r="T254" s="172"/>
      <c r="U254" s="166"/>
      <c r="V254" s="166">
        <f>SUM(V255:V258)</f>
        <v>100</v>
      </c>
      <c r="W254" s="166"/>
      <c r="X254" s="166"/>
      <c r="Y254" s="166"/>
      <c r="AG254" t="s">
        <v>114</v>
      </c>
    </row>
    <row r="255" spans="1:60" outlineLevel="1" x14ac:dyDescent="0.2">
      <c r="A255" s="181">
        <v>113</v>
      </c>
      <c r="B255" s="182" t="s">
        <v>469</v>
      </c>
      <c r="C255" s="193" t="s">
        <v>470</v>
      </c>
      <c r="D255" s="183" t="s">
        <v>471</v>
      </c>
      <c r="E255" s="184">
        <v>1</v>
      </c>
      <c r="F255" s="185"/>
      <c r="G255" s="186">
        <f>ROUND(E255*F255,2)</f>
        <v>0</v>
      </c>
      <c r="H255" s="185"/>
      <c r="I255" s="186">
        <f>ROUND(E255*H255,2)</f>
        <v>0</v>
      </c>
      <c r="J255" s="185"/>
      <c r="K255" s="186">
        <f>ROUND(E255*J255,2)</f>
        <v>0</v>
      </c>
      <c r="L255" s="186">
        <v>21</v>
      </c>
      <c r="M255" s="186">
        <f>G255*(1+L255/100)</f>
        <v>0</v>
      </c>
      <c r="N255" s="184">
        <v>0</v>
      </c>
      <c r="O255" s="184">
        <f>ROUND(E255*N255,2)</f>
        <v>0</v>
      </c>
      <c r="P255" s="184">
        <v>0</v>
      </c>
      <c r="Q255" s="184">
        <f>ROUND(E255*P255,2)</f>
        <v>0</v>
      </c>
      <c r="R255" s="186"/>
      <c r="S255" s="186" t="s">
        <v>165</v>
      </c>
      <c r="T255" s="187" t="s">
        <v>242</v>
      </c>
      <c r="U255" s="162">
        <v>0</v>
      </c>
      <c r="V255" s="162">
        <f>ROUND(E255*U255,2)</f>
        <v>0</v>
      </c>
      <c r="W255" s="162"/>
      <c r="X255" s="162" t="s">
        <v>120</v>
      </c>
      <c r="Y255" s="162" t="s">
        <v>121</v>
      </c>
      <c r="Z255" s="151"/>
      <c r="AA255" s="151"/>
      <c r="AB255" s="151"/>
      <c r="AC255" s="151"/>
      <c r="AD255" s="151"/>
      <c r="AE255" s="151"/>
      <c r="AF255" s="151"/>
      <c r="AG255" s="151" t="s">
        <v>122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 x14ac:dyDescent="0.2">
      <c r="A256" s="181">
        <v>114</v>
      </c>
      <c r="B256" s="182" t="s">
        <v>472</v>
      </c>
      <c r="C256" s="193" t="s">
        <v>172</v>
      </c>
      <c r="D256" s="183" t="s">
        <v>173</v>
      </c>
      <c r="E256" s="184">
        <v>16</v>
      </c>
      <c r="F256" s="185"/>
      <c r="G256" s="186">
        <f>ROUND(E256*F256,2)</f>
        <v>0</v>
      </c>
      <c r="H256" s="185"/>
      <c r="I256" s="186">
        <f>ROUND(E256*H256,2)</f>
        <v>0</v>
      </c>
      <c r="J256" s="185"/>
      <c r="K256" s="186">
        <f>ROUND(E256*J256,2)</f>
        <v>0</v>
      </c>
      <c r="L256" s="186">
        <v>21</v>
      </c>
      <c r="M256" s="186">
        <f>G256*(1+L256/100)</f>
        <v>0</v>
      </c>
      <c r="N256" s="184">
        <v>0</v>
      </c>
      <c r="O256" s="184">
        <f>ROUND(E256*N256,2)</f>
        <v>0</v>
      </c>
      <c r="P256" s="184">
        <v>0</v>
      </c>
      <c r="Q256" s="184">
        <f>ROUND(E256*P256,2)</f>
        <v>0</v>
      </c>
      <c r="R256" s="186" t="s">
        <v>473</v>
      </c>
      <c r="S256" s="186" t="s">
        <v>119</v>
      </c>
      <c r="T256" s="187" t="s">
        <v>119</v>
      </c>
      <c r="U256" s="162">
        <v>1</v>
      </c>
      <c r="V256" s="162">
        <f>ROUND(E256*U256,2)</f>
        <v>16</v>
      </c>
      <c r="W256" s="162"/>
      <c r="X256" s="162" t="s">
        <v>174</v>
      </c>
      <c r="Y256" s="162" t="s">
        <v>205</v>
      </c>
      <c r="Z256" s="151"/>
      <c r="AA256" s="151"/>
      <c r="AB256" s="151"/>
      <c r="AC256" s="151"/>
      <c r="AD256" s="151"/>
      <c r="AE256" s="151"/>
      <c r="AF256" s="151"/>
      <c r="AG256" s="151" t="s">
        <v>175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">
      <c r="A257" s="181">
        <v>115</v>
      </c>
      <c r="B257" s="182" t="s">
        <v>474</v>
      </c>
      <c r="C257" s="193" t="s">
        <v>475</v>
      </c>
      <c r="D257" s="183" t="s">
        <v>173</v>
      </c>
      <c r="E257" s="184">
        <v>24</v>
      </c>
      <c r="F257" s="185"/>
      <c r="G257" s="186">
        <f>ROUND(E257*F257,2)</f>
        <v>0</v>
      </c>
      <c r="H257" s="185"/>
      <c r="I257" s="186">
        <f>ROUND(E257*H257,2)</f>
        <v>0</v>
      </c>
      <c r="J257" s="185"/>
      <c r="K257" s="186">
        <f>ROUND(E257*J257,2)</f>
        <v>0</v>
      </c>
      <c r="L257" s="186">
        <v>21</v>
      </c>
      <c r="M257" s="186">
        <f>G257*(1+L257/100)</f>
        <v>0</v>
      </c>
      <c r="N257" s="184">
        <v>0</v>
      </c>
      <c r="O257" s="184">
        <f>ROUND(E257*N257,2)</f>
        <v>0</v>
      </c>
      <c r="P257" s="184">
        <v>0</v>
      </c>
      <c r="Q257" s="184">
        <f>ROUND(E257*P257,2)</f>
        <v>0</v>
      </c>
      <c r="R257" s="186"/>
      <c r="S257" s="186" t="s">
        <v>165</v>
      </c>
      <c r="T257" s="187" t="s">
        <v>119</v>
      </c>
      <c r="U257" s="162">
        <v>1</v>
      </c>
      <c r="V257" s="162">
        <f>ROUND(E257*U257,2)</f>
        <v>24</v>
      </c>
      <c r="W257" s="162"/>
      <c r="X257" s="162" t="s">
        <v>174</v>
      </c>
      <c r="Y257" s="162" t="s">
        <v>121</v>
      </c>
      <c r="Z257" s="151"/>
      <c r="AA257" s="151"/>
      <c r="AB257" s="151"/>
      <c r="AC257" s="151"/>
      <c r="AD257" s="151"/>
      <c r="AE257" s="151"/>
      <c r="AF257" s="151"/>
      <c r="AG257" s="151" t="s">
        <v>175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174">
        <v>116</v>
      </c>
      <c r="B258" s="175" t="s">
        <v>476</v>
      </c>
      <c r="C258" s="191" t="s">
        <v>477</v>
      </c>
      <c r="D258" s="176" t="s">
        <v>173</v>
      </c>
      <c r="E258" s="177">
        <v>60</v>
      </c>
      <c r="F258" s="178"/>
      <c r="G258" s="179">
        <f>ROUND(E258*F258,2)</f>
        <v>0</v>
      </c>
      <c r="H258" s="178"/>
      <c r="I258" s="179">
        <f>ROUND(E258*H258,2)</f>
        <v>0</v>
      </c>
      <c r="J258" s="178"/>
      <c r="K258" s="179">
        <f>ROUND(E258*J258,2)</f>
        <v>0</v>
      </c>
      <c r="L258" s="179">
        <v>21</v>
      </c>
      <c r="M258" s="179">
        <f>G258*(1+L258/100)</f>
        <v>0</v>
      </c>
      <c r="N258" s="177">
        <v>0</v>
      </c>
      <c r="O258" s="177">
        <f>ROUND(E258*N258,2)</f>
        <v>0</v>
      </c>
      <c r="P258" s="177">
        <v>0</v>
      </c>
      <c r="Q258" s="177">
        <f>ROUND(E258*P258,2)</f>
        <v>0</v>
      </c>
      <c r="R258" s="179"/>
      <c r="S258" s="179" t="s">
        <v>165</v>
      </c>
      <c r="T258" s="180" t="s">
        <v>119</v>
      </c>
      <c r="U258" s="162">
        <v>1</v>
      </c>
      <c r="V258" s="162">
        <f>ROUND(E258*U258,2)</f>
        <v>60</v>
      </c>
      <c r="W258" s="162"/>
      <c r="X258" s="162" t="s">
        <v>174</v>
      </c>
      <c r="Y258" s="162" t="s">
        <v>121</v>
      </c>
      <c r="Z258" s="151"/>
      <c r="AA258" s="151"/>
      <c r="AB258" s="151"/>
      <c r="AC258" s="151"/>
      <c r="AD258" s="151"/>
      <c r="AE258" s="151"/>
      <c r="AF258" s="151"/>
      <c r="AG258" s="151" t="s">
        <v>175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x14ac:dyDescent="0.2">
      <c r="A259" s="3"/>
      <c r="B259" s="4"/>
      <c r="C259" s="195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AE259">
        <v>12</v>
      </c>
      <c r="AF259">
        <v>21</v>
      </c>
      <c r="AG259" t="s">
        <v>99</v>
      </c>
    </row>
    <row r="260" spans="1:60" x14ac:dyDescent="0.2">
      <c r="A260" s="154"/>
      <c r="B260" s="155" t="s">
        <v>29</v>
      </c>
      <c r="C260" s="196"/>
      <c r="D260" s="156"/>
      <c r="E260" s="157"/>
      <c r="F260" s="157"/>
      <c r="G260" s="173">
        <f>G8+G13+G41+G57+G59+G78+G81+G109+G235+G240+G248+G254</f>
        <v>0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AE260">
        <f>SUMIF(L7:L258,AE259,G7:G258)</f>
        <v>0</v>
      </c>
      <c r="AF260">
        <f>SUMIF(L7:L258,AF259,G7:G258)</f>
        <v>0</v>
      </c>
      <c r="AG260" t="s">
        <v>478</v>
      </c>
    </row>
    <row r="261" spans="1:60" x14ac:dyDescent="0.2">
      <c r="C261" s="197"/>
      <c r="D261" s="10"/>
      <c r="AG261" t="s">
        <v>479</v>
      </c>
    </row>
    <row r="262" spans="1:60" x14ac:dyDescent="0.2">
      <c r="D262" s="10"/>
    </row>
    <row r="263" spans="1:60" x14ac:dyDescent="0.2">
      <c r="D263" s="10"/>
    </row>
    <row r="264" spans="1:60" x14ac:dyDescent="0.2">
      <c r="D264" s="10"/>
    </row>
    <row r="265" spans="1:60" x14ac:dyDescent="0.2">
      <c r="D265" s="10"/>
    </row>
    <row r="266" spans="1:60" x14ac:dyDescent="0.2">
      <c r="D266" s="10"/>
    </row>
    <row r="267" spans="1:60" x14ac:dyDescent="0.2">
      <c r="D267" s="10"/>
    </row>
    <row r="268" spans="1:60" x14ac:dyDescent="0.2">
      <c r="D268" s="10"/>
    </row>
    <row r="269" spans="1:60" x14ac:dyDescent="0.2">
      <c r="D269" s="10"/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ldGnEu2FBygYJIL69kly++5Enj1U8vgKkTYLDozlMTcFgjQGL97FCJUbQYNBxO+ODCFQsDCoe42NdI0XOrd8Q==" saltValue="Oj2o8jGoMrMbidKgn7ILiw==" spinCount="100000" sheet="1" formatRows="0"/>
  <mergeCells count="49">
    <mergeCell ref="C15:G15"/>
    <mergeCell ref="A1:G1"/>
    <mergeCell ref="C2:G2"/>
    <mergeCell ref="C3:G3"/>
    <mergeCell ref="C4:G4"/>
    <mergeCell ref="C10:G10"/>
    <mergeCell ref="C115:G115"/>
    <mergeCell ref="C18:G18"/>
    <mergeCell ref="C61:G61"/>
    <mergeCell ref="C68:G68"/>
    <mergeCell ref="C71:G71"/>
    <mergeCell ref="C74:G74"/>
    <mergeCell ref="C80:G80"/>
    <mergeCell ref="C108:G108"/>
    <mergeCell ref="C111:G111"/>
    <mergeCell ref="C112:G112"/>
    <mergeCell ref="C113:G113"/>
    <mergeCell ref="C114:G114"/>
    <mergeCell ref="C139:G139"/>
    <mergeCell ref="C116:G116"/>
    <mergeCell ref="C117:G117"/>
    <mergeCell ref="C118:G118"/>
    <mergeCell ref="C120:G120"/>
    <mergeCell ref="C128:G128"/>
    <mergeCell ref="C129:G129"/>
    <mergeCell ref="C132:G132"/>
    <mergeCell ref="C133:G133"/>
    <mergeCell ref="C134:G134"/>
    <mergeCell ref="C137:G137"/>
    <mergeCell ref="C138:G138"/>
    <mergeCell ref="C164:G164"/>
    <mergeCell ref="C143:G143"/>
    <mergeCell ref="C144:G144"/>
    <mergeCell ref="C145:G145"/>
    <mergeCell ref="C150:G150"/>
    <mergeCell ref="C151:G151"/>
    <mergeCell ref="C152:G152"/>
    <mergeCell ref="C156:G156"/>
    <mergeCell ref="C157:G157"/>
    <mergeCell ref="C158:G158"/>
    <mergeCell ref="C162:G162"/>
    <mergeCell ref="C163:G163"/>
    <mergeCell ref="C252:G252"/>
    <mergeCell ref="C167:G167"/>
    <mergeCell ref="C168:G168"/>
    <mergeCell ref="C169:G169"/>
    <mergeCell ref="C234:G234"/>
    <mergeCell ref="C244:G244"/>
    <mergeCell ref="C250:G25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Hanáček</dc:creator>
  <cp:lastModifiedBy>Juříčková Dana</cp:lastModifiedBy>
  <cp:lastPrinted>2019-03-19T12:27:02Z</cp:lastPrinted>
  <dcterms:created xsi:type="dcterms:W3CDTF">2009-04-08T07:15:50Z</dcterms:created>
  <dcterms:modified xsi:type="dcterms:W3CDTF">2024-05-30T14:18:13Z</dcterms:modified>
</cp:coreProperties>
</file>