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72" windowWidth="23256" windowHeight="12300" activeTab="0"/>
  </bookViews>
  <sheets>
    <sheet name="Stavba" sheetId="1" r:id="rId1"/>
    <sheet name="SO.01 SO.01.1 KL" sheetId="2" r:id="rId2"/>
    <sheet name="SO.01 SO.01.1 Rek" sheetId="3" r:id="rId3"/>
    <sheet name="SO.01 SO.01.1 Pol" sheetId="4" r:id="rId4"/>
    <sheet name="SO.02 SO.02.1 KL" sheetId="5" r:id="rId5"/>
    <sheet name="SO.02 SO.02.1 Rek" sheetId="6" r:id="rId6"/>
    <sheet name="SO.02 SO.02.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'SO.01 SO.01.1 Pol'!$1:$6</definedName>
    <definedName name="_xlnm.Print_Titles" localSheetId="2">'SO.01 SO.01.1 Rek'!$1:$6</definedName>
    <definedName name="_xlnm.Print_Titles" localSheetId="6">'SO.02 SO.02.1 Pol'!$1:$6</definedName>
    <definedName name="_xlnm.Print_Titles" localSheetId="5">'SO.02 SO.02.1 Rek'!$1:$6</definedName>
    <definedName name="Objednatel" localSheetId="0">'Stavba'!$D$11</definedName>
    <definedName name="Objekt" localSheetId="0">'Stavba'!$B$29</definedName>
    <definedName name="_xlnm.Print_Area" localSheetId="1">'SO.01 SO.01.1 KL'!$A$1:$G$45</definedName>
    <definedName name="_xlnm.Print_Area" localSheetId="3">'SO.01 SO.01.1 Pol'!$A$1:$K$68</definedName>
    <definedName name="_xlnm.Print_Area" localSheetId="2">'SO.01 SO.01.1 Rek'!$A$1:$I$25</definedName>
    <definedName name="_xlnm.Print_Area" localSheetId="4">'SO.02 SO.02.1 KL'!$A$1:$G$45</definedName>
    <definedName name="_xlnm.Print_Area" localSheetId="6">'SO.02 SO.02.1 Pol'!$A$1:$K$25</definedName>
    <definedName name="_xlnm.Print_Area" localSheetId="5">'SO.02 SO.02.1 Rek'!$A$1:$I$25</definedName>
    <definedName name="_xlnm.Print_Area" localSheetId="0">'Stavba'!$B$1:$J$44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'SO.01 SO.01.1 Pol'!#REF!</definedName>
    <definedName name="solver_opt" localSheetId="6" hidden="1">'SO.02 SO.02.1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'Stavba'!#REF!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<sst xmlns="http://schemas.openxmlformats.org/spreadsheetml/2006/main" count="495" uniqueCount="254">
  <si>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</si>
  <si>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</si>
  <si>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</si>
  <si>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</si>
  <si>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</si>
  <si>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</si>
  <si>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</si>
  <si>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</si>
  <si>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</si>
  <si>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</si>
  <si>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</si>
  <si>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</si>
  <si>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</si>
  <si>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</si>
  <si>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</si>
  <si>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</si>
  <si>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</si>
  <si>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</si>
  <si>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</si>
  <si>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</si>
  <si>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</si>
  <si>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</si>
  <si>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</si>
  <si>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</si>
  <si>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</si>
  <si>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</si>
  <si>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</si>
  <si>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</si>
  <si>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</si>
  <si>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</si>
  <si>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</si>
  <si>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</si>
  <si>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</si>
  <si>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</si>
  <si>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</si>
  <si>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</si>
  <si>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</si>
  <si>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</si>
  <si>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</si>
  <si>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</si>
  <si>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</si>
  <si>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</si>
  <si>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</si>
  <si>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</si>
  <si>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</si>
  <si>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</si>
  <si>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</si>
  <si>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</si>
  <si>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</si>
  <si>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</si>
  <si>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</si>
  <si>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</si>
  <si>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</si>
  <si>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</si>
  <si>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</si>
  <si>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</si>
  <si>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</si>
  <si>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</si>
  <si>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</si>
  <si>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</si>
  <si>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</si>
  <si>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</si>
  <si>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</si>
  <si>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</si>
  <si>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</si>
  <si>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</si>
  <si>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</si>
  <si>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</si>
  <si>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</si>
  <si>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</si>
  <si>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</si>
  <si>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</si>
  <si>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</si>
  <si>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</si>
  <si>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</si>
  <si>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</si>
  <si>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</si>
  <si>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</si>
  <si>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</si>
  <si>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</si>
  <si>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</si>
  <si>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</si>
  <si>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</si>
  <si>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</si>
  <si>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</si>
  <si>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</si>
  <si>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</si>
  <si>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</si>
  <si>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</si>
  <si>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</si>
  <si>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</si>
  <si>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</si>
  <si>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</si>
  <si>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</si>
  <si>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</si>
  <si>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</si>
  <si>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</si>
  <si>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</si>
  <si>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ks</t>
  </si>
  <si>
    <t>Celkem za</t>
  </si>
  <si>
    <t>PFB140065</t>
  </si>
  <si>
    <t>VILA LÖW-BEER - VENK. OSVĚTLENÍ A POUTACÍ PYLON</t>
  </si>
  <si>
    <t>PFB140065 VILA LÖW-BEER - VENK. OSVĚTLENÍ A POUTACÍ PYLON</t>
  </si>
  <si>
    <t>SO.01</t>
  </si>
  <si>
    <t>VENKOVNÍ OSVĚTLENÍ</t>
  </si>
  <si>
    <t>SO.01 VENKOVNÍ OSVĚTLENÍ</t>
  </si>
  <si>
    <t>828.75</t>
  </si>
  <si>
    <t>m</t>
  </si>
  <si>
    <t>SO.01.1</t>
  </si>
  <si>
    <t>ROZPOČET/VV</t>
  </si>
  <si>
    <t>5</t>
  </si>
  <si>
    <t>Komunikace</t>
  </si>
  <si>
    <t>5 Komunikace</t>
  </si>
  <si>
    <t>113106521R00</t>
  </si>
  <si>
    <t xml:space="preserve">Rozebrání dlažeb z drob.kostek nad 200 m2,kamenivo </t>
  </si>
  <si>
    <t>m2</t>
  </si>
  <si>
    <t>v šířce kabelové rýhy:0,5*10,0</t>
  </si>
  <si>
    <t>113107122R00</t>
  </si>
  <si>
    <t xml:space="preserve">Odstranění podkladu pl. 200 m2,kam.drcené tl.20 cm </t>
  </si>
  <si>
    <t>v šířce kabelové rýhy:0,5*(10,0+8,0)</t>
  </si>
  <si>
    <t>289970111R00</t>
  </si>
  <si>
    <t xml:space="preserve">Vrstva geotextilie Geofiltex 300g/m2 </t>
  </si>
  <si>
    <t>0,5*8,0</t>
  </si>
  <si>
    <t>566901111R00</t>
  </si>
  <si>
    <t>Vyspravení podkladu po překopech štěrkopískem nebo štěrkodrtí - vytěžený materiál</t>
  </si>
  <si>
    <t>m3</t>
  </si>
  <si>
    <t>pod dlažbu:0,5*10,0*0,15</t>
  </si>
  <si>
    <t>štěrkové pole:0,5*8,0*0,20</t>
  </si>
  <si>
    <t>596111111R00</t>
  </si>
  <si>
    <t xml:space="preserve">Kladení dlažby mozaika 1barva, lože z kam.do 4 cm </t>
  </si>
  <si>
    <t>0,5*10,0</t>
  </si>
  <si>
    <t>711170101R00</t>
  </si>
  <si>
    <t xml:space="preserve">Odstr.izolace proti vlhkosti vodorovná fólie,volně </t>
  </si>
  <si>
    <t>geotextilie v místě kabelové rýhy:0,5*8,0</t>
  </si>
  <si>
    <t>979071121R00</t>
  </si>
  <si>
    <t xml:space="preserve">Očištění vybour. kostek drobných s výplní kam. těž </t>
  </si>
  <si>
    <t>998223011R00</t>
  </si>
  <si>
    <t xml:space="preserve">Přesun hmot, pozemní komunikace, kryt dlážděný </t>
  </si>
  <si>
    <t>t</t>
  </si>
  <si>
    <t>900</t>
  </si>
  <si>
    <t>Zkoušky a revize</t>
  </si>
  <si>
    <t>900 Zkoušky a revize</t>
  </si>
  <si>
    <t>900.01</t>
  </si>
  <si>
    <t xml:space="preserve">Revize a revizní zpráva </t>
  </si>
  <si>
    <t>kompl</t>
  </si>
  <si>
    <t>M21.8</t>
  </si>
  <si>
    <t>Venkovní osvětlení</t>
  </si>
  <si>
    <t>M21.8 Venkovní osvětlení</t>
  </si>
  <si>
    <t>21.01</t>
  </si>
  <si>
    <t>21.02</t>
  </si>
  <si>
    <t>21.03</t>
  </si>
  <si>
    <t xml:space="preserve">Montáž svítidel vč. instalačního materiálu </t>
  </si>
  <si>
    <t>21.04</t>
  </si>
  <si>
    <t xml:space="preserve">Příprava pro uložení reflektoru do dlažby </t>
  </si>
  <si>
    <t>21.06</t>
  </si>
  <si>
    <t xml:space="preserve">Poplatek za recyklaci svítidla </t>
  </si>
  <si>
    <t>21.07</t>
  </si>
  <si>
    <t xml:space="preserve">Poplatek za recyklaci sv. zdroje </t>
  </si>
  <si>
    <t>347.01</t>
  </si>
  <si>
    <t>kus</t>
  </si>
  <si>
    <t>347.02</t>
  </si>
  <si>
    <t>4+1</t>
  </si>
  <si>
    <t>348.01</t>
  </si>
  <si>
    <t>Svítidlo č.1 vestavěné do země pro osvětlení střední ustupující části fasády</t>
  </si>
  <si>
    <t>Svítidlo č. 1 vestavné do země, pro osvětlení střední:</t>
  </si>
  <si>
    <t>ustupující části fasády, wallwasher, speciální optický:</t>
  </si>
  <si>
    <t>systém, celonerezový korpus a rámeček, bezpečností:</t>
  </si>
  <si>
    <t>kalené sklo, nosnost 5000 kg, IP 67, třída I, povrchová :</t>
  </si>
  <si>
    <t>teplota 66°C, ? 250 mm, v=265 mm, pro výbojku:</t>
  </si>
  <si>
    <t>1x 35W, G12, EP:2</t>
  </si>
  <si>
    <t>348.02</t>
  </si>
  <si>
    <t>Svítidlo č.2 vestavěné do země pro osvětlení předstupujících rizalitů</t>
  </si>
  <si>
    <t>Svítidlo č. 2 vestavné do země, pro osvětlení předstupujících:</t>
  </si>
  <si>
    <t>rizalitů s vchody do objektu, celonerezový korpus +:</t>
  </si>
  <si>
    <t>rámeček, bezpečnostní kalené sklo, nosnost 5000 kg,:</t>
  </si>
  <si>
    <t>IP 67, třída I, povrchová teplota 77°C, ? 250 mm,:</t>
  </si>
  <si>
    <t>v=265 mm, pro výbojku 1x35W, PGJ5, EP, světelný:</t>
  </si>
  <si>
    <t>zdroj kyvný ± 30°, otočný 360°, úhel vyzařování 10°,:</t>
  </si>
  <si>
    <t>vč. clony proti oslnění:4</t>
  </si>
  <si>
    <t>348.03</t>
  </si>
  <si>
    <t>Svítidlo č.3 vestavěné do země pro osvětlení poutače</t>
  </si>
  <si>
    <t>Svítidlo č. 3 vestavné do země, pro osvětlení poutače,:</t>
  </si>
  <si>
    <t>celonerezový korpus + rámeček, bezpečnostní kalené sklo,:</t>
  </si>
  <si>
    <t>nosnost 5000 kg, IP 67, třída I, povrchová teplota 72°C, :</t>
  </si>
  <si>
    <t>? 250 mm, v=265 mm, pro výbojku 1x35W, PGJ5, EP, :</t>
  </si>
  <si>
    <t>světelný zdroj kyvný ± 30°, otočný 360°, úhel vyzařování 34°,:</t>
  </si>
  <si>
    <t>vč. clony proti oslnění:1</t>
  </si>
  <si>
    <t>553.01</t>
  </si>
  <si>
    <t xml:space="preserve">Instalační box DN 250/270 mm, výška 375 mm </t>
  </si>
  <si>
    <t>2+4+1</t>
  </si>
  <si>
    <t>M46</t>
  </si>
  <si>
    <t>46.01</t>
  </si>
  <si>
    <t xml:space="preserve">Výkop kabelové rýhy 50/50 cm  hor.3 </t>
  </si>
  <si>
    <t>46.02</t>
  </si>
  <si>
    <t>Zřízení kabelového lože v rýze š. do 65 cm z písku lože tloušťky 20 cm</t>
  </si>
  <si>
    <t>46.03</t>
  </si>
  <si>
    <t xml:space="preserve">Fólie výstražná z PVC, šířka 33 cm </t>
  </si>
  <si>
    <t>46.04</t>
  </si>
  <si>
    <t xml:space="preserve">Zához rýhy 50/70 cm, hornina třídy 3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</si>
  <si>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</si>
  <si>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</si>
  <si>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</si>
  <si>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</si>
  <si>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</si>
  <si>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</si>
  <si>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</si>
  <si>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</si>
  <si>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Atelier 90, s.r.o., Brno</t>
  </si>
  <si>
    <t>SO.01.1 ROZPOČET/VV</t>
  </si>
  <si>
    <t>SO.02</t>
  </si>
  <si>
    <t>POUTACÍ PYLON</t>
  </si>
  <si>
    <t>SO.02 POUTACÍ PYLON</t>
  </si>
  <si>
    <t>813.39</t>
  </si>
  <si>
    <t>SO.02.1</t>
  </si>
  <si>
    <t>1 Zemní práce</t>
  </si>
  <si>
    <t>132201101R00</t>
  </si>
  <si>
    <t xml:space="preserve">Hloubení rýh šířky do 60 cm v hor.3 do 100 m3 </t>
  </si>
  <si>
    <t>0,6*0,6*1,0</t>
  </si>
  <si>
    <t>132201109R00</t>
  </si>
  <si>
    <t xml:space="preserve">Příplatek za lepivost - hloubení rýh 60 cm v hor.3 </t>
  </si>
  <si>
    <t>0,36/2</t>
  </si>
  <si>
    <t>162701105R00</t>
  </si>
  <si>
    <t xml:space="preserve">Vodorovné přemístění výkopku z hor.1-4 do 10000 m </t>
  </si>
  <si>
    <t>171201201R00</t>
  </si>
  <si>
    <t xml:space="preserve">Uložení sypaniny na skládku </t>
  </si>
  <si>
    <t>199000002R00</t>
  </si>
  <si>
    <t xml:space="preserve">Poplatek za skládku horniny 1- 4 </t>
  </si>
  <si>
    <t>27</t>
  </si>
  <si>
    <t>Základy</t>
  </si>
  <si>
    <t>27 Základy</t>
  </si>
  <si>
    <t>275313711R00</t>
  </si>
  <si>
    <t xml:space="preserve">Beton základových patek prostý C 25/30 </t>
  </si>
  <si>
    <t>38</t>
  </si>
  <si>
    <t>Kompletní konstrukce</t>
  </si>
  <si>
    <t>38 Kompletní konstrukce</t>
  </si>
  <si>
    <t>38.01</t>
  </si>
  <si>
    <t>Poutací pylon ocel/sklo kalené - D+M vč. doplňků a povrchové úpravy</t>
  </si>
  <si>
    <t>99</t>
  </si>
  <si>
    <t>Staveništní přesun hmot</t>
  </si>
  <si>
    <t>99 Staveništní přesun hmot</t>
  </si>
  <si>
    <t>998151111R00</t>
  </si>
  <si>
    <t xml:space="preserve">Přesun hmot, oplocení a zvláštní objjekty do 10m </t>
  </si>
  <si>
    <t>SO.02.1 ROZPOČET/VV</t>
  </si>
  <si>
    <t xml:space="preserve">Výbojka halogenová 35W, G12, WDL, s keramickým hořákem  </t>
  </si>
  <si>
    <t>Výbojka halogenová 35W, PGJ5, WDL, s keramickým hořákem</t>
  </si>
  <si>
    <r>
      <t>Zemní práce (</t>
    </r>
    <r>
      <rPr>
        <b/>
        <i/>
        <sz val="10"/>
        <rFont val="Arial"/>
        <family val="2"/>
      </rPr>
      <t>NEREALIZUJE SE</t>
    </r>
    <r>
      <rPr>
        <b/>
        <sz val="10"/>
        <rFont val="Arial"/>
        <family val="2"/>
      </rPr>
      <t>)</t>
    </r>
  </si>
  <si>
    <t>Muzeem Brněnska, příspěvková organizace</t>
  </si>
  <si>
    <r>
      <t>Kabel CYKY-J 3 x 2,5 mm2 volně uložený (</t>
    </r>
    <r>
      <rPr>
        <b/>
        <i/>
        <sz val="8"/>
        <rFont val="Arial"/>
        <family val="2"/>
      </rPr>
      <t>NEREALIZUJE SE</t>
    </r>
    <r>
      <rPr>
        <sz val="8"/>
        <rFont val="Arial"/>
        <family val="2"/>
      </rPr>
      <t>)</t>
    </r>
  </si>
  <si>
    <r>
      <t>Bezhalogenová UV stabilní ohebná dvouplášťová korugovaná chránička, d=63 mm, ČSN EN 61 386-24  (</t>
    </r>
    <r>
      <rPr>
        <b/>
        <i/>
        <sz val="8"/>
        <rFont val="Arial CE"/>
        <family val="0"/>
      </rPr>
      <t>NEREALIZUJE SE</t>
    </r>
    <r>
      <rPr>
        <sz val="8"/>
        <rFont val="Arial CE"/>
        <family val="0"/>
      </rPr>
      <t>)</t>
    </r>
  </si>
  <si>
    <r>
      <t>Zemní práce při montážích (</t>
    </r>
    <r>
      <rPr>
        <b/>
        <i/>
        <sz val="10"/>
        <rFont val="Arial"/>
        <family val="2"/>
      </rPr>
      <t>NEREALIZUJE SE</t>
    </r>
    <r>
      <rPr>
        <b/>
        <sz val="10"/>
        <rFont val="Arial"/>
        <family val="2"/>
      </rPr>
      <t>)</t>
    </r>
  </si>
  <si>
    <t>M46 Zemní práce při montážích (NEREALIZUJE SE)</t>
  </si>
  <si>
    <t>Muzeum Brněnska, příspěvková organizace</t>
  </si>
  <si>
    <t>VILA LÖW-BEER - VENKOVNÍ OSVĚTLENÍ A POUTACÍ PYLON</t>
  </si>
  <si>
    <t>není plátcem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</si>
</sst>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tted"/>
      <diagonal style="thin"/>
    </border>
    <border>
      <left style="thin"/>
      <right style="thin"/>
      <top style="thin"/>
      <bottom style="dotted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0" fontId="20" fillId="0" borderId="0" xfId="0" applyFont="1" applyAlignment="1">
      <alignment wrapText="1"/>
    </xf>
    <xf numFmtId="4" fontId="9" fillId="0" borderId="65" xfId="46" applyNumberFormat="1" applyFont="1" applyBorder="1" applyAlignment="1">
      <alignment horizontal="right"/>
      <protection/>
    </xf>
    <xf numFmtId="4" fontId="9" fillId="0" borderId="65" xfId="46" applyNumberFormat="1" applyFont="1" applyBorder="1">
      <alignment/>
      <protection/>
    </xf>
    <xf numFmtId="4" fontId="8" fillId="33" borderId="65" xfId="46" applyNumberFormat="1" applyFont="1" applyFill="1" applyBorder="1">
      <alignment/>
      <protection/>
    </xf>
    <xf numFmtId="4" fontId="9" fillId="0" borderId="66" xfId="46" applyNumberFormat="1" applyFont="1" applyBorder="1" applyAlignment="1">
      <alignment horizontal="right"/>
      <protection/>
    </xf>
    <xf numFmtId="4" fontId="9" fillId="0" borderId="66" xfId="46" applyNumberFormat="1" applyFont="1" applyBorder="1">
      <alignment/>
      <protection/>
    </xf>
    <xf numFmtId="4" fontId="9" fillId="0" borderId="67" xfId="46" applyNumberFormat="1" applyFont="1" applyBorder="1" applyAlignment="1">
      <alignment horizontal="right"/>
      <protection/>
    </xf>
    <xf numFmtId="4" fontId="9" fillId="0" borderId="67" xfId="46" applyNumberFormat="1" applyFont="1" applyBorder="1">
      <alignment/>
      <protection/>
    </xf>
    <xf numFmtId="0" fontId="9" fillId="0" borderId="21" xfId="46" applyFont="1" applyBorder="1" applyAlignment="1">
      <alignment vertical="top" wrapText="1"/>
      <protection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9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center"/>
      <protection/>
    </xf>
    <xf numFmtId="0" fontId="2" fillId="0" borderId="72" xfId="46" applyFont="1" applyBorder="1" applyAlignment="1">
      <alignment horizontal="center"/>
      <protection/>
    </xf>
    <xf numFmtId="0" fontId="2" fillId="0" borderId="73" xfId="46" applyFont="1" applyBorder="1" applyAlignment="1">
      <alignment horizontal="center"/>
      <protection/>
    </xf>
    <xf numFmtId="0" fontId="2" fillId="0" borderId="74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5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5" fillId="36" borderId="76" xfId="46" applyNumberFormat="1" applyFont="1" applyFill="1" applyBorder="1" applyAlignment="1">
      <alignment horizontal="left" wrapText="1"/>
      <protection/>
    </xf>
    <xf numFmtId="49" fontId="16" fillId="0" borderId="77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72" xfId="46" applyNumberFormat="1" applyFont="1" applyBorder="1" applyAlignment="1">
      <alignment horizontal="center"/>
      <protection/>
    </xf>
    <xf numFmtId="0" fontId="2" fillId="0" borderId="74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5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showGridLines="0" tabSelected="1" zoomScaleSheetLayoutView="75" zoomScalePageLayoutView="0" workbookViewId="0" topLeftCell="B1">
      <selection activeCell="N32" sqref="N32"/>
    </sheetView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42163</v>
      </c>
      <c r="K2" s="3"/>
    </row>
    <row r="3" spans="3:4" ht="6" customHeight="1">
      <c r="C3" s="9"/>
      <c r="D3" s="10" t="s">
        <v>2</v>
      </c>
    </row>
    <row r="4" ht="4.5" customHeight="1"/>
    <row r="5" spans="3:15" ht="17.25" customHeight="1">
      <c r="C5" s="11" t="s">
        <v>3</v>
      </c>
      <c r="D5" s="12" t="s">
        <v>252</v>
      </c>
      <c r="E5" s="13"/>
      <c r="F5" s="14"/>
      <c r="G5" s="13"/>
      <c r="H5" s="14"/>
      <c r="O5" s="8"/>
    </row>
    <row r="7" spans="3:11" ht="12.75">
      <c r="C7" s="15" t="s">
        <v>4</v>
      </c>
      <c r="D7" s="16" t="s">
        <v>251</v>
      </c>
      <c r="H7" s="17" t="s">
        <v>5</v>
      </c>
      <c r="I7" s="2">
        <v>89257</v>
      </c>
      <c r="J7" s="16"/>
      <c r="K7" s="16"/>
    </row>
    <row r="8" spans="4:11" ht="12.75">
      <c r="D8" s="16"/>
      <c r="H8" s="17" t="s">
        <v>6</v>
      </c>
      <c r="I8" s="2" t="s">
        <v>253</v>
      </c>
      <c r="J8" s="16"/>
      <c r="K8" s="16"/>
    </row>
    <row r="9" spans="3:10" ht="12.75">
      <c r="C9" s="17"/>
      <c r="D9" s="16"/>
      <c r="H9" s="17"/>
      <c r="J9" s="16"/>
    </row>
    <row r="10" spans="8:10" ht="12.75">
      <c r="H10" s="17"/>
      <c r="J10" s="16"/>
    </row>
    <row r="11" spans="3:11" ht="12.75">
      <c r="C11" s="15" t="s">
        <v>7</v>
      </c>
      <c r="D11" s="16"/>
      <c r="H11" s="17" t="s">
        <v>5</v>
      </c>
      <c r="J11" s="16"/>
      <c r="K11" s="16"/>
    </row>
    <row r="12" spans="4:11" ht="12.75">
      <c r="D12" s="16"/>
      <c r="H12" s="17" t="s">
        <v>6</v>
      </c>
      <c r="J12" s="16"/>
      <c r="K12" s="16"/>
    </row>
    <row r="13" spans="3:10" ht="12" customHeight="1">
      <c r="C13" s="17"/>
      <c r="D13" s="16"/>
      <c r="J13" s="17"/>
    </row>
    <row r="14" spans="3:10" ht="24.75" customHeight="1">
      <c r="C14" s="18" t="s">
        <v>8</v>
      </c>
      <c r="H14" s="18" t="s">
        <v>9</v>
      </c>
      <c r="J14" s="17"/>
    </row>
    <row r="15" ht="12.75" customHeight="1">
      <c r="J15" s="17"/>
    </row>
    <row r="16" spans="3:8" ht="28.5" customHeight="1">
      <c r="C16" s="18" t="s">
        <v>10</v>
      </c>
      <c r="H16" s="18" t="s">
        <v>10</v>
      </c>
    </row>
    <row r="17" ht="25.5" customHeight="1"/>
    <row r="18" spans="2:11" ht="13.5" customHeight="1">
      <c r="B18" s="19"/>
      <c r="C18" s="20"/>
      <c r="D18" s="20"/>
      <c r="E18" s="21"/>
      <c r="F18" s="22"/>
      <c r="G18" s="23"/>
      <c r="H18" s="24"/>
      <c r="I18" s="23"/>
      <c r="J18" s="25" t="s">
        <v>11</v>
      </c>
      <c r="K18" s="26"/>
    </row>
    <row r="19" spans="2:11" ht="15" customHeight="1">
      <c r="B19" s="27" t="s">
        <v>12</v>
      </c>
      <c r="C19" s="28"/>
      <c r="D19" s="29">
        <v>15</v>
      </c>
      <c r="E19" s="30" t="s">
        <v>13</v>
      </c>
      <c r="F19" s="31"/>
      <c r="G19" s="32"/>
      <c r="H19" s="32"/>
      <c r="I19" s="295">
        <f>ROUND(G32,0)</f>
        <v>0</v>
      </c>
      <c r="J19" s="296"/>
      <c r="K19" s="33"/>
    </row>
    <row r="20" spans="2:11" ht="12.75">
      <c r="B20" s="27" t="s">
        <v>14</v>
      </c>
      <c r="C20" s="28"/>
      <c r="D20" s="29">
        <f>SazbaDPH1</f>
        <v>15</v>
      </c>
      <c r="E20" s="30" t="s">
        <v>13</v>
      </c>
      <c r="F20" s="34"/>
      <c r="G20" s="35"/>
      <c r="H20" s="35"/>
      <c r="I20" s="297">
        <f>ROUND(I19*D20/100,0)</f>
        <v>0</v>
      </c>
      <c r="J20" s="298"/>
      <c r="K20" s="33"/>
    </row>
    <row r="21" spans="2:11" ht="12.75">
      <c r="B21" s="27" t="s">
        <v>12</v>
      </c>
      <c r="C21" s="28"/>
      <c r="D21" s="29">
        <v>21</v>
      </c>
      <c r="E21" s="30" t="s">
        <v>13</v>
      </c>
      <c r="F21" s="34"/>
      <c r="G21" s="35"/>
      <c r="H21" s="35"/>
      <c r="I21" s="297">
        <v>0</v>
      </c>
      <c r="J21" s="298"/>
      <c r="K21" s="33"/>
    </row>
    <row r="22" spans="2:11" ht="13.5" thickBot="1">
      <c r="B22" s="27" t="s">
        <v>14</v>
      </c>
      <c r="C22" s="28"/>
      <c r="D22" s="29">
        <f>SazbaDPH2</f>
        <v>21</v>
      </c>
      <c r="E22" s="30" t="s">
        <v>13</v>
      </c>
      <c r="F22" s="36"/>
      <c r="G22" s="37"/>
      <c r="H22" s="37"/>
      <c r="I22" s="299">
        <f>ROUND(I21*D21/100,0)</f>
        <v>0</v>
      </c>
      <c r="J22" s="300"/>
      <c r="K22" s="33"/>
    </row>
    <row r="23" spans="2:11" ht="15.75" thickBot="1">
      <c r="B23" s="38" t="s">
        <v>15</v>
      </c>
      <c r="C23" s="39"/>
      <c r="D23" s="39"/>
      <c r="E23" s="40"/>
      <c r="F23" s="41"/>
      <c r="G23" s="42"/>
      <c r="H23" s="42"/>
      <c r="I23" s="293">
        <f>SUM(I19:I22)</f>
        <v>0</v>
      </c>
      <c r="J23" s="294"/>
      <c r="K23" s="43"/>
    </row>
    <row r="26" ht="1.5" customHeight="1"/>
    <row r="27" spans="2:12" ht="15.75" customHeight="1">
      <c r="B27" s="12" t="s">
        <v>16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ht="5.25" customHeight="1">
      <c r="L28" s="45"/>
    </row>
    <row r="29" spans="2:10" ht="24" customHeight="1">
      <c r="B29" s="46" t="s">
        <v>17</v>
      </c>
      <c r="C29" s="47"/>
      <c r="D29" s="47"/>
      <c r="E29" s="48"/>
      <c r="F29" s="49" t="s">
        <v>18</v>
      </c>
      <c r="G29" s="50" t="str">
        <f>CONCATENATE("Základ DPH ",SazbaDPH1," %")</f>
        <v>Základ DPH 15 %</v>
      </c>
      <c r="H29" s="49" t="str">
        <f>CONCATENATE("Základ DPH ",SazbaDPH2," %")</f>
        <v>Základ DPH 21 %</v>
      </c>
      <c r="I29" s="49" t="s">
        <v>19</v>
      </c>
      <c r="J29" s="49" t="s">
        <v>13</v>
      </c>
    </row>
    <row r="30" spans="2:10" ht="12.75">
      <c r="B30" s="51" t="s">
        <v>103</v>
      </c>
      <c r="C30" s="52" t="s">
        <v>104</v>
      </c>
      <c r="D30" s="53"/>
      <c r="E30" s="54"/>
      <c r="F30" s="55">
        <v>0</v>
      </c>
      <c r="G30" s="56">
        <v>0</v>
      </c>
      <c r="H30" s="57">
        <v>0</v>
      </c>
      <c r="I30" s="57">
        <f>(G30*SazbaDPH1)/100+(H30*SazbaDPH2)/100</f>
        <v>0</v>
      </c>
      <c r="J30" s="58">
        <f>IF(CelkemObjekty=0,"",F30/CelkemObjekty*100)</f>
      </c>
    </row>
    <row r="31" spans="2:10" ht="12.75">
      <c r="B31" s="59" t="s">
        <v>209</v>
      </c>
      <c r="C31" s="60" t="s">
        <v>210</v>
      </c>
      <c r="D31" s="61"/>
      <c r="E31" s="62"/>
      <c r="F31" s="63">
        <v>0</v>
      </c>
      <c r="G31" s="64">
        <v>0</v>
      </c>
      <c r="H31" s="65">
        <v>0</v>
      </c>
      <c r="I31" s="65">
        <f>(G31*SazbaDPH1)/100+(H31*SazbaDPH2)/100</f>
        <v>0</v>
      </c>
      <c r="J31" s="58">
        <f>IF(CelkemObjekty=0,"",F31/CelkemObjekty*100)</f>
      </c>
    </row>
    <row r="32" spans="2:10" ht="17.25" customHeight="1">
      <c r="B32" s="66" t="s">
        <v>20</v>
      </c>
      <c r="C32" s="67"/>
      <c r="D32" s="68"/>
      <c r="E32" s="69"/>
      <c r="F32" s="70">
        <f>SUM(F30:F31)</f>
        <v>0</v>
      </c>
      <c r="G32" s="70">
        <f>SUM(G30:G31)</f>
        <v>0</v>
      </c>
      <c r="H32" s="70">
        <f>SUM(H30:H31)</f>
        <v>0</v>
      </c>
      <c r="I32" s="70">
        <f>SUM(I30:I31)</f>
        <v>0</v>
      </c>
      <c r="J32" s="71">
        <f>IF(CelkemObjekty=0,"",F32/CelkemObjekty*100)</f>
      </c>
    </row>
    <row r="33" spans="2:11" ht="12.75"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9.7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2:11" ht="7.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2:11" ht="17.25">
      <c r="B36" s="12" t="s">
        <v>21</v>
      </c>
      <c r="C36" s="44"/>
      <c r="D36" s="44"/>
      <c r="E36" s="44"/>
      <c r="F36" s="44"/>
      <c r="G36" s="44"/>
      <c r="H36" s="44"/>
      <c r="I36" s="44"/>
      <c r="J36" s="44"/>
      <c r="K36" s="72"/>
    </row>
    <row r="37" ht="12.75">
      <c r="K37" s="72"/>
    </row>
    <row r="38" spans="2:10" ht="26.25">
      <c r="B38" s="73" t="s">
        <v>22</v>
      </c>
      <c r="C38" s="74" t="s">
        <v>23</v>
      </c>
      <c r="D38" s="47"/>
      <c r="E38" s="48"/>
      <c r="F38" s="49" t="s">
        <v>18</v>
      </c>
      <c r="G38" s="50" t="str">
        <f>CONCATENATE("Základ DPH ",SazbaDPH1," %")</f>
        <v>Základ DPH 15 %</v>
      </c>
      <c r="H38" s="49" t="str">
        <f>CONCATENATE("Základ DPH ",SazbaDPH2," %")</f>
        <v>Základ DPH 21 %</v>
      </c>
      <c r="I38" s="50" t="s">
        <v>19</v>
      </c>
      <c r="J38" s="49" t="s">
        <v>13</v>
      </c>
    </row>
    <row r="39" spans="2:10" ht="12.75">
      <c r="B39" s="75" t="s">
        <v>103</v>
      </c>
      <c r="C39" s="76" t="s">
        <v>208</v>
      </c>
      <c r="D39" s="53"/>
      <c r="E39" s="54"/>
      <c r="F39" s="55">
        <v>0</v>
      </c>
      <c r="G39" s="56">
        <v>0</v>
      </c>
      <c r="H39" s="57">
        <v>0</v>
      </c>
      <c r="I39" s="64">
        <f>(G39*SazbaDPH1)/100+(H39*SazbaDPH2)/100</f>
        <v>0</v>
      </c>
      <c r="J39" s="58">
        <f>IF(CelkemObjekty=0,"",F39/CelkemObjekty*100)</f>
      </c>
    </row>
    <row r="40" spans="2:10" ht="12.75">
      <c r="B40" s="77" t="s">
        <v>209</v>
      </c>
      <c r="C40" s="78" t="s">
        <v>242</v>
      </c>
      <c r="D40" s="61"/>
      <c r="E40" s="62"/>
      <c r="F40" s="63">
        <v>0</v>
      </c>
      <c r="G40" s="64">
        <v>0</v>
      </c>
      <c r="H40" s="65">
        <v>0</v>
      </c>
      <c r="I40" s="64">
        <f>(G40*SazbaDPH1)/100+(H40*SazbaDPH2)/100</f>
        <v>0</v>
      </c>
      <c r="J40" s="58">
        <f>IF(CelkemObjekty=0,"",F40/CelkemObjekty*100)</f>
      </c>
    </row>
    <row r="41" spans="2:10" ht="12.75">
      <c r="B41" s="66" t="s">
        <v>20</v>
      </c>
      <c r="C41" s="67"/>
      <c r="D41" s="68"/>
      <c r="E41" s="69"/>
      <c r="F41" s="70">
        <f>SUM(F39:F40)</f>
        <v>0</v>
      </c>
      <c r="G41" s="79">
        <f>SUM(G39:G40)</f>
        <v>0</v>
      </c>
      <c r="H41" s="70">
        <f>SUM(H39:H40)</f>
        <v>0</v>
      </c>
      <c r="I41" s="79">
        <f>SUM(I39:I40)</f>
        <v>0</v>
      </c>
      <c r="J41" s="71">
        <f>IF(CelkemObjekty=0,"",F41/CelkemObjekty*100)</f>
      </c>
    </row>
    <row r="42" ht="9" customHeight="1"/>
    <row r="43" ht="6" customHeight="1"/>
    <row r="44" ht="3" customHeight="1"/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J16" sqref="J15:J16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80" t="s">
        <v>29</v>
      </c>
      <c r="B1" s="81"/>
      <c r="C1" s="81"/>
      <c r="D1" s="81"/>
      <c r="E1" s="81"/>
      <c r="F1" s="81"/>
      <c r="G1" s="81"/>
    </row>
    <row r="2" spans="1:7" ht="12.75" customHeight="1">
      <c r="A2" s="82" t="s">
        <v>30</v>
      </c>
      <c r="B2" s="83"/>
      <c r="C2" s="84" t="s">
        <v>108</v>
      </c>
      <c r="D2" s="84" t="s">
        <v>109</v>
      </c>
      <c r="E2" s="85"/>
      <c r="F2" s="86" t="s">
        <v>31</v>
      </c>
      <c r="G2" s="87" t="s">
        <v>106</v>
      </c>
    </row>
    <row r="3" spans="1:7" ht="3" customHeight="1" hidden="1">
      <c r="A3" s="88"/>
      <c r="B3" s="89"/>
      <c r="C3" s="90"/>
      <c r="D3" s="90"/>
      <c r="E3" s="91"/>
      <c r="F3" s="92"/>
      <c r="G3" s="93"/>
    </row>
    <row r="4" spans="1:7" ht="12" customHeight="1">
      <c r="A4" s="94" t="s">
        <v>32</v>
      </c>
      <c r="B4" s="89"/>
      <c r="C4" s="90"/>
      <c r="D4" s="90"/>
      <c r="E4" s="91"/>
      <c r="F4" s="92" t="s">
        <v>33</v>
      </c>
      <c r="G4" s="95"/>
    </row>
    <row r="5" spans="1:7" ht="12.75" customHeight="1">
      <c r="A5" s="96" t="s">
        <v>103</v>
      </c>
      <c r="B5" s="97"/>
      <c r="C5" s="98" t="s">
        <v>104</v>
      </c>
      <c r="D5" s="99"/>
      <c r="E5" s="97"/>
      <c r="F5" s="92" t="s">
        <v>34</v>
      </c>
      <c r="G5" s="93" t="s">
        <v>107</v>
      </c>
    </row>
    <row r="6" spans="1:15" ht="12.75" customHeight="1">
      <c r="A6" s="94" t="s">
        <v>35</v>
      </c>
      <c r="B6" s="89"/>
      <c r="C6" s="90"/>
      <c r="D6" s="90"/>
      <c r="E6" s="91"/>
      <c r="F6" s="100" t="s">
        <v>36</v>
      </c>
      <c r="G6" s="101">
        <v>66</v>
      </c>
      <c r="O6" s="102"/>
    </row>
    <row r="7" spans="1:7" ht="12.75" customHeight="1">
      <c r="A7" s="103" t="s">
        <v>100</v>
      </c>
      <c r="B7" s="104"/>
      <c r="C7" s="105" t="s">
        <v>101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2"/>
      <c r="C8" s="304" t="s">
        <v>207</v>
      </c>
      <c r="D8" s="304"/>
      <c r="E8" s="305"/>
      <c r="F8" s="109" t="s">
        <v>39</v>
      </c>
      <c r="G8" s="110"/>
      <c r="H8" s="111"/>
      <c r="I8" s="112"/>
    </row>
    <row r="9" spans="1:8" ht="12.75">
      <c r="A9" s="108" t="s">
        <v>40</v>
      </c>
      <c r="B9" s="92"/>
      <c r="C9" s="304"/>
      <c r="D9" s="304"/>
      <c r="E9" s="305"/>
      <c r="F9" s="92"/>
      <c r="G9" s="113"/>
      <c r="H9" s="114"/>
    </row>
    <row r="10" spans="1:8" ht="12.75">
      <c r="A10" s="108" t="s">
        <v>41</v>
      </c>
      <c r="B10" s="92"/>
      <c r="C10" s="304" t="s">
        <v>251</v>
      </c>
      <c r="D10" s="304"/>
      <c r="E10" s="304"/>
      <c r="F10" s="115"/>
      <c r="G10" s="116"/>
      <c r="H10" s="117"/>
    </row>
    <row r="11" spans="1:57" ht="13.5" customHeight="1">
      <c r="A11" s="108" t="s">
        <v>42</v>
      </c>
      <c r="B11" s="92"/>
      <c r="C11" s="304"/>
      <c r="D11" s="304"/>
      <c r="E11" s="30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306"/>
      <c r="D12" s="306"/>
      <c r="E12" s="30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75" customHeight="1">
      <c r="A15" s="133"/>
      <c r="B15" s="134" t="s">
        <v>49</v>
      </c>
      <c r="C15" s="135">
        <f>'SO.01 SO.01.1 Rek'!E11</f>
        <v>0</v>
      </c>
      <c r="D15" s="136" t="str">
        <f>'SO.01 SO.01.1 Rek'!A16</f>
        <v>Ztížené výrobní podmínky</v>
      </c>
      <c r="E15" s="137"/>
      <c r="F15" s="138"/>
      <c r="G15" s="135">
        <f>'SO.01 SO.01.1 Rek'!I16</f>
        <v>0</v>
      </c>
    </row>
    <row r="16" spans="1:7" ht="15.75" customHeight="1">
      <c r="A16" s="133" t="s">
        <v>50</v>
      </c>
      <c r="B16" s="134" t="s">
        <v>51</v>
      </c>
      <c r="C16" s="135">
        <f>'SO.01 SO.01.1 Rek'!F11</f>
        <v>0</v>
      </c>
      <c r="D16" s="88" t="str">
        <f>'SO.01 SO.01.1 Rek'!A17</f>
        <v>Oborová přirážka</v>
      </c>
      <c r="E16" s="139"/>
      <c r="F16" s="140"/>
      <c r="G16" s="135">
        <f>'SO.01 SO.01.1 Rek'!I17</f>
        <v>0</v>
      </c>
    </row>
    <row r="17" spans="1:7" ht="15.75" customHeight="1">
      <c r="A17" s="133" t="s">
        <v>52</v>
      </c>
      <c r="B17" s="134" t="s">
        <v>53</v>
      </c>
      <c r="C17" s="135">
        <f>'SO.01 SO.01.1 Rek'!H11</f>
        <v>0</v>
      </c>
      <c r="D17" s="88" t="str">
        <f>'SO.01 SO.01.1 Rek'!A18</f>
        <v>Přesun stavebních kapacit</v>
      </c>
      <c r="E17" s="139"/>
      <c r="F17" s="140"/>
      <c r="G17" s="135">
        <f>'SO.01 SO.01.1 Rek'!I18</f>
        <v>0</v>
      </c>
    </row>
    <row r="18" spans="1:7" ht="15.75" customHeight="1">
      <c r="A18" s="141" t="s">
        <v>54</v>
      </c>
      <c r="B18" s="142" t="s">
        <v>55</v>
      </c>
      <c r="C18" s="135">
        <f>'SO.01 SO.01.1 Rek'!G11</f>
        <v>0</v>
      </c>
      <c r="D18" s="88" t="str">
        <f>'SO.01 SO.01.1 Rek'!A19</f>
        <v>Mimostaveništní doprava</v>
      </c>
      <c r="E18" s="139"/>
      <c r="F18" s="140"/>
      <c r="G18" s="135">
        <f>'SO.01 SO.01.1 Rek'!I19</f>
        <v>0</v>
      </c>
    </row>
    <row r="19" spans="1:7" ht="15.75" customHeight="1">
      <c r="A19" s="143" t="s">
        <v>56</v>
      </c>
      <c r="B19" s="134"/>
      <c r="C19" s="135">
        <f>SUM(C15:C18)</f>
        <v>0</v>
      </c>
      <c r="D19" s="88" t="str">
        <f>'SO.01 SO.01.1 Rek'!A20</f>
        <v>Zařízení staveniště</v>
      </c>
      <c r="E19" s="139"/>
      <c r="F19" s="140"/>
      <c r="G19" s="135">
        <f>'SO.01 SO.01.1 Rek'!I20</f>
        <v>0</v>
      </c>
    </row>
    <row r="20" spans="1:7" ht="15.75" customHeight="1">
      <c r="A20" s="143"/>
      <c r="B20" s="134"/>
      <c r="C20" s="135"/>
      <c r="D20" s="88" t="str">
        <f>'SO.01 SO.01.1 Rek'!A21</f>
        <v>Provoz investora</v>
      </c>
      <c r="E20" s="139"/>
      <c r="F20" s="140"/>
      <c r="G20" s="135">
        <f>'SO.01 SO.01.1 Rek'!I21</f>
        <v>0</v>
      </c>
    </row>
    <row r="21" spans="1:7" ht="15.75" customHeight="1">
      <c r="A21" s="143" t="s">
        <v>28</v>
      </c>
      <c r="B21" s="134"/>
      <c r="C21" s="135">
        <f>'SO.01 SO.01.1 Rek'!I11</f>
        <v>0</v>
      </c>
      <c r="D21" s="88" t="str">
        <f>'SO.01 SO.01.1 Rek'!A22</f>
        <v>Kompletační činnost (IČD)</v>
      </c>
      <c r="E21" s="139"/>
      <c r="F21" s="140"/>
      <c r="G21" s="135">
        <f>'SO.01 SO.01.1 Rek'!I22</f>
        <v>0</v>
      </c>
    </row>
    <row r="22" spans="1:7" ht="15.75" customHeight="1">
      <c r="A22" s="144" t="s">
        <v>57</v>
      </c>
      <c r="B22" s="114"/>
      <c r="C22" s="135">
        <f>C19+C21</f>
        <v>0</v>
      </c>
      <c r="D22" s="88" t="s">
        <v>58</v>
      </c>
      <c r="E22" s="139"/>
      <c r="F22" s="140"/>
      <c r="G22" s="135">
        <f>G23-SUM(G15:G21)</f>
        <v>0</v>
      </c>
    </row>
    <row r="23" spans="1:7" ht="15.75" customHeight="1" thickBot="1">
      <c r="A23" s="302" t="s">
        <v>59</v>
      </c>
      <c r="B23" s="303"/>
      <c r="C23" s="145">
        <f>C22+G23</f>
        <v>0</v>
      </c>
      <c r="D23" s="146" t="s">
        <v>60</v>
      </c>
      <c r="E23" s="147"/>
      <c r="F23" s="148"/>
      <c r="G23" s="135">
        <f>'SO.01 SO.01.1 Rek'!H24</f>
        <v>0</v>
      </c>
    </row>
    <row r="24" spans="1:7" ht="12.75">
      <c r="A24" s="149" t="s">
        <v>61</v>
      </c>
      <c r="B24" s="150"/>
      <c r="C24" s="151"/>
      <c r="D24" s="150" t="s">
        <v>62</v>
      </c>
      <c r="E24" s="150"/>
      <c r="F24" s="152" t="s">
        <v>63</v>
      </c>
      <c r="G24" s="153"/>
    </row>
    <row r="25" spans="1:7" ht="12.75">
      <c r="A25" s="144" t="s">
        <v>64</v>
      </c>
      <c r="B25" s="114"/>
      <c r="C25" s="154"/>
      <c r="D25" s="114" t="s">
        <v>64</v>
      </c>
      <c r="F25" s="155" t="s">
        <v>64</v>
      </c>
      <c r="G25" s="156"/>
    </row>
    <row r="26" spans="1:7" ht="37.5" customHeight="1">
      <c r="A26" s="144" t="s">
        <v>65</v>
      </c>
      <c r="B26" s="157"/>
      <c r="C26" s="154"/>
      <c r="D26" s="114" t="s">
        <v>65</v>
      </c>
      <c r="F26" s="155" t="s">
        <v>65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66</v>
      </c>
      <c r="B28" s="114"/>
      <c r="C28" s="154"/>
      <c r="D28" s="155" t="s">
        <v>67</v>
      </c>
      <c r="E28" s="154"/>
      <c r="F28" s="159" t="s">
        <v>67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68</v>
      </c>
      <c r="E30" s="165"/>
      <c r="F30" s="307">
        <f>C23-F32</f>
        <v>0</v>
      </c>
      <c r="G30" s="308"/>
    </row>
    <row r="31" spans="1:7" ht="12.75">
      <c r="A31" s="162" t="s">
        <v>69</v>
      </c>
      <c r="B31" s="163"/>
      <c r="C31" s="164">
        <f>C30</f>
        <v>21</v>
      </c>
      <c r="D31" s="163" t="s">
        <v>70</v>
      </c>
      <c r="E31" s="165"/>
      <c r="F31" s="307">
        <f>ROUND(PRODUCT(F30,C31/100),0)</f>
        <v>0</v>
      </c>
      <c r="G31" s="308"/>
    </row>
    <row r="32" spans="1:7" ht="12.75">
      <c r="A32" s="162" t="s">
        <v>12</v>
      </c>
      <c r="B32" s="163"/>
      <c r="C32" s="164">
        <v>0</v>
      </c>
      <c r="D32" s="163" t="s">
        <v>70</v>
      </c>
      <c r="E32" s="165"/>
      <c r="F32" s="307">
        <v>0</v>
      </c>
      <c r="G32" s="308"/>
    </row>
    <row r="33" spans="1:7" ht="12.75">
      <c r="A33" s="162" t="s">
        <v>69</v>
      </c>
      <c r="B33" s="166"/>
      <c r="C33" s="167">
        <f>C32</f>
        <v>0</v>
      </c>
      <c r="D33" s="163" t="s">
        <v>70</v>
      </c>
      <c r="E33" s="140"/>
      <c r="F33" s="307">
        <f>ROUND(PRODUCT(F32,C33/100),0)</f>
        <v>0</v>
      </c>
      <c r="G33" s="308"/>
    </row>
    <row r="34" spans="1:7" s="171" customFormat="1" ht="19.5" customHeight="1" thickBot="1">
      <c r="A34" s="168" t="s">
        <v>71</v>
      </c>
      <c r="B34" s="169"/>
      <c r="C34" s="169"/>
      <c r="D34" s="169"/>
      <c r="E34" s="170"/>
      <c r="F34" s="309">
        <f>ROUND(SUM(F30:F33),0)</f>
        <v>0</v>
      </c>
      <c r="G34" s="310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2</v>
      </c>
    </row>
    <row r="38" spans="1:8" ht="12.75" customHeight="1">
      <c r="A38" s="172"/>
      <c r="B38" s="311"/>
      <c r="C38" s="311"/>
      <c r="D38" s="311"/>
      <c r="E38" s="311"/>
      <c r="F38" s="311"/>
      <c r="G38" s="311"/>
      <c r="H38" s="1" t="s">
        <v>2</v>
      </c>
    </row>
    <row r="39" spans="1:8" ht="12.75">
      <c r="A39" s="172"/>
      <c r="B39" s="311"/>
      <c r="C39" s="311"/>
      <c r="D39" s="311"/>
      <c r="E39" s="311"/>
      <c r="F39" s="311"/>
      <c r="G39" s="311"/>
      <c r="H39" s="1" t="s">
        <v>2</v>
      </c>
    </row>
    <row r="40" spans="1:8" ht="12.75">
      <c r="A40" s="172"/>
      <c r="B40" s="311"/>
      <c r="C40" s="311"/>
      <c r="D40" s="311"/>
      <c r="E40" s="311"/>
      <c r="F40" s="311"/>
      <c r="G40" s="311"/>
      <c r="H40" s="1" t="s">
        <v>2</v>
      </c>
    </row>
    <row r="41" spans="1:8" ht="12.75">
      <c r="A41" s="172"/>
      <c r="B41" s="311"/>
      <c r="C41" s="311"/>
      <c r="D41" s="311"/>
      <c r="E41" s="311"/>
      <c r="F41" s="311"/>
      <c r="G41" s="311"/>
      <c r="H41" s="1" t="s">
        <v>2</v>
      </c>
    </row>
    <row r="42" spans="1:8" ht="12.75">
      <c r="A42" s="172"/>
      <c r="B42" s="311"/>
      <c r="C42" s="311"/>
      <c r="D42" s="311"/>
      <c r="E42" s="311"/>
      <c r="F42" s="311"/>
      <c r="G42" s="311"/>
      <c r="H42" s="1" t="s">
        <v>2</v>
      </c>
    </row>
    <row r="43" spans="1:8" ht="12.75">
      <c r="A43" s="172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>
      <c r="A44" s="172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>
      <c r="A45" s="172"/>
      <c r="B45" s="311"/>
      <c r="C45" s="311"/>
      <c r="D45" s="311"/>
      <c r="E45" s="311"/>
      <c r="F45" s="311"/>
      <c r="G45" s="311"/>
      <c r="H45" s="1" t="s">
        <v>2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sheetProtection/>
  <mergeCells count="18"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O13" sqref="O13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6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5" thickTop="1">
      <c r="A1" s="312" t="s">
        <v>3</v>
      </c>
      <c r="B1" s="313"/>
      <c r="C1" s="173" t="s">
        <v>102</v>
      </c>
      <c r="D1" s="174"/>
      <c r="E1" s="175"/>
      <c r="F1" s="174"/>
      <c r="G1" s="176" t="s">
        <v>73</v>
      </c>
      <c r="H1" s="177" t="s">
        <v>108</v>
      </c>
      <c r="I1" s="178"/>
    </row>
    <row r="2" spans="1:9" ht="13.5" thickBot="1">
      <c r="A2" s="314" t="s">
        <v>74</v>
      </c>
      <c r="B2" s="315"/>
      <c r="C2" s="179" t="s">
        <v>105</v>
      </c>
      <c r="D2" s="180"/>
      <c r="E2" s="181"/>
      <c r="F2" s="180"/>
      <c r="G2" s="316" t="s">
        <v>109</v>
      </c>
      <c r="H2" s="317"/>
      <c r="I2" s="318"/>
    </row>
    <row r="3" ht="13.5" thickTop="1">
      <c r="F3" s="114"/>
    </row>
    <row r="4" spans="1:9" ht="19.5" customHeight="1">
      <c r="A4" s="182" t="s">
        <v>75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76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80" t="str">
        <f>'SO.01 SO.01.1 Pol'!B7</f>
        <v>5</v>
      </c>
      <c r="B7" s="61" t="str">
        <f>'SO.01 SO.01.1 Pol'!C7</f>
        <v>Komunikace</v>
      </c>
      <c r="D7" s="191"/>
      <c r="E7" s="281">
        <f>'SO.01 SO.01.1 Pol'!BA24</f>
        <v>0</v>
      </c>
      <c r="F7" s="282">
        <f>'SO.01 SO.01.1 Pol'!BB24</f>
        <v>0</v>
      </c>
      <c r="G7" s="282">
        <f>'SO.01 SO.01.1 Pol'!BC24</f>
        <v>0</v>
      </c>
      <c r="H7" s="282">
        <f>'SO.01 SO.01.1 Pol'!BD24</f>
        <v>0</v>
      </c>
      <c r="I7" s="283">
        <f>'SO.01 SO.01.1 Pol'!BE24</f>
        <v>0</v>
      </c>
    </row>
    <row r="8" spans="1:9" s="114" customFormat="1" ht="12.75">
      <c r="A8" s="280" t="str">
        <f>'SO.01 SO.01.1 Pol'!B25</f>
        <v>900</v>
      </c>
      <c r="B8" s="61" t="str">
        <f>'SO.01 SO.01.1 Pol'!C25</f>
        <v>Zkoušky a revize</v>
      </c>
      <c r="D8" s="191"/>
      <c r="E8" s="281">
        <f>'SO.01 SO.01.1 Pol'!BA27</f>
        <v>0</v>
      </c>
      <c r="F8" s="282">
        <f>'SO.01 SO.01.1 Pol'!BB27</f>
        <v>0</v>
      </c>
      <c r="G8" s="282">
        <f>'SO.01 SO.01.1 Pol'!BC27</f>
        <v>0</v>
      </c>
      <c r="H8" s="282">
        <f>'SO.01 SO.01.1 Pol'!BD27</f>
        <v>0</v>
      </c>
      <c r="I8" s="283">
        <f>'SO.01 SO.01.1 Pol'!BE27</f>
        <v>0</v>
      </c>
    </row>
    <row r="9" spans="1:9" s="114" customFormat="1" ht="12.75">
      <c r="A9" s="280" t="str">
        <f>'SO.01 SO.01.1 Pol'!B28</f>
        <v>M21.8</v>
      </c>
      <c r="B9" s="61" t="str">
        <f>'SO.01 SO.01.1 Pol'!C28</f>
        <v>Venkovní osvětlení</v>
      </c>
      <c r="D9" s="191"/>
      <c r="E9" s="281">
        <f>'SO.01 SO.01.1 Pol'!BA62</f>
        <v>0</v>
      </c>
      <c r="F9" s="282">
        <f>'SO.01 SO.01.1 Pol'!BB62</f>
        <v>0</v>
      </c>
      <c r="G9" s="282">
        <f>'SO.01 SO.01.1 Pol'!BC62</f>
        <v>0</v>
      </c>
      <c r="H9" s="282">
        <f>'SO.01 SO.01.1 Pol'!BD62</f>
        <v>0</v>
      </c>
      <c r="I9" s="283">
        <f>'SO.01 SO.01.1 Pol'!BE62</f>
        <v>0</v>
      </c>
    </row>
    <row r="10" spans="1:9" s="114" customFormat="1" ht="13.5" thickBot="1">
      <c r="A10" s="280" t="str">
        <f>'SO.01 SO.01.1 Pol'!B63</f>
        <v>M46</v>
      </c>
      <c r="B10" s="61" t="str">
        <f>'SO.01 SO.01.1 Pol'!C63</f>
        <v>Zemní práce při montážích (NEREALIZUJE SE)</v>
      </c>
      <c r="D10" s="191"/>
      <c r="E10" s="281">
        <f>'SO.01 SO.01.1 Pol'!BA68</f>
        <v>0</v>
      </c>
      <c r="F10" s="282">
        <f>'SO.01 SO.01.1 Pol'!BB68</f>
        <v>0</v>
      </c>
      <c r="G10" s="282">
        <f>'SO.01 SO.01.1 Pol'!BC68</f>
        <v>0</v>
      </c>
      <c r="H10" s="282">
        <f>'SO.01 SO.01.1 Pol'!BD68</f>
        <v>0</v>
      </c>
      <c r="I10" s="283">
        <f>'SO.01 SO.01.1 Pol'!BE68</f>
        <v>0</v>
      </c>
    </row>
    <row r="11" spans="1:9" s="13" customFormat="1" ht="13.5" thickBot="1">
      <c r="A11" s="192"/>
      <c r="B11" s="193" t="s">
        <v>77</v>
      </c>
      <c r="C11" s="193"/>
      <c r="D11" s="194"/>
      <c r="E11" s="195">
        <f>SUM(E7:E10)</f>
        <v>0</v>
      </c>
      <c r="F11" s="196">
        <f>SUM(F7:F10)</f>
        <v>0</v>
      </c>
      <c r="G11" s="196">
        <f>SUM(G7:G10)</f>
        <v>0</v>
      </c>
      <c r="H11" s="196">
        <f>SUM(H7:H10)</f>
        <v>0</v>
      </c>
      <c r="I11" s="197">
        <f>SUM(I7:I10)</f>
        <v>0</v>
      </c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57" ht="19.5" customHeight="1">
      <c r="A13" s="183" t="s">
        <v>78</v>
      </c>
      <c r="B13" s="183"/>
      <c r="C13" s="183"/>
      <c r="D13" s="183"/>
      <c r="E13" s="183"/>
      <c r="F13" s="183"/>
      <c r="G13" s="198"/>
      <c r="H13" s="183"/>
      <c r="I13" s="183"/>
      <c r="BA13" s="120"/>
      <c r="BB13" s="120"/>
      <c r="BC13" s="120"/>
      <c r="BD13" s="120"/>
      <c r="BE13" s="120"/>
    </row>
    <row r="14" ht="13.5" thickBot="1"/>
    <row r="15" spans="1:9" ht="12.75">
      <c r="A15" s="149" t="s">
        <v>79</v>
      </c>
      <c r="B15" s="150"/>
      <c r="C15" s="150"/>
      <c r="D15" s="199"/>
      <c r="E15" s="200" t="s">
        <v>80</v>
      </c>
      <c r="F15" s="201" t="s">
        <v>13</v>
      </c>
      <c r="G15" s="202" t="s">
        <v>81</v>
      </c>
      <c r="H15" s="203"/>
      <c r="I15" s="204" t="s">
        <v>80</v>
      </c>
    </row>
    <row r="16" spans="1:53" ht="12.75">
      <c r="A16" s="143" t="s">
        <v>199</v>
      </c>
      <c r="B16" s="134"/>
      <c r="C16" s="134"/>
      <c r="D16" s="205"/>
      <c r="E16" s="206">
        <v>0</v>
      </c>
      <c r="F16" s="207">
        <v>0</v>
      </c>
      <c r="G16" s="208">
        <v>0</v>
      </c>
      <c r="H16" s="209"/>
      <c r="I16" s="210">
        <f aca="true" t="shared" si="0" ref="I16:I23">E16+F16*G16/100</f>
        <v>0</v>
      </c>
      <c r="BA16" s="1">
        <v>0</v>
      </c>
    </row>
    <row r="17" spans="1:53" ht="12.75">
      <c r="A17" s="143" t="s">
        <v>200</v>
      </c>
      <c r="B17" s="134"/>
      <c r="C17" s="134"/>
      <c r="D17" s="205"/>
      <c r="E17" s="206">
        <v>0</v>
      </c>
      <c r="F17" s="207">
        <v>0</v>
      </c>
      <c r="G17" s="208">
        <v>0</v>
      </c>
      <c r="H17" s="209"/>
      <c r="I17" s="210">
        <f t="shared" si="0"/>
        <v>0</v>
      </c>
      <c r="BA17" s="1">
        <v>0</v>
      </c>
    </row>
    <row r="18" spans="1:53" ht="12.75">
      <c r="A18" s="143" t="s">
        <v>201</v>
      </c>
      <c r="B18" s="134"/>
      <c r="C18" s="134"/>
      <c r="D18" s="205"/>
      <c r="E18" s="206">
        <v>0</v>
      </c>
      <c r="F18" s="207">
        <v>0</v>
      </c>
      <c r="G18" s="208">
        <v>0</v>
      </c>
      <c r="H18" s="209"/>
      <c r="I18" s="210">
        <f t="shared" si="0"/>
        <v>0</v>
      </c>
      <c r="BA18" s="1">
        <v>0</v>
      </c>
    </row>
    <row r="19" spans="1:53" ht="12.75">
      <c r="A19" s="143" t="s">
        <v>202</v>
      </c>
      <c r="B19" s="134"/>
      <c r="C19" s="134"/>
      <c r="D19" s="205"/>
      <c r="E19" s="206">
        <v>0</v>
      </c>
      <c r="F19" s="207">
        <v>0</v>
      </c>
      <c r="G19" s="208">
        <v>0</v>
      </c>
      <c r="H19" s="209"/>
      <c r="I19" s="210">
        <f t="shared" si="0"/>
        <v>0</v>
      </c>
      <c r="BA19" s="1">
        <v>0</v>
      </c>
    </row>
    <row r="20" spans="1:53" ht="12.75">
      <c r="A20" s="143" t="s">
        <v>203</v>
      </c>
      <c r="B20" s="134"/>
      <c r="C20" s="134"/>
      <c r="D20" s="205"/>
      <c r="E20" s="206">
        <v>0</v>
      </c>
      <c r="F20" s="207">
        <v>0</v>
      </c>
      <c r="G20" s="208">
        <v>0</v>
      </c>
      <c r="H20" s="209"/>
      <c r="I20" s="210">
        <f t="shared" si="0"/>
        <v>0</v>
      </c>
      <c r="BA20" s="1">
        <v>1</v>
      </c>
    </row>
    <row r="21" spans="1:53" ht="12.75">
      <c r="A21" s="143" t="s">
        <v>204</v>
      </c>
      <c r="B21" s="134"/>
      <c r="C21" s="134"/>
      <c r="D21" s="205"/>
      <c r="E21" s="206">
        <v>0</v>
      </c>
      <c r="F21" s="207">
        <v>0</v>
      </c>
      <c r="G21" s="208">
        <v>0</v>
      </c>
      <c r="H21" s="209"/>
      <c r="I21" s="210">
        <f t="shared" si="0"/>
        <v>0</v>
      </c>
      <c r="BA21" s="1">
        <v>1</v>
      </c>
    </row>
    <row r="22" spans="1:53" ht="12.75">
      <c r="A22" s="143" t="s">
        <v>205</v>
      </c>
      <c r="B22" s="134"/>
      <c r="C22" s="134"/>
      <c r="D22" s="205"/>
      <c r="E22" s="206">
        <v>0</v>
      </c>
      <c r="F22" s="207">
        <v>0</v>
      </c>
      <c r="G22" s="208">
        <v>0</v>
      </c>
      <c r="H22" s="209"/>
      <c r="I22" s="210">
        <f t="shared" si="0"/>
        <v>0</v>
      </c>
      <c r="BA22" s="1">
        <v>2</v>
      </c>
    </row>
    <row r="23" spans="1:53" ht="12.75">
      <c r="A23" s="143" t="s">
        <v>206</v>
      </c>
      <c r="B23" s="134"/>
      <c r="C23" s="134"/>
      <c r="D23" s="205"/>
      <c r="E23" s="206">
        <v>0</v>
      </c>
      <c r="F23" s="207">
        <v>0</v>
      </c>
      <c r="G23" s="208">
        <v>0</v>
      </c>
      <c r="H23" s="209"/>
      <c r="I23" s="210">
        <f t="shared" si="0"/>
        <v>0</v>
      </c>
      <c r="BA23" s="1">
        <v>2</v>
      </c>
    </row>
    <row r="24" spans="1:9" ht="13.5" thickBot="1">
      <c r="A24" s="211"/>
      <c r="B24" s="212" t="s">
        <v>82</v>
      </c>
      <c r="C24" s="213"/>
      <c r="D24" s="214"/>
      <c r="E24" s="215"/>
      <c r="F24" s="216"/>
      <c r="G24" s="216"/>
      <c r="H24" s="319">
        <f>SUM(I16:I23)</f>
        <v>0</v>
      </c>
      <c r="I24" s="320"/>
    </row>
    <row r="26" spans="2:9" ht="12.75">
      <c r="B26" s="13"/>
      <c r="F26" s="217"/>
      <c r="G26" s="218"/>
      <c r="H26" s="218"/>
      <c r="I26" s="45"/>
    </row>
    <row r="27" spans="6:9" ht="12.75">
      <c r="F27" s="217"/>
      <c r="G27" s="218"/>
      <c r="H27" s="218"/>
      <c r="I27" s="45"/>
    </row>
    <row r="28" spans="6:9" ht="12.75">
      <c r="F28" s="217"/>
      <c r="G28" s="218"/>
      <c r="H28" s="218"/>
      <c r="I28" s="45"/>
    </row>
    <row r="29" spans="6:9" ht="12.75">
      <c r="F29" s="217"/>
      <c r="G29" s="218"/>
      <c r="H29" s="218"/>
      <c r="I29" s="45"/>
    </row>
    <row r="30" spans="6:9" ht="12.75">
      <c r="F30" s="217"/>
      <c r="G30" s="218"/>
      <c r="H30" s="218"/>
      <c r="I30" s="45"/>
    </row>
    <row r="31" spans="6:9" ht="12.75">
      <c r="F31" s="217"/>
      <c r="G31" s="218"/>
      <c r="H31" s="218"/>
      <c r="I31" s="45"/>
    </row>
    <row r="32" spans="6:9" ht="12.75">
      <c r="F32" s="217"/>
      <c r="G32" s="218"/>
      <c r="H32" s="218"/>
      <c r="I32" s="45"/>
    </row>
    <row r="33" spans="6:9" ht="12.75">
      <c r="F33" s="217"/>
      <c r="G33" s="218"/>
      <c r="H33" s="218"/>
      <c r="I33" s="45"/>
    </row>
    <row r="34" spans="6:9" ht="12.75">
      <c r="F34" s="217"/>
      <c r="G34" s="218"/>
      <c r="H34" s="218"/>
      <c r="I34" s="45"/>
    </row>
    <row r="35" spans="6:9" ht="12.75">
      <c r="F35" s="217"/>
      <c r="G35" s="218"/>
      <c r="H35" s="218"/>
      <c r="I35" s="45"/>
    </row>
    <row r="36" spans="6:9" ht="12.75">
      <c r="F36" s="217"/>
      <c r="G36" s="218"/>
      <c r="H36" s="218"/>
      <c r="I36" s="45"/>
    </row>
    <row r="37" spans="6:9" ht="12.75">
      <c r="F37" s="217"/>
      <c r="G37" s="218"/>
      <c r="H37" s="218"/>
      <c r="I37" s="45"/>
    </row>
    <row r="38" spans="6:9" ht="12.75">
      <c r="F38" s="217"/>
      <c r="G38" s="218"/>
      <c r="H38" s="218"/>
      <c r="I38" s="45"/>
    </row>
    <row r="39" spans="6:9" ht="12.75">
      <c r="F39" s="217"/>
      <c r="G39" s="218"/>
      <c r="H39" s="218"/>
      <c r="I39" s="45"/>
    </row>
    <row r="40" spans="6:9" ht="12.75">
      <c r="F40" s="217"/>
      <c r="G40" s="218"/>
      <c r="H40" s="218"/>
      <c r="I40" s="45"/>
    </row>
    <row r="41" spans="6:9" ht="12.75">
      <c r="F41" s="217"/>
      <c r="G41" s="218"/>
      <c r="H41" s="218"/>
      <c r="I41" s="45"/>
    </row>
    <row r="42" spans="6:9" ht="12.75">
      <c r="F42" s="217"/>
      <c r="G42" s="218"/>
      <c r="H42" s="218"/>
      <c r="I42" s="45"/>
    </row>
    <row r="43" spans="6:9" ht="12.75">
      <c r="F43" s="217"/>
      <c r="G43" s="218"/>
      <c r="H43" s="218"/>
      <c r="I43" s="45"/>
    </row>
    <row r="44" spans="6:9" ht="12.75">
      <c r="F44" s="217"/>
      <c r="G44" s="218"/>
      <c r="H44" s="218"/>
      <c r="I44" s="45"/>
    </row>
    <row r="45" spans="6:9" ht="12.75">
      <c r="F45" s="217"/>
      <c r="G45" s="218"/>
      <c r="H45" s="218"/>
      <c r="I45" s="45"/>
    </row>
    <row r="46" spans="6:9" ht="12.75">
      <c r="F46" s="217"/>
      <c r="G46" s="218"/>
      <c r="H46" s="218"/>
      <c r="I46" s="45"/>
    </row>
    <row r="47" spans="6:9" ht="12.75">
      <c r="F47" s="217"/>
      <c r="G47" s="218"/>
      <c r="H47" s="218"/>
      <c r="I47" s="45"/>
    </row>
    <row r="48" spans="6:9" ht="12.75">
      <c r="F48" s="217"/>
      <c r="G48" s="218"/>
      <c r="H48" s="218"/>
      <c r="I48" s="45"/>
    </row>
    <row r="49" spans="6:9" ht="12.75">
      <c r="F49" s="217"/>
      <c r="G49" s="218"/>
      <c r="H49" s="218"/>
      <c r="I49" s="45"/>
    </row>
    <row r="50" spans="6:9" ht="12.75">
      <c r="F50" s="217"/>
      <c r="G50" s="218"/>
      <c r="H50" s="218"/>
      <c r="I50" s="45"/>
    </row>
    <row r="51" spans="6:9" ht="12.75">
      <c r="F51" s="217"/>
      <c r="G51" s="218"/>
      <c r="H51" s="218"/>
      <c r="I51" s="45"/>
    </row>
    <row r="52" spans="6:9" ht="12.75">
      <c r="F52" s="217"/>
      <c r="G52" s="218"/>
      <c r="H52" s="218"/>
      <c r="I52" s="45"/>
    </row>
    <row r="53" spans="6:9" ht="12.75">
      <c r="F53" s="217"/>
      <c r="G53" s="218"/>
      <c r="H53" s="218"/>
      <c r="I53" s="45"/>
    </row>
    <row r="54" spans="6:9" ht="12.75">
      <c r="F54" s="217"/>
      <c r="G54" s="218"/>
      <c r="H54" s="218"/>
      <c r="I54" s="45"/>
    </row>
    <row r="55" spans="6:9" ht="12.75">
      <c r="F55" s="217"/>
      <c r="G55" s="218"/>
      <c r="H55" s="218"/>
      <c r="I55" s="45"/>
    </row>
    <row r="56" spans="6:9" ht="12.75">
      <c r="F56" s="217"/>
      <c r="G56" s="218"/>
      <c r="H56" s="218"/>
      <c r="I56" s="45"/>
    </row>
    <row r="57" spans="6:9" ht="12.75">
      <c r="F57" s="217"/>
      <c r="G57" s="218"/>
      <c r="H57" s="218"/>
      <c r="I57" s="45"/>
    </row>
    <row r="58" spans="6:9" ht="12.75">
      <c r="F58" s="217"/>
      <c r="G58" s="218"/>
      <c r="H58" s="218"/>
      <c r="I58" s="45"/>
    </row>
    <row r="59" spans="6:9" ht="12.75">
      <c r="F59" s="217"/>
      <c r="G59" s="218"/>
      <c r="H59" s="218"/>
      <c r="I59" s="45"/>
    </row>
    <row r="60" spans="6:9" ht="12.75">
      <c r="F60" s="217"/>
      <c r="G60" s="218"/>
      <c r="H60" s="218"/>
      <c r="I60" s="45"/>
    </row>
    <row r="61" spans="6:9" ht="12.75">
      <c r="F61" s="217"/>
      <c r="G61" s="218"/>
      <c r="H61" s="218"/>
      <c r="I61" s="45"/>
    </row>
    <row r="62" spans="6:9" ht="12.75">
      <c r="F62" s="217"/>
      <c r="G62" s="218"/>
      <c r="H62" s="218"/>
      <c r="I62" s="45"/>
    </row>
    <row r="63" spans="6:9" ht="12.75">
      <c r="F63" s="217"/>
      <c r="G63" s="218"/>
      <c r="H63" s="218"/>
      <c r="I63" s="45"/>
    </row>
    <row r="64" spans="6:9" ht="12.75">
      <c r="F64" s="217"/>
      <c r="G64" s="218"/>
      <c r="H64" s="218"/>
      <c r="I64" s="45"/>
    </row>
    <row r="65" spans="6:9" ht="12.75">
      <c r="F65" s="217"/>
      <c r="G65" s="218"/>
      <c r="H65" s="218"/>
      <c r="I65" s="45"/>
    </row>
    <row r="66" spans="6:9" ht="12.75">
      <c r="F66" s="217"/>
      <c r="G66" s="218"/>
      <c r="H66" s="218"/>
      <c r="I66" s="45"/>
    </row>
    <row r="67" spans="6:9" ht="12.75">
      <c r="F67" s="217"/>
      <c r="G67" s="218"/>
      <c r="H67" s="218"/>
      <c r="I67" s="45"/>
    </row>
    <row r="68" spans="6:9" ht="12.75">
      <c r="F68" s="217"/>
      <c r="G68" s="218"/>
      <c r="H68" s="218"/>
      <c r="I68" s="45"/>
    </row>
    <row r="69" spans="6:9" ht="12.75">
      <c r="F69" s="217"/>
      <c r="G69" s="218"/>
      <c r="H69" s="218"/>
      <c r="I69" s="45"/>
    </row>
    <row r="70" spans="6:9" ht="12.75">
      <c r="F70" s="217"/>
      <c r="G70" s="218"/>
      <c r="H70" s="218"/>
      <c r="I70" s="45"/>
    </row>
    <row r="71" spans="6:9" ht="12.75">
      <c r="F71" s="217"/>
      <c r="G71" s="218"/>
      <c r="H71" s="218"/>
      <c r="I71" s="45"/>
    </row>
    <row r="72" spans="6:9" ht="12.75">
      <c r="F72" s="217"/>
      <c r="G72" s="218"/>
      <c r="H72" s="218"/>
      <c r="I72" s="45"/>
    </row>
    <row r="73" spans="6:9" ht="12.75">
      <c r="F73" s="217"/>
      <c r="G73" s="218"/>
      <c r="H73" s="218"/>
      <c r="I73" s="45"/>
    </row>
    <row r="74" spans="6:9" ht="12.75">
      <c r="F74" s="217"/>
      <c r="G74" s="218"/>
      <c r="H74" s="218"/>
      <c r="I74" s="45"/>
    </row>
    <row r="75" spans="6:9" ht="12.75">
      <c r="F75" s="217"/>
      <c r="G75" s="218"/>
      <c r="H75" s="218"/>
      <c r="I75" s="45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41"/>
  <sheetViews>
    <sheetView showGridLines="0" showZeros="0" zoomScaleSheetLayoutView="100" zoomScalePageLayoutView="0" workbookViewId="0" topLeftCell="A28">
      <selection activeCell="L18" sqref="L18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9" customWidth="1"/>
    <col min="6" max="6" width="9.875" style="219" customWidth="1"/>
    <col min="7" max="7" width="13.87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">
      <c r="A1" s="323" t="s">
        <v>83</v>
      </c>
      <c r="B1" s="323"/>
      <c r="C1" s="323"/>
      <c r="D1" s="323"/>
      <c r="E1" s="323"/>
      <c r="F1" s="323"/>
      <c r="G1" s="32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312" t="s">
        <v>3</v>
      </c>
      <c r="B3" s="313"/>
      <c r="C3" s="173" t="s">
        <v>102</v>
      </c>
      <c r="D3" s="223"/>
      <c r="E3" s="224" t="s">
        <v>84</v>
      </c>
      <c r="F3" s="225" t="str">
        <f>'SO.01 SO.01.1 Rek'!H1</f>
        <v>SO.01.1</v>
      </c>
      <c r="G3" s="226"/>
    </row>
    <row r="4" spans="1:7" ht="13.5" thickBot="1">
      <c r="A4" s="324" t="s">
        <v>74</v>
      </c>
      <c r="B4" s="315"/>
      <c r="C4" s="179" t="s">
        <v>105</v>
      </c>
      <c r="D4" s="227"/>
      <c r="E4" s="325" t="str">
        <f>'SO.01 SO.01.1 Rek'!G2</f>
        <v>ROZPOČET/VV</v>
      </c>
      <c r="F4" s="326"/>
      <c r="G4" s="327"/>
    </row>
    <row r="5" spans="1:7" ht="13.5" thickTop="1">
      <c r="A5" s="228"/>
      <c r="G5" s="230"/>
    </row>
    <row r="6" spans="1:11" ht="27" customHeight="1">
      <c r="A6" s="231" t="s">
        <v>85</v>
      </c>
      <c r="B6" s="232" t="s">
        <v>86</v>
      </c>
      <c r="C6" s="232" t="s">
        <v>87</v>
      </c>
      <c r="D6" s="232" t="s">
        <v>88</v>
      </c>
      <c r="E6" s="233" t="s">
        <v>89</v>
      </c>
      <c r="F6" s="232" t="s">
        <v>90</v>
      </c>
      <c r="G6" s="234" t="s">
        <v>91</v>
      </c>
      <c r="H6" s="235" t="s">
        <v>92</v>
      </c>
      <c r="I6" s="235" t="s">
        <v>93</v>
      </c>
      <c r="J6" s="235" t="s">
        <v>94</v>
      </c>
      <c r="K6" s="235" t="s">
        <v>95</v>
      </c>
    </row>
    <row r="7" spans="1:15" ht="12.75">
      <c r="A7" s="236" t="s">
        <v>96</v>
      </c>
      <c r="B7" s="237" t="s">
        <v>110</v>
      </c>
      <c r="C7" s="238" t="s">
        <v>111</v>
      </c>
      <c r="D7" s="239"/>
      <c r="E7" s="240"/>
      <c r="F7" s="240"/>
      <c r="G7" s="241"/>
      <c r="H7" s="242"/>
      <c r="I7" s="243"/>
      <c r="J7" s="244"/>
      <c r="K7" s="245"/>
      <c r="O7" s="246">
        <v>1</v>
      </c>
    </row>
    <row r="8" spans="1:80" ht="12.75">
      <c r="A8" s="247">
        <v>1</v>
      </c>
      <c r="B8" s="248" t="s">
        <v>113</v>
      </c>
      <c r="C8" s="249" t="s">
        <v>114</v>
      </c>
      <c r="D8" s="250" t="s">
        <v>115</v>
      </c>
      <c r="E8" s="251">
        <v>5</v>
      </c>
      <c r="F8" s="251">
        <v>0</v>
      </c>
      <c r="G8" s="252">
        <f>E8*F8</f>
        <v>0</v>
      </c>
      <c r="H8" s="253">
        <v>0</v>
      </c>
      <c r="I8" s="254">
        <f>E8*H8</f>
        <v>0</v>
      </c>
      <c r="J8" s="253">
        <v>-0.2</v>
      </c>
      <c r="K8" s="254">
        <f>E8*J8</f>
        <v>-1</v>
      </c>
      <c r="O8" s="246">
        <v>2</v>
      </c>
      <c r="AA8" s="219">
        <v>1</v>
      </c>
      <c r="AB8" s="219">
        <v>1</v>
      </c>
      <c r="AC8" s="219">
        <v>1</v>
      </c>
      <c r="AZ8" s="219">
        <v>1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6">
        <v>1</v>
      </c>
      <c r="CB8" s="246">
        <v>1</v>
      </c>
    </row>
    <row r="9" spans="1:15" ht="12.75">
      <c r="A9" s="255"/>
      <c r="B9" s="258"/>
      <c r="C9" s="321" t="s">
        <v>116</v>
      </c>
      <c r="D9" s="322"/>
      <c r="E9" s="259">
        <v>5</v>
      </c>
      <c r="F9" s="260"/>
      <c r="G9" s="261"/>
      <c r="H9" s="262"/>
      <c r="I9" s="256"/>
      <c r="J9" s="263"/>
      <c r="K9" s="256"/>
      <c r="M9" s="257" t="s">
        <v>116</v>
      </c>
      <c r="O9" s="246"/>
    </row>
    <row r="10" spans="1:80" ht="12.75">
      <c r="A10" s="247">
        <v>2</v>
      </c>
      <c r="B10" s="248" t="s">
        <v>117</v>
      </c>
      <c r="C10" s="249" t="s">
        <v>118</v>
      </c>
      <c r="D10" s="250" t="s">
        <v>115</v>
      </c>
      <c r="E10" s="251">
        <v>9</v>
      </c>
      <c r="F10" s="251">
        <v>0</v>
      </c>
      <c r="G10" s="252">
        <f>E10*F10</f>
        <v>0</v>
      </c>
      <c r="H10" s="253">
        <v>0</v>
      </c>
      <c r="I10" s="254">
        <f>E10*H10</f>
        <v>0</v>
      </c>
      <c r="J10" s="253">
        <v>-0.235</v>
      </c>
      <c r="K10" s="254">
        <f>E10*J10</f>
        <v>-2.1149999999999998</v>
      </c>
      <c r="O10" s="246">
        <v>2</v>
      </c>
      <c r="AA10" s="219">
        <v>1</v>
      </c>
      <c r="AB10" s="219">
        <v>1</v>
      </c>
      <c r="AC10" s="219">
        <v>1</v>
      </c>
      <c r="AZ10" s="219">
        <v>1</v>
      </c>
      <c r="BA10" s="219">
        <f>IF(AZ10=1,G10,0)</f>
        <v>0</v>
      </c>
      <c r="BB10" s="219">
        <f>IF(AZ10=2,G10,0)</f>
        <v>0</v>
      </c>
      <c r="BC10" s="219">
        <f>IF(AZ10=3,G10,0)</f>
        <v>0</v>
      </c>
      <c r="BD10" s="219">
        <f>IF(AZ10=4,G10,0)</f>
        <v>0</v>
      </c>
      <c r="BE10" s="219">
        <f>IF(AZ10=5,G10,0)</f>
        <v>0</v>
      </c>
      <c r="CA10" s="246">
        <v>1</v>
      </c>
      <c r="CB10" s="246">
        <v>1</v>
      </c>
    </row>
    <row r="11" spans="1:15" ht="12.75">
      <c r="A11" s="255"/>
      <c r="B11" s="258"/>
      <c r="C11" s="321" t="s">
        <v>119</v>
      </c>
      <c r="D11" s="322"/>
      <c r="E11" s="259">
        <v>9</v>
      </c>
      <c r="F11" s="260"/>
      <c r="G11" s="261"/>
      <c r="H11" s="262"/>
      <c r="I11" s="256"/>
      <c r="J11" s="263"/>
      <c r="K11" s="256"/>
      <c r="M11" s="257" t="s">
        <v>119</v>
      </c>
      <c r="O11" s="246"/>
    </row>
    <row r="12" spans="1:80" ht="12.75">
      <c r="A12" s="247">
        <v>3</v>
      </c>
      <c r="B12" s="248" t="s">
        <v>120</v>
      </c>
      <c r="C12" s="249" t="s">
        <v>121</v>
      </c>
      <c r="D12" s="250" t="s">
        <v>115</v>
      </c>
      <c r="E12" s="251">
        <v>4</v>
      </c>
      <c r="F12" s="251">
        <v>0</v>
      </c>
      <c r="G12" s="252">
        <f>E12*F12</f>
        <v>0</v>
      </c>
      <c r="H12" s="253">
        <v>0.0005</v>
      </c>
      <c r="I12" s="254">
        <f>E12*H12</f>
        <v>0.002</v>
      </c>
      <c r="J12" s="253">
        <v>0</v>
      </c>
      <c r="K12" s="254">
        <f>E12*J12</f>
        <v>0</v>
      </c>
      <c r="O12" s="246">
        <v>2</v>
      </c>
      <c r="AA12" s="219">
        <v>1</v>
      </c>
      <c r="AB12" s="219">
        <v>1</v>
      </c>
      <c r="AC12" s="219">
        <v>1</v>
      </c>
      <c r="AZ12" s="219">
        <v>1</v>
      </c>
      <c r="BA12" s="219">
        <f>IF(AZ12=1,G12,0)</f>
        <v>0</v>
      </c>
      <c r="BB12" s="219">
        <f>IF(AZ12=2,G12,0)</f>
        <v>0</v>
      </c>
      <c r="BC12" s="219">
        <f>IF(AZ12=3,G12,0)</f>
        <v>0</v>
      </c>
      <c r="BD12" s="219">
        <f>IF(AZ12=4,G12,0)</f>
        <v>0</v>
      </c>
      <c r="BE12" s="219">
        <f>IF(AZ12=5,G12,0)</f>
        <v>0</v>
      </c>
      <c r="CA12" s="246">
        <v>1</v>
      </c>
      <c r="CB12" s="246">
        <v>1</v>
      </c>
    </row>
    <row r="13" spans="1:15" ht="12.75">
      <c r="A13" s="255"/>
      <c r="B13" s="258"/>
      <c r="C13" s="321" t="s">
        <v>122</v>
      </c>
      <c r="D13" s="322"/>
      <c r="E13" s="259">
        <v>4</v>
      </c>
      <c r="F13" s="260"/>
      <c r="G13" s="261"/>
      <c r="H13" s="262"/>
      <c r="I13" s="256"/>
      <c r="J13" s="263"/>
      <c r="K13" s="256"/>
      <c r="M13" s="257" t="s">
        <v>122</v>
      </c>
      <c r="O13" s="246"/>
    </row>
    <row r="14" spans="1:80" ht="20.25">
      <c r="A14" s="247">
        <v>4</v>
      </c>
      <c r="B14" s="248" t="s">
        <v>123</v>
      </c>
      <c r="C14" s="249" t="s">
        <v>124</v>
      </c>
      <c r="D14" s="250" t="s">
        <v>125</v>
      </c>
      <c r="E14" s="251">
        <v>1.55</v>
      </c>
      <c r="F14" s="251">
        <v>0</v>
      </c>
      <c r="G14" s="252">
        <f>E14*F14</f>
        <v>0</v>
      </c>
      <c r="H14" s="253">
        <v>1.6867</v>
      </c>
      <c r="I14" s="254">
        <f>E14*H14</f>
        <v>2.6143850000000004</v>
      </c>
      <c r="J14" s="253">
        <v>0</v>
      </c>
      <c r="K14" s="254">
        <f>E14*J14</f>
        <v>0</v>
      </c>
      <c r="O14" s="246">
        <v>2</v>
      </c>
      <c r="AA14" s="219">
        <v>1</v>
      </c>
      <c r="AB14" s="219">
        <v>1</v>
      </c>
      <c r="AC14" s="219">
        <v>1</v>
      </c>
      <c r="AZ14" s="219">
        <v>1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6">
        <v>1</v>
      </c>
      <c r="CB14" s="246">
        <v>1</v>
      </c>
    </row>
    <row r="15" spans="1:15" ht="12.75">
      <c r="A15" s="255"/>
      <c r="B15" s="258"/>
      <c r="C15" s="321" t="s">
        <v>126</v>
      </c>
      <c r="D15" s="322"/>
      <c r="E15" s="259">
        <v>0.75</v>
      </c>
      <c r="F15" s="260"/>
      <c r="G15" s="261"/>
      <c r="H15" s="262"/>
      <c r="I15" s="256"/>
      <c r="J15" s="263"/>
      <c r="K15" s="256"/>
      <c r="M15" s="257" t="s">
        <v>126</v>
      </c>
      <c r="O15" s="246"/>
    </row>
    <row r="16" spans="1:15" ht="12.75">
      <c r="A16" s="255"/>
      <c r="B16" s="258"/>
      <c r="C16" s="321" t="s">
        <v>127</v>
      </c>
      <c r="D16" s="322"/>
      <c r="E16" s="259">
        <v>0.8</v>
      </c>
      <c r="F16" s="260"/>
      <c r="G16" s="261"/>
      <c r="H16" s="262"/>
      <c r="I16" s="256"/>
      <c r="J16" s="263"/>
      <c r="K16" s="256"/>
      <c r="M16" s="257" t="s">
        <v>127</v>
      </c>
      <c r="O16" s="246"/>
    </row>
    <row r="17" spans="1:80" ht="12.75">
      <c r="A17" s="247">
        <v>5</v>
      </c>
      <c r="B17" s="248" t="s">
        <v>128</v>
      </c>
      <c r="C17" s="249" t="s">
        <v>129</v>
      </c>
      <c r="D17" s="250" t="s">
        <v>115</v>
      </c>
      <c r="E17" s="251">
        <v>5</v>
      </c>
      <c r="F17" s="251">
        <v>0</v>
      </c>
      <c r="G17" s="252">
        <f>E17*F17</f>
        <v>0</v>
      </c>
      <c r="H17" s="253">
        <v>0.167</v>
      </c>
      <c r="I17" s="254">
        <f>E17*H17</f>
        <v>0.8350000000000001</v>
      </c>
      <c r="J17" s="253">
        <v>0</v>
      </c>
      <c r="K17" s="254">
        <f>E17*J17</f>
        <v>0</v>
      </c>
      <c r="O17" s="246">
        <v>2</v>
      </c>
      <c r="AA17" s="219">
        <v>1</v>
      </c>
      <c r="AB17" s="219">
        <v>1</v>
      </c>
      <c r="AC17" s="219">
        <v>1</v>
      </c>
      <c r="AZ17" s="219">
        <v>1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6">
        <v>1</v>
      </c>
      <c r="CB17" s="246">
        <v>1</v>
      </c>
    </row>
    <row r="18" spans="1:15" ht="12.75">
      <c r="A18" s="255"/>
      <c r="B18" s="258"/>
      <c r="C18" s="321" t="s">
        <v>130</v>
      </c>
      <c r="D18" s="322"/>
      <c r="E18" s="259">
        <v>5</v>
      </c>
      <c r="F18" s="260"/>
      <c r="G18" s="261"/>
      <c r="H18" s="262"/>
      <c r="I18" s="256"/>
      <c r="J18" s="263"/>
      <c r="K18" s="256"/>
      <c r="M18" s="257" t="s">
        <v>130</v>
      </c>
      <c r="O18" s="246"/>
    </row>
    <row r="19" spans="1:80" ht="12.75">
      <c r="A19" s="247">
        <v>6</v>
      </c>
      <c r="B19" s="248" t="s">
        <v>131</v>
      </c>
      <c r="C19" s="249" t="s">
        <v>132</v>
      </c>
      <c r="D19" s="250" t="s">
        <v>115</v>
      </c>
      <c r="E19" s="251">
        <v>4</v>
      </c>
      <c r="F19" s="251">
        <v>0</v>
      </c>
      <c r="G19" s="252">
        <f>E19*F19</f>
        <v>0</v>
      </c>
      <c r="H19" s="253">
        <v>0</v>
      </c>
      <c r="I19" s="254">
        <f>E19*H19</f>
        <v>0</v>
      </c>
      <c r="J19" s="253">
        <v>-0.00143</v>
      </c>
      <c r="K19" s="254">
        <f>E19*J19</f>
        <v>-0.00572</v>
      </c>
      <c r="O19" s="246">
        <v>2</v>
      </c>
      <c r="AA19" s="219">
        <v>1</v>
      </c>
      <c r="AB19" s="219">
        <v>7</v>
      </c>
      <c r="AC19" s="219">
        <v>7</v>
      </c>
      <c r="AZ19" s="219">
        <v>1</v>
      </c>
      <c r="BA19" s="219">
        <f>IF(AZ19=1,G19,0)</f>
        <v>0</v>
      </c>
      <c r="BB19" s="219">
        <f>IF(AZ19=2,G19,0)</f>
        <v>0</v>
      </c>
      <c r="BC19" s="219">
        <f>IF(AZ19=3,G19,0)</f>
        <v>0</v>
      </c>
      <c r="BD19" s="219">
        <f>IF(AZ19=4,G19,0)</f>
        <v>0</v>
      </c>
      <c r="BE19" s="219">
        <f>IF(AZ19=5,G19,0)</f>
        <v>0</v>
      </c>
      <c r="CA19" s="246">
        <v>1</v>
      </c>
      <c r="CB19" s="246">
        <v>7</v>
      </c>
    </row>
    <row r="20" spans="1:15" ht="12.75">
      <c r="A20" s="255"/>
      <c r="B20" s="258"/>
      <c r="C20" s="321" t="s">
        <v>133</v>
      </c>
      <c r="D20" s="322"/>
      <c r="E20" s="259">
        <v>4</v>
      </c>
      <c r="F20" s="260"/>
      <c r="G20" s="261"/>
      <c r="H20" s="262"/>
      <c r="I20" s="256"/>
      <c r="J20" s="263"/>
      <c r="K20" s="256"/>
      <c r="M20" s="257" t="s">
        <v>133</v>
      </c>
      <c r="O20" s="246"/>
    </row>
    <row r="21" spans="1:80" ht="12.75">
      <c r="A21" s="247">
        <v>7</v>
      </c>
      <c r="B21" s="248" t="s">
        <v>134</v>
      </c>
      <c r="C21" s="249" t="s">
        <v>135</v>
      </c>
      <c r="D21" s="250" t="s">
        <v>115</v>
      </c>
      <c r="E21" s="251">
        <v>5</v>
      </c>
      <c r="F21" s="251">
        <v>0</v>
      </c>
      <c r="G21" s="252">
        <f>E21*F21</f>
        <v>0</v>
      </c>
      <c r="H21" s="253">
        <v>0</v>
      </c>
      <c r="I21" s="254">
        <f>E21*H21</f>
        <v>0</v>
      </c>
      <c r="J21" s="253">
        <v>0</v>
      </c>
      <c r="K21" s="254">
        <f>E21*J21</f>
        <v>0</v>
      </c>
      <c r="O21" s="246">
        <v>2</v>
      </c>
      <c r="AA21" s="219">
        <v>1</v>
      </c>
      <c r="AB21" s="219">
        <v>1</v>
      </c>
      <c r="AC21" s="219">
        <v>1</v>
      </c>
      <c r="AZ21" s="219">
        <v>1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6">
        <v>1</v>
      </c>
      <c r="CB21" s="246">
        <v>1</v>
      </c>
    </row>
    <row r="22" spans="1:15" ht="12.75">
      <c r="A22" s="255"/>
      <c r="B22" s="258"/>
      <c r="C22" s="321" t="s">
        <v>130</v>
      </c>
      <c r="D22" s="322"/>
      <c r="E22" s="259">
        <v>5</v>
      </c>
      <c r="F22" s="260"/>
      <c r="G22" s="261"/>
      <c r="H22" s="262"/>
      <c r="I22" s="256"/>
      <c r="J22" s="263"/>
      <c r="K22" s="256"/>
      <c r="M22" s="257" t="s">
        <v>130</v>
      </c>
      <c r="O22" s="246"/>
    </row>
    <row r="23" spans="1:80" ht="12.75">
      <c r="A23" s="247">
        <v>8</v>
      </c>
      <c r="B23" s="248" t="s">
        <v>136</v>
      </c>
      <c r="C23" s="249" t="s">
        <v>137</v>
      </c>
      <c r="D23" s="250" t="s">
        <v>138</v>
      </c>
      <c r="E23" s="251">
        <v>3.451385</v>
      </c>
      <c r="F23" s="251">
        <v>0</v>
      </c>
      <c r="G23" s="252">
        <f>E23*F23</f>
        <v>0</v>
      </c>
      <c r="H23" s="253">
        <v>0</v>
      </c>
      <c r="I23" s="254">
        <f>E23*H23</f>
        <v>0</v>
      </c>
      <c r="J23" s="253"/>
      <c r="K23" s="254">
        <f>E23*J23</f>
        <v>0</v>
      </c>
      <c r="O23" s="246">
        <v>2</v>
      </c>
      <c r="AA23" s="219">
        <v>7</v>
      </c>
      <c r="AB23" s="219">
        <v>1</v>
      </c>
      <c r="AC23" s="219">
        <v>2</v>
      </c>
      <c r="AZ23" s="219">
        <v>1</v>
      </c>
      <c r="BA23" s="219">
        <f>IF(AZ23=1,G23,0)</f>
        <v>0</v>
      </c>
      <c r="BB23" s="219">
        <f>IF(AZ23=2,G23,0)</f>
        <v>0</v>
      </c>
      <c r="BC23" s="219">
        <f>IF(AZ23=3,G23,0)</f>
        <v>0</v>
      </c>
      <c r="BD23" s="219">
        <f>IF(AZ23=4,G23,0)</f>
        <v>0</v>
      </c>
      <c r="BE23" s="219">
        <f>IF(AZ23=5,G23,0)</f>
        <v>0</v>
      </c>
      <c r="CA23" s="246">
        <v>7</v>
      </c>
      <c r="CB23" s="246">
        <v>1</v>
      </c>
    </row>
    <row r="24" spans="1:57" ht="12.75">
      <c r="A24" s="264"/>
      <c r="B24" s="265" t="s">
        <v>99</v>
      </c>
      <c r="C24" s="266" t="s">
        <v>112</v>
      </c>
      <c r="D24" s="267"/>
      <c r="E24" s="268"/>
      <c r="F24" s="269"/>
      <c r="G24" s="270">
        <f>SUM(G7:G23)</f>
        <v>0</v>
      </c>
      <c r="H24" s="271"/>
      <c r="I24" s="272">
        <f>SUM(I7:I23)</f>
        <v>3.451385</v>
      </c>
      <c r="J24" s="271"/>
      <c r="K24" s="272">
        <f>SUM(K7:K23)</f>
        <v>-3.12072</v>
      </c>
      <c r="O24" s="246">
        <v>4</v>
      </c>
      <c r="BA24" s="273">
        <f>SUM(BA7:BA23)</f>
        <v>0</v>
      </c>
      <c r="BB24" s="273">
        <f>SUM(BB7:BB23)</f>
        <v>0</v>
      </c>
      <c r="BC24" s="273">
        <f>SUM(BC7:BC23)</f>
        <v>0</v>
      </c>
      <c r="BD24" s="273">
        <f>SUM(BD7:BD23)</f>
        <v>0</v>
      </c>
      <c r="BE24" s="273">
        <f>SUM(BE7:BE23)</f>
        <v>0</v>
      </c>
    </row>
    <row r="25" spans="1:15" ht="12.75">
      <c r="A25" s="236" t="s">
        <v>96</v>
      </c>
      <c r="B25" s="237" t="s">
        <v>139</v>
      </c>
      <c r="C25" s="238" t="s">
        <v>140</v>
      </c>
      <c r="D25" s="239"/>
      <c r="E25" s="240"/>
      <c r="F25" s="240"/>
      <c r="G25" s="241"/>
      <c r="H25" s="242"/>
      <c r="I25" s="243"/>
      <c r="J25" s="244"/>
      <c r="K25" s="245"/>
      <c r="O25" s="246">
        <v>1</v>
      </c>
    </row>
    <row r="26" spans="1:80" ht="12.75">
      <c r="A26" s="247">
        <v>9</v>
      </c>
      <c r="B26" s="248" t="s">
        <v>142</v>
      </c>
      <c r="C26" s="249" t="s">
        <v>143</v>
      </c>
      <c r="D26" s="250" t="s">
        <v>144</v>
      </c>
      <c r="E26" s="251">
        <v>1</v>
      </c>
      <c r="F26" s="251">
        <v>0</v>
      </c>
      <c r="G26" s="252">
        <f>E26*F26</f>
        <v>0</v>
      </c>
      <c r="H26" s="253">
        <v>0</v>
      </c>
      <c r="I26" s="254">
        <f>E26*H26</f>
        <v>0</v>
      </c>
      <c r="J26" s="253"/>
      <c r="K26" s="254">
        <f>E26*J26</f>
        <v>0</v>
      </c>
      <c r="O26" s="246">
        <v>2</v>
      </c>
      <c r="AA26" s="219">
        <v>12</v>
      </c>
      <c r="AB26" s="219">
        <v>0</v>
      </c>
      <c r="AC26" s="219">
        <v>6</v>
      </c>
      <c r="AZ26" s="219">
        <v>4</v>
      </c>
      <c r="BA26" s="219">
        <f>IF(AZ26=1,G26,0)</f>
        <v>0</v>
      </c>
      <c r="BB26" s="219">
        <f>IF(AZ26=2,G26,0)</f>
        <v>0</v>
      </c>
      <c r="BC26" s="219">
        <f>IF(AZ26=3,G26,0)</f>
        <v>0</v>
      </c>
      <c r="BD26" s="219">
        <f>IF(AZ26=4,G26,0)</f>
        <v>0</v>
      </c>
      <c r="BE26" s="219">
        <f>IF(AZ26=5,G26,0)</f>
        <v>0</v>
      </c>
      <c r="CA26" s="246">
        <v>12</v>
      </c>
      <c r="CB26" s="246">
        <v>0</v>
      </c>
    </row>
    <row r="27" spans="1:57" ht="12.75">
      <c r="A27" s="264"/>
      <c r="B27" s="265" t="s">
        <v>99</v>
      </c>
      <c r="C27" s="266" t="s">
        <v>141</v>
      </c>
      <c r="D27" s="267"/>
      <c r="E27" s="268"/>
      <c r="F27" s="269"/>
      <c r="G27" s="270">
        <f>SUM(G25:G26)</f>
        <v>0</v>
      </c>
      <c r="H27" s="271"/>
      <c r="I27" s="272">
        <f>SUM(I25:I26)</f>
        <v>0</v>
      </c>
      <c r="J27" s="271"/>
      <c r="K27" s="272">
        <f>SUM(K25:K26)</f>
        <v>0</v>
      </c>
      <c r="O27" s="246">
        <v>4</v>
      </c>
      <c r="BA27" s="273">
        <f>SUM(BA25:BA26)</f>
        <v>0</v>
      </c>
      <c r="BB27" s="273">
        <f>SUM(BB25:BB26)</f>
        <v>0</v>
      </c>
      <c r="BC27" s="273">
        <f>SUM(BC25:BC26)</f>
        <v>0</v>
      </c>
      <c r="BD27" s="273">
        <f>SUM(BD25:BD26)</f>
        <v>0</v>
      </c>
      <c r="BE27" s="273">
        <f>SUM(BE25:BE26)</f>
        <v>0</v>
      </c>
    </row>
    <row r="28" spans="1:15" ht="12.75">
      <c r="A28" s="236" t="s">
        <v>96</v>
      </c>
      <c r="B28" s="237" t="s">
        <v>145</v>
      </c>
      <c r="C28" s="238" t="s">
        <v>146</v>
      </c>
      <c r="D28" s="239"/>
      <c r="E28" s="240"/>
      <c r="F28" s="240"/>
      <c r="G28" s="241"/>
      <c r="H28" s="242"/>
      <c r="I28" s="243"/>
      <c r="J28" s="244"/>
      <c r="K28" s="245"/>
      <c r="O28" s="246">
        <v>1</v>
      </c>
    </row>
    <row r="29" spans="1:80" ht="20.25">
      <c r="A29" s="247">
        <v>10</v>
      </c>
      <c r="B29" s="248" t="s">
        <v>148</v>
      </c>
      <c r="C29" s="292" t="s">
        <v>247</v>
      </c>
      <c r="D29" s="250" t="s">
        <v>107</v>
      </c>
      <c r="E29" s="251">
        <v>60</v>
      </c>
      <c r="F29" s="285">
        <v>0</v>
      </c>
      <c r="G29" s="286">
        <f aca="true" t="shared" si="0" ref="G29:G36">E29*F29</f>
        <v>0</v>
      </c>
      <c r="H29" s="253">
        <v>0</v>
      </c>
      <c r="I29" s="254">
        <f aca="true" t="shared" si="1" ref="I29:I36">E29*H29</f>
        <v>0</v>
      </c>
      <c r="J29" s="253"/>
      <c r="K29" s="254">
        <f aca="true" t="shared" si="2" ref="K29:K36">E29*J29</f>
        <v>0</v>
      </c>
      <c r="O29" s="246">
        <v>2</v>
      </c>
      <c r="AA29" s="219">
        <v>12</v>
      </c>
      <c r="AB29" s="219">
        <v>0</v>
      </c>
      <c r="AC29" s="219">
        <v>1</v>
      </c>
      <c r="AZ29" s="219">
        <v>4</v>
      </c>
      <c r="BA29" s="219">
        <f aca="true" t="shared" si="3" ref="BA29:BA36">IF(AZ29=1,G29,0)</f>
        <v>0</v>
      </c>
      <c r="BB29" s="219">
        <f aca="true" t="shared" si="4" ref="BB29:BB36">IF(AZ29=2,G29,0)</f>
        <v>0</v>
      </c>
      <c r="BC29" s="219">
        <f aca="true" t="shared" si="5" ref="BC29:BC36">IF(AZ29=3,G29,0)</f>
        <v>0</v>
      </c>
      <c r="BD29" s="219">
        <f aca="true" t="shared" si="6" ref="BD29:BD36">IF(AZ29=4,G29,0)</f>
        <v>0</v>
      </c>
      <c r="BE29" s="219">
        <f aca="true" t="shared" si="7" ref="BE29:BE36">IF(AZ29=5,G29,0)</f>
        <v>0</v>
      </c>
      <c r="CA29" s="246">
        <v>12</v>
      </c>
      <c r="CB29" s="246">
        <v>0</v>
      </c>
    </row>
    <row r="30" spans="1:80" ht="30.75">
      <c r="A30" s="247">
        <v>11</v>
      </c>
      <c r="B30" s="248" t="s">
        <v>149</v>
      </c>
      <c r="C30" s="284" t="s">
        <v>248</v>
      </c>
      <c r="D30" s="250" t="s">
        <v>107</v>
      </c>
      <c r="E30" s="251">
        <v>52</v>
      </c>
      <c r="F30" s="285">
        <v>0</v>
      </c>
      <c r="G30" s="286">
        <v>0</v>
      </c>
      <c r="H30" s="253">
        <v>0</v>
      </c>
      <c r="I30" s="254">
        <f t="shared" si="1"/>
        <v>0</v>
      </c>
      <c r="J30" s="253"/>
      <c r="K30" s="254">
        <f t="shared" si="2"/>
        <v>0</v>
      </c>
      <c r="O30" s="246">
        <v>2</v>
      </c>
      <c r="AA30" s="219">
        <v>12</v>
      </c>
      <c r="AB30" s="219">
        <v>0</v>
      </c>
      <c r="AC30" s="219">
        <v>7</v>
      </c>
      <c r="AZ30" s="219">
        <v>4</v>
      </c>
      <c r="BA30" s="219">
        <f t="shared" si="3"/>
        <v>0</v>
      </c>
      <c r="BB30" s="219">
        <f t="shared" si="4"/>
        <v>0</v>
      </c>
      <c r="BC30" s="219">
        <f t="shared" si="5"/>
        <v>0</v>
      </c>
      <c r="BD30" s="219">
        <f t="shared" si="6"/>
        <v>0</v>
      </c>
      <c r="BE30" s="219">
        <f t="shared" si="7"/>
        <v>0</v>
      </c>
      <c r="CA30" s="246">
        <v>12</v>
      </c>
      <c r="CB30" s="246">
        <v>0</v>
      </c>
    </row>
    <row r="31" spans="1:80" ht="12.75">
      <c r="A31" s="247">
        <v>12</v>
      </c>
      <c r="B31" s="248" t="s">
        <v>150</v>
      </c>
      <c r="C31" s="249" t="s">
        <v>151</v>
      </c>
      <c r="D31" s="250" t="s">
        <v>144</v>
      </c>
      <c r="E31" s="251">
        <v>1</v>
      </c>
      <c r="F31" s="251">
        <v>0</v>
      </c>
      <c r="G31" s="252">
        <f t="shared" si="0"/>
        <v>0</v>
      </c>
      <c r="H31" s="253">
        <v>0</v>
      </c>
      <c r="I31" s="254">
        <f t="shared" si="1"/>
        <v>0</v>
      </c>
      <c r="J31" s="253"/>
      <c r="K31" s="254">
        <f t="shared" si="2"/>
        <v>0</v>
      </c>
      <c r="O31" s="246">
        <v>2</v>
      </c>
      <c r="AA31" s="219">
        <v>12</v>
      </c>
      <c r="AB31" s="219">
        <v>0</v>
      </c>
      <c r="AC31" s="219">
        <v>8</v>
      </c>
      <c r="AZ31" s="219">
        <v>4</v>
      </c>
      <c r="BA31" s="219">
        <f t="shared" si="3"/>
        <v>0</v>
      </c>
      <c r="BB31" s="219">
        <f t="shared" si="4"/>
        <v>0</v>
      </c>
      <c r="BC31" s="219">
        <f t="shared" si="5"/>
        <v>0</v>
      </c>
      <c r="BD31" s="219">
        <f t="shared" si="6"/>
        <v>0</v>
      </c>
      <c r="BE31" s="219">
        <f t="shared" si="7"/>
        <v>0</v>
      </c>
      <c r="CA31" s="246">
        <v>12</v>
      </c>
      <c r="CB31" s="246">
        <v>0</v>
      </c>
    </row>
    <row r="32" spans="1:80" ht="12.75">
      <c r="A32" s="247">
        <v>13</v>
      </c>
      <c r="B32" s="248" t="s">
        <v>152</v>
      </c>
      <c r="C32" s="249" t="s">
        <v>153</v>
      </c>
      <c r="D32" s="250" t="s">
        <v>98</v>
      </c>
      <c r="E32" s="251">
        <v>7</v>
      </c>
      <c r="F32" s="251">
        <v>0</v>
      </c>
      <c r="G32" s="252">
        <f t="shared" si="0"/>
        <v>0</v>
      </c>
      <c r="H32" s="253">
        <v>0</v>
      </c>
      <c r="I32" s="254">
        <f t="shared" si="1"/>
        <v>0</v>
      </c>
      <c r="J32" s="253"/>
      <c r="K32" s="254">
        <f t="shared" si="2"/>
        <v>0</v>
      </c>
      <c r="O32" s="246">
        <v>2</v>
      </c>
      <c r="AA32" s="219">
        <v>12</v>
      </c>
      <c r="AB32" s="219">
        <v>0</v>
      </c>
      <c r="AC32" s="219">
        <v>9</v>
      </c>
      <c r="AZ32" s="219">
        <v>4</v>
      </c>
      <c r="BA32" s="219">
        <f t="shared" si="3"/>
        <v>0</v>
      </c>
      <c r="BB32" s="219">
        <f t="shared" si="4"/>
        <v>0</v>
      </c>
      <c r="BC32" s="219">
        <f t="shared" si="5"/>
        <v>0</v>
      </c>
      <c r="BD32" s="219">
        <f t="shared" si="6"/>
        <v>0</v>
      </c>
      <c r="BE32" s="219">
        <f t="shared" si="7"/>
        <v>0</v>
      </c>
      <c r="CA32" s="246">
        <v>12</v>
      </c>
      <c r="CB32" s="246">
        <v>0</v>
      </c>
    </row>
    <row r="33" spans="1:80" ht="12.75">
      <c r="A33" s="247">
        <v>14</v>
      </c>
      <c r="B33" s="248" t="s">
        <v>154</v>
      </c>
      <c r="C33" s="249" t="s">
        <v>155</v>
      </c>
      <c r="D33" s="250" t="s">
        <v>98</v>
      </c>
      <c r="E33" s="251">
        <v>7</v>
      </c>
      <c r="F33" s="251">
        <v>0</v>
      </c>
      <c r="G33" s="252">
        <f t="shared" si="0"/>
        <v>0</v>
      </c>
      <c r="H33" s="253">
        <v>0</v>
      </c>
      <c r="I33" s="254">
        <f t="shared" si="1"/>
        <v>0</v>
      </c>
      <c r="J33" s="253"/>
      <c r="K33" s="254">
        <f t="shared" si="2"/>
        <v>0</v>
      </c>
      <c r="O33" s="246">
        <v>2</v>
      </c>
      <c r="AA33" s="219">
        <v>12</v>
      </c>
      <c r="AB33" s="219">
        <v>1</v>
      </c>
      <c r="AC33" s="219">
        <v>17</v>
      </c>
      <c r="AZ33" s="219">
        <v>3</v>
      </c>
      <c r="BA33" s="219">
        <f t="shared" si="3"/>
        <v>0</v>
      </c>
      <c r="BB33" s="219">
        <f t="shared" si="4"/>
        <v>0</v>
      </c>
      <c r="BC33" s="219">
        <f t="shared" si="5"/>
        <v>0</v>
      </c>
      <c r="BD33" s="219">
        <f t="shared" si="6"/>
        <v>0</v>
      </c>
      <c r="BE33" s="219">
        <f t="shared" si="7"/>
        <v>0</v>
      </c>
      <c r="CA33" s="246">
        <v>12</v>
      </c>
      <c r="CB33" s="246">
        <v>1</v>
      </c>
    </row>
    <row r="34" spans="1:80" ht="12.75">
      <c r="A34" s="247">
        <v>15</v>
      </c>
      <c r="B34" s="248" t="s">
        <v>156</v>
      </c>
      <c r="C34" s="249" t="s">
        <v>157</v>
      </c>
      <c r="D34" s="250" t="s">
        <v>98</v>
      </c>
      <c r="E34" s="251">
        <v>7</v>
      </c>
      <c r="F34" s="251">
        <v>0</v>
      </c>
      <c r="G34" s="252">
        <f t="shared" si="0"/>
        <v>0</v>
      </c>
      <c r="H34" s="253">
        <v>0</v>
      </c>
      <c r="I34" s="254">
        <f t="shared" si="1"/>
        <v>0</v>
      </c>
      <c r="J34" s="253"/>
      <c r="K34" s="254">
        <f t="shared" si="2"/>
        <v>0</v>
      </c>
      <c r="O34" s="246">
        <v>2</v>
      </c>
      <c r="AA34" s="219">
        <v>12</v>
      </c>
      <c r="AB34" s="219">
        <v>1</v>
      </c>
      <c r="AC34" s="219">
        <v>18</v>
      </c>
      <c r="AZ34" s="219">
        <v>3</v>
      </c>
      <c r="BA34" s="219">
        <f t="shared" si="3"/>
        <v>0</v>
      </c>
      <c r="BB34" s="219">
        <f t="shared" si="4"/>
        <v>0</v>
      </c>
      <c r="BC34" s="219">
        <f t="shared" si="5"/>
        <v>0</v>
      </c>
      <c r="BD34" s="219">
        <f t="shared" si="6"/>
        <v>0</v>
      </c>
      <c r="BE34" s="219">
        <f t="shared" si="7"/>
        <v>0</v>
      </c>
      <c r="CA34" s="246">
        <v>12</v>
      </c>
      <c r="CB34" s="246">
        <v>1</v>
      </c>
    </row>
    <row r="35" spans="1:80" ht="20.25">
      <c r="A35" s="247">
        <v>16</v>
      </c>
      <c r="B35" s="248" t="s">
        <v>158</v>
      </c>
      <c r="C35" s="249" t="s">
        <v>243</v>
      </c>
      <c r="D35" s="250" t="s">
        <v>159</v>
      </c>
      <c r="E35" s="251">
        <v>2</v>
      </c>
      <c r="F35" s="251">
        <v>0</v>
      </c>
      <c r="G35" s="252">
        <f t="shared" si="0"/>
        <v>0</v>
      </c>
      <c r="H35" s="253">
        <v>0</v>
      </c>
      <c r="I35" s="254">
        <f t="shared" si="1"/>
        <v>0</v>
      </c>
      <c r="J35" s="253"/>
      <c r="K35" s="254">
        <f t="shared" si="2"/>
        <v>0</v>
      </c>
      <c r="O35" s="246">
        <v>2</v>
      </c>
      <c r="AA35" s="219">
        <v>12</v>
      </c>
      <c r="AB35" s="219">
        <v>1</v>
      </c>
      <c r="AC35" s="219">
        <v>15</v>
      </c>
      <c r="AZ35" s="219">
        <v>3</v>
      </c>
      <c r="BA35" s="219">
        <f t="shared" si="3"/>
        <v>0</v>
      </c>
      <c r="BB35" s="219">
        <f t="shared" si="4"/>
        <v>0</v>
      </c>
      <c r="BC35" s="219">
        <f t="shared" si="5"/>
        <v>0</v>
      </c>
      <c r="BD35" s="219">
        <f t="shared" si="6"/>
        <v>0</v>
      </c>
      <c r="BE35" s="219">
        <f t="shared" si="7"/>
        <v>0</v>
      </c>
      <c r="CA35" s="246">
        <v>12</v>
      </c>
      <c r="CB35" s="246">
        <v>1</v>
      </c>
    </row>
    <row r="36" spans="1:80" ht="20.25">
      <c r="A36" s="247">
        <v>17</v>
      </c>
      <c r="B36" s="248" t="s">
        <v>160</v>
      </c>
      <c r="C36" s="249" t="s">
        <v>244</v>
      </c>
      <c r="D36" s="250" t="s">
        <v>159</v>
      </c>
      <c r="E36" s="251">
        <v>5</v>
      </c>
      <c r="F36" s="251">
        <v>0</v>
      </c>
      <c r="G36" s="252">
        <f t="shared" si="0"/>
        <v>0</v>
      </c>
      <c r="H36" s="253">
        <v>0</v>
      </c>
      <c r="I36" s="254">
        <f t="shared" si="1"/>
        <v>0</v>
      </c>
      <c r="J36" s="253"/>
      <c r="K36" s="254">
        <f t="shared" si="2"/>
        <v>0</v>
      </c>
      <c r="O36" s="246">
        <v>2</v>
      </c>
      <c r="AA36" s="219">
        <v>12</v>
      </c>
      <c r="AB36" s="219">
        <v>1</v>
      </c>
      <c r="AC36" s="219">
        <v>16</v>
      </c>
      <c r="AZ36" s="219">
        <v>3</v>
      </c>
      <c r="BA36" s="219">
        <f t="shared" si="3"/>
        <v>0</v>
      </c>
      <c r="BB36" s="219">
        <f t="shared" si="4"/>
        <v>0</v>
      </c>
      <c r="BC36" s="219">
        <f t="shared" si="5"/>
        <v>0</v>
      </c>
      <c r="BD36" s="219">
        <f t="shared" si="6"/>
        <v>0</v>
      </c>
      <c r="BE36" s="219">
        <f t="shared" si="7"/>
        <v>0</v>
      </c>
      <c r="CA36" s="246">
        <v>12</v>
      </c>
      <c r="CB36" s="246">
        <v>1</v>
      </c>
    </row>
    <row r="37" spans="1:15" ht="12.75">
      <c r="A37" s="255"/>
      <c r="B37" s="258"/>
      <c r="C37" s="321" t="s">
        <v>161</v>
      </c>
      <c r="D37" s="322"/>
      <c r="E37" s="259">
        <v>5</v>
      </c>
      <c r="F37" s="260"/>
      <c r="G37" s="261"/>
      <c r="H37" s="262"/>
      <c r="I37" s="256"/>
      <c r="J37" s="263"/>
      <c r="K37" s="256"/>
      <c r="M37" s="257" t="s">
        <v>161</v>
      </c>
      <c r="O37" s="246"/>
    </row>
    <row r="38" spans="1:80" ht="20.25">
      <c r="A38" s="247">
        <v>18</v>
      </c>
      <c r="B38" s="248" t="s">
        <v>162</v>
      </c>
      <c r="C38" s="249" t="s">
        <v>163</v>
      </c>
      <c r="D38" s="250" t="s">
        <v>98</v>
      </c>
      <c r="E38" s="251">
        <v>2</v>
      </c>
      <c r="F38" s="251">
        <v>0</v>
      </c>
      <c r="G38" s="252">
        <f>E38*F38</f>
        <v>0</v>
      </c>
      <c r="H38" s="253">
        <v>0</v>
      </c>
      <c r="I38" s="254">
        <f>E38*H38</f>
        <v>0</v>
      </c>
      <c r="J38" s="253"/>
      <c r="K38" s="254">
        <f>E38*J38</f>
        <v>0</v>
      </c>
      <c r="O38" s="246">
        <v>2</v>
      </c>
      <c r="AA38" s="219">
        <v>12</v>
      </c>
      <c r="AB38" s="219">
        <v>1</v>
      </c>
      <c r="AC38" s="219">
        <v>11</v>
      </c>
      <c r="AZ38" s="219">
        <v>3</v>
      </c>
      <c r="BA38" s="219">
        <f>IF(AZ38=1,G38,0)</f>
        <v>0</v>
      </c>
      <c r="BB38" s="219">
        <f>IF(AZ38=2,G38,0)</f>
        <v>0</v>
      </c>
      <c r="BC38" s="219">
        <f>IF(AZ38=3,G38,0)</f>
        <v>0</v>
      </c>
      <c r="BD38" s="219">
        <f>IF(AZ38=4,G38,0)</f>
        <v>0</v>
      </c>
      <c r="BE38" s="219">
        <f>IF(AZ38=5,G38,0)</f>
        <v>0</v>
      </c>
      <c r="CA38" s="246">
        <v>12</v>
      </c>
      <c r="CB38" s="246">
        <v>1</v>
      </c>
    </row>
    <row r="39" spans="1:15" ht="12.75">
      <c r="A39" s="255"/>
      <c r="B39" s="258"/>
      <c r="C39" s="321" t="s">
        <v>164</v>
      </c>
      <c r="D39" s="322"/>
      <c r="E39" s="259">
        <v>0</v>
      </c>
      <c r="F39" s="260"/>
      <c r="G39" s="261"/>
      <c r="H39" s="262"/>
      <c r="I39" s="256"/>
      <c r="J39" s="263"/>
      <c r="K39" s="256"/>
      <c r="M39" s="257" t="s">
        <v>164</v>
      </c>
      <c r="O39" s="246"/>
    </row>
    <row r="40" spans="1:15" ht="12.75">
      <c r="A40" s="255"/>
      <c r="B40" s="258"/>
      <c r="C40" s="321" t="s">
        <v>165</v>
      </c>
      <c r="D40" s="322"/>
      <c r="E40" s="259">
        <v>0</v>
      </c>
      <c r="F40" s="260"/>
      <c r="G40" s="261"/>
      <c r="H40" s="262"/>
      <c r="I40" s="256"/>
      <c r="J40" s="263"/>
      <c r="K40" s="256"/>
      <c r="M40" s="257" t="s">
        <v>165</v>
      </c>
      <c r="O40" s="246"/>
    </row>
    <row r="41" spans="1:15" ht="12.75">
      <c r="A41" s="255"/>
      <c r="B41" s="258"/>
      <c r="C41" s="321" t="s">
        <v>166</v>
      </c>
      <c r="D41" s="322"/>
      <c r="E41" s="259">
        <v>0</v>
      </c>
      <c r="F41" s="260"/>
      <c r="G41" s="261"/>
      <c r="H41" s="262"/>
      <c r="I41" s="256"/>
      <c r="J41" s="263"/>
      <c r="K41" s="256"/>
      <c r="M41" s="257" t="s">
        <v>166</v>
      </c>
      <c r="O41" s="246"/>
    </row>
    <row r="42" spans="1:15" ht="12.75">
      <c r="A42" s="255"/>
      <c r="B42" s="258"/>
      <c r="C42" s="321" t="s">
        <v>167</v>
      </c>
      <c r="D42" s="322"/>
      <c r="E42" s="259">
        <v>0</v>
      </c>
      <c r="F42" s="260"/>
      <c r="G42" s="261"/>
      <c r="H42" s="262"/>
      <c r="I42" s="256"/>
      <c r="J42" s="263"/>
      <c r="K42" s="256"/>
      <c r="M42" s="257" t="s">
        <v>167</v>
      </c>
      <c r="O42" s="246"/>
    </row>
    <row r="43" spans="1:15" ht="12.75">
      <c r="A43" s="255"/>
      <c r="B43" s="258"/>
      <c r="C43" s="321" t="s">
        <v>168</v>
      </c>
      <c r="D43" s="322"/>
      <c r="E43" s="259">
        <v>0</v>
      </c>
      <c r="F43" s="260"/>
      <c r="G43" s="261"/>
      <c r="H43" s="262"/>
      <c r="I43" s="256"/>
      <c r="J43" s="263"/>
      <c r="K43" s="256"/>
      <c r="M43" s="257" t="s">
        <v>168</v>
      </c>
      <c r="O43" s="246"/>
    </row>
    <row r="44" spans="1:15" ht="12.75">
      <c r="A44" s="255"/>
      <c r="B44" s="258"/>
      <c r="C44" s="321" t="s">
        <v>169</v>
      </c>
      <c r="D44" s="322"/>
      <c r="E44" s="259">
        <v>2</v>
      </c>
      <c r="F44" s="260"/>
      <c r="G44" s="261"/>
      <c r="H44" s="262"/>
      <c r="I44" s="256"/>
      <c r="J44" s="263"/>
      <c r="K44" s="256"/>
      <c r="M44" s="257" t="s">
        <v>169</v>
      </c>
      <c r="O44" s="246"/>
    </row>
    <row r="45" spans="1:80" ht="20.25">
      <c r="A45" s="247">
        <v>19</v>
      </c>
      <c r="B45" s="248" t="s">
        <v>170</v>
      </c>
      <c r="C45" s="249" t="s">
        <v>171</v>
      </c>
      <c r="D45" s="250" t="s">
        <v>98</v>
      </c>
      <c r="E45" s="251">
        <v>4</v>
      </c>
      <c r="F45" s="251">
        <v>0</v>
      </c>
      <c r="G45" s="252">
        <f>E45*F45</f>
        <v>0</v>
      </c>
      <c r="H45" s="253">
        <v>0</v>
      </c>
      <c r="I45" s="254">
        <f>E45*H45</f>
        <v>0</v>
      </c>
      <c r="J45" s="253"/>
      <c r="K45" s="254">
        <f>E45*J45</f>
        <v>0</v>
      </c>
      <c r="O45" s="246">
        <v>2</v>
      </c>
      <c r="AA45" s="219">
        <v>12</v>
      </c>
      <c r="AB45" s="219">
        <v>1</v>
      </c>
      <c r="AC45" s="219">
        <v>12</v>
      </c>
      <c r="AZ45" s="219">
        <v>3</v>
      </c>
      <c r="BA45" s="219">
        <f>IF(AZ45=1,G45,0)</f>
        <v>0</v>
      </c>
      <c r="BB45" s="219">
        <f>IF(AZ45=2,G45,0)</f>
        <v>0</v>
      </c>
      <c r="BC45" s="219">
        <f>IF(AZ45=3,G45,0)</f>
        <v>0</v>
      </c>
      <c r="BD45" s="219">
        <f>IF(AZ45=4,G45,0)</f>
        <v>0</v>
      </c>
      <c r="BE45" s="219">
        <f>IF(AZ45=5,G45,0)</f>
        <v>0</v>
      </c>
      <c r="CA45" s="246">
        <v>12</v>
      </c>
      <c r="CB45" s="246">
        <v>1</v>
      </c>
    </row>
    <row r="46" spans="1:15" ht="12.75">
      <c r="A46" s="255"/>
      <c r="B46" s="258"/>
      <c r="C46" s="321" t="s">
        <v>172</v>
      </c>
      <c r="D46" s="322"/>
      <c r="E46" s="259">
        <v>0</v>
      </c>
      <c r="F46" s="260"/>
      <c r="G46" s="261"/>
      <c r="H46" s="262"/>
      <c r="I46" s="256"/>
      <c r="J46" s="263"/>
      <c r="K46" s="256"/>
      <c r="M46" s="257" t="s">
        <v>172</v>
      </c>
      <c r="O46" s="246"/>
    </row>
    <row r="47" spans="1:15" ht="12.75">
      <c r="A47" s="255"/>
      <c r="B47" s="258"/>
      <c r="C47" s="321" t="s">
        <v>173</v>
      </c>
      <c r="D47" s="322"/>
      <c r="E47" s="259">
        <v>0</v>
      </c>
      <c r="F47" s="260"/>
      <c r="G47" s="261"/>
      <c r="H47" s="262"/>
      <c r="I47" s="256"/>
      <c r="J47" s="263"/>
      <c r="K47" s="256"/>
      <c r="M47" s="257" t="s">
        <v>173</v>
      </c>
      <c r="O47" s="246"/>
    </row>
    <row r="48" spans="1:15" ht="12.75">
      <c r="A48" s="255"/>
      <c r="B48" s="258"/>
      <c r="C48" s="321" t="s">
        <v>174</v>
      </c>
      <c r="D48" s="322"/>
      <c r="E48" s="259">
        <v>0</v>
      </c>
      <c r="F48" s="260"/>
      <c r="G48" s="261"/>
      <c r="H48" s="262"/>
      <c r="I48" s="256"/>
      <c r="J48" s="263"/>
      <c r="K48" s="256"/>
      <c r="M48" s="257" t="s">
        <v>174</v>
      </c>
      <c r="O48" s="246"/>
    </row>
    <row r="49" spans="1:15" ht="12.75">
      <c r="A49" s="255"/>
      <c r="B49" s="258"/>
      <c r="C49" s="321" t="s">
        <v>175</v>
      </c>
      <c r="D49" s="322"/>
      <c r="E49" s="259">
        <v>0</v>
      </c>
      <c r="F49" s="260"/>
      <c r="G49" s="261"/>
      <c r="H49" s="262"/>
      <c r="I49" s="256"/>
      <c r="J49" s="263"/>
      <c r="K49" s="256"/>
      <c r="M49" s="257" t="s">
        <v>175</v>
      </c>
      <c r="O49" s="246"/>
    </row>
    <row r="50" spans="1:15" ht="12.75">
      <c r="A50" s="255"/>
      <c r="B50" s="258"/>
      <c r="C50" s="321" t="s">
        <v>176</v>
      </c>
      <c r="D50" s="322"/>
      <c r="E50" s="259">
        <v>0</v>
      </c>
      <c r="F50" s="260"/>
      <c r="G50" s="261"/>
      <c r="H50" s="262"/>
      <c r="I50" s="256"/>
      <c r="J50" s="263"/>
      <c r="K50" s="256"/>
      <c r="M50" s="257" t="s">
        <v>176</v>
      </c>
      <c r="O50" s="246"/>
    </row>
    <row r="51" spans="1:15" ht="12.75">
      <c r="A51" s="255"/>
      <c r="B51" s="258"/>
      <c r="C51" s="321" t="s">
        <v>177</v>
      </c>
      <c r="D51" s="322"/>
      <c r="E51" s="259">
        <v>0</v>
      </c>
      <c r="F51" s="260"/>
      <c r="G51" s="261"/>
      <c r="H51" s="262"/>
      <c r="I51" s="256"/>
      <c r="J51" s="263"/>
      <c r="K51" s="256"/>
      <c r="M51" s="257" t="s">
        <v>177</v>
      </c>
      <c r="O51" s="246"/>
    </row>
    <row r="52" spans="1:15" ht="12.75">
      <c r="A52" s="255"/>
      <c r="B52" s="258"/>
      <c r="C52" s="321" t="s">
        <v>178</v>
      </c>
      <c r="D52" s="322"/>
      <c r="E52" s="259">
        <v>4</v>
      </c>
      <c r="F52" s="260"/>
      <c r="G52" s="261"/>
      <c r="H52" s="262"/>
      <c r="I52" s="256"/>
      <c r="J52" s="263"/>
      <c r="K52" s="256"/>
      <c r="M52" s="257" t="s">
        <v>178</v>
      </c>
      <c r="O52" s="246"/>
    </row>
    <row r="53" spans="1:80" ht="12.75">
      <c r="A53" s="247">
        <v>20</v>
      </c>
      <c r="B53" s="248" t="s">
        <v>179</v>
      </c>
      <c r="C53" s="249" t="s">
        <v>180</v>
      </c>
      <c r="D53" s="250" t="s">
        <v>98</v>
      </c>
      <c r="E53" s="251">
        <v>1</v>
      </c>
      <c r="F53" s="251">
        <v>0</v>
      </c>
      <c r="G53" s="252">
        <f>E53*F53</f>
        <v>0</v>
      </c>
      <c r="H53" s="253">
        <v>0</v>
      </c>
      <c r="I53" s="254">
        <f>E53*H53</f>
        <v>0</v>
      </c>
      <c r="J53" s="253"/>
      <c r="K53" s="254">
        <f>E53*J53</f>
        <v>0</v>
      </c>
      <c r="O53" s="246">
        <v>2</v>
      </c>
      <c r="AA53" s="219">
        <v>12</v>
      </c>
      <c r="AB53" s="219">
        <v>1</v>
      </c>
      <c r="AC53" s="219">
        <v>13</v>
      </c>
      <c r="AZ53" s="219">
        <v>3</v>
      </c>
      <c r="BA53" s="219">
        <f>IF(AZ53=1,G53,0)</f>
        <v>0</v>
      </c>
      <c r="BB53" s="219">
        <f>IF(AZ53=2,G53,0)</f>
        <v>0</v>
      </c>
      <c r="BC53" s="219">
        <f>IF(AZ53=3,G53,0)</f>
        <v>0</v>
      </c>
      <c r="BD53" s="219">
        <f>IF(AZ53=4,G53,0)</f>
        <v>0</v>
      </c>
      <c r="BE53" s="219">
        <f>IF(AZ53=5,G53,0)</f>
        <v>0</v>
      </c>
      <c r="CA53" s="246">
        <v>12</v>
      </c>
      <c r="CB53" s="246">
        <v>1</v>
      </c>
    </row>
    <row r="54" spans="1:15" ht="12.75">
      <c r="A54" s="255"/>
      <c r="B54" s="258"/>
      <c r="C54" s="321" t="s">
        <v>181</v>
      </c>
      <c r="D54" s="322"/>
      <c r="E54" s="259">
        <v>0</v>
      </c>
      <c r="F54" s="260"/>
      <c r="G54" s="261"/>
      <c r="H54" s="262"/>
      <c r="I54" s="256"/>
      <c r="J54" s="263"/>
      <c r="K54" s="256"/>
      <c r="M54" s="257" t="s">
        <v>181</v>
      </c>
      <c r="O54" s="246"/>
    </row>
    <row r="55" spans="1:15" ht="12.75">
      <c r="A55" s="255"/>
      <c r="B55" s="258"/>
      <c r="C55" s="321" t="s">
        <v>182</v>
      </c>
      <c r="D55" s="322"/>
      <c r="E55" s="259">
        <v>0</v>
      </c>
      <c r="F55" s="260"/>
      <c r="G55" s="261"/>
      <c r="H55" s="262"/>
      <c r="I55" s="256"/>
      <c r="J55" s="263"/>
      <c r="K55" s="256"/>
      <c r="M55" s="257" t="s">
        <v>182</v>
      </c>
      <c r="O55" s="246"/>
    </row>
    <row r="56" spans="1:15" ht="12.75">
      <c r="A56" s="255"/>
      <c r="B56" s="258"/>
      <c r="C56" s="321" t="s">
        <v>183</v>
      </c>
      <c r="D56" s="322"/>
      <c r="E56" s="259">
        <v>0</v>
      </c>
      <c r="F56" s="260"/>
      <c r="G56" s="261"/>
      <c r="H56" s="262"/>
      <c r="I56" s="256"/>
      <c r="J56" s="263"/>
      <c r="K56" s="256"/>
      <c r="M56" s="257" t="s">
        <v>183</v>
      </c>
      <c r="O56" s="246"/>
    </row>
    <row r="57" spans="1:15" ht="12.75">
      <c r="A57" s="255"/>
      <c r="B57" s="258"/>
      <c r="C57" s="321" t="s">
        <v>184</v>
      </c>
      <c r="D57" s="322"/>
      <c r="E57" s="259">
        <v>0</v>
      </c>
      <c r="F57" s="260"/>
      <c r="G57" s="261"/>
      <c r="H57" s="262"/>
      <c r="I57" s="256"/>
      <c r="J57" s="263"/>
      <c r="K57" s="256"/>
      <c r="M57" s="257" t="s">
        <v>184</v>
      </c>
      <c r="O57" s="246"/>
    </row>
    <row r="58" spans="1:15" ht="12.75">
      <c r="A58" s="255"/>
      <c r="B58" s="258"/>
      <c r="C58" s="321" t="s">
        <v>185</v>
      </c>
      <c r="D58" s="322"/>
      <c r="E58" s="259">
        <v>0</v>
      </c>
      <c r="F58" s="260"/>
      <c r="G58" s="261"/>
      <c r="H58" s="262"/>
      <c r="I58" s="256"/>
      <c r="J58" s="263"/>
      <c r="K58" s="256"/>
      <c r="M58" s="257" t="s">
        <v>185</v>
      </c>
      <c r="O58" s="246"/>
    </row>
    <row r="59" spans="1:15" ht="12.75">
      <c r="A59" s="255"/>
      <c r="B59" s="258"/>
      <c r="C59" s="321" t="s">
        <v>186</v>
      </c>
      <c r="D59" s="322"/>
      <c r="E59" s="259">
        <v>1</v>
      </c>
      <c r="F59" s="260"/>
      <c r="G59" s="261"/>
      <c r="H59" s="262"/>
      <c r="I59" s="256"/>
      <c r="J59" s="263"/>
      <c r="K59" s="256"/>
      <c r="M59" s="257" t="s">
        <v>186</v>
      </c>
      <c r="O59" s="246"/>
    </row>
    <row r="60" spans="1:80" ht="12.75">
      <c r="A60" s="247">
        <v>21</v>
      </c>
      <c r="B60" s="248" t="s">
        <v>187</v>
      </c>
      <c r="C60" s="249" t="s">
        <v>188</v>
      </c>
      <c r="D60" s="250" t="s">
        <v>98</v>
      </c>
      <c r="E60" s="251">
        <v>7</v>
      </c>
      <c r="F60" s="251">
        <v>0</v>
      </c>
      <c r="G60" s="252">
        <f>E60*F60</f>
        <v>0</v>
      </c>
      <c r="H60" s="253">
        <v>0</v>
      </c>
      <c r="I60" s="254">
        <f>E60*H60</f>
        <v>0</v>
      </c>
      <c r="J60" s="253"/>
      <c r="K60" s="254">
        <f>E60*J60</f>
        <v>0</v>
      </c>
      <c r="O60" s="246">
        <v>2</v>
      </c>
      <c r="AA60" s="219">
        <v>12</v>
      </c>
      <c r="AB60" s="219">
        <v>1</v>
      </c>
      <c r="AC60" s="219">
        <v>14</v>
      </c>
      <c r="AZ60" s="219">
        <v>3</v>
      </c>
      <c r="BA60" s="219">
        <f>IF(AZ60=1,G60,0)</f>
        <v>0</v>
      </c>
      <c r="BB60" s="219">
        <f>IF(AZ60=2,G60,0)</f>
        <v>0</v>
      </c>
      <c r="BC60" s="219">
        <f>IF(AZ60=3,G60,0)</f>
        <v>0</v>
      </c>
      <c r="BD60" s="219">
        <f>IF(AZ60=4,G60,0)</f>
        <v>0</v>
      </c>
      <c r="BE60" s="219">
        <f>IF(AZ60=5,G60,0)</f>
        <v>0</v>
      </c>
      <c r="CA60" s="246">
        <v>12</v>
      </c>
      <c r="CB60" s="246">
        <v>1</v>
      </c>
    </row>
    <row r="61" spans="1:15" ht="12.75">
      <c r="A61" s="255"/>
      <c r="B61" s="258"/>
      <c r="C61" s="321" t="s">
        <v>189</v>
      </c>
      <c r="D61" s="322"/>
      <c r="E61" s="259">
        <v>7</v>
      </c>
      <c r="F61" s="260"/>
      <c r="G61" s="261"/>
      <c r="H61" s="262"/>
      <c r="I61" s="256"/>
      <c r="J61" s="263"/>
      <c r="K61" s="256"/>
      <c r="M61" s="257" t="s">
        <v>189</v>
      </c>
      <c r="O61" s="246"/>
    </row>
    <row r="62" spans="1:57" ht="12.75">
      <c r="A62" s="264"/>
      <c r="B62" s="265" t="s">
        <v>99</v>
      </c>
      <c r="C62" s="266" t="s">
        <v>147</v>
      </c>
      <c r="D62" s="267"/>
      <c r="E62" s="268"/>
      <c r="F62" s="269"/>
      <c r="G62" s="270">
        <f>SUM(G28:G61)</f>
        <v>0</v>
      </c>
      <c r="H62" s="271"/>
      <c r="I62" s="272">
        <f>SUM(I28:I61)</f>
        <v>0</v>
      </c>
      <c r="J62" s="271"/>
      <c r="K62" s="272">
        <f>SUM(K28:K61)</f>
        <v>0</v>
      </c>
      <c r="O62" s="246">
        <v>4</v>
      </c>
      <c r="BA62" s="273">
        <f>SUM(BA28:BA61)</f>
        <v>0</v>
      </c>
      <c r="BB62" s="273">
        <f>SUM(BB28:BB61)</f>
        <v>0</v>
      </c>
      <c r="BC62" s="273">
        <f>SUM(BC28:BC61)</f>
        <v>0</v>
      </c>
      <c r="BD62" s="273">
        <f>SUM(BD28:BD61)</f>
        <v>0</v>
      </c>
      <c r="BE62" s="273">
        <f>SUM(BE28:BE61)</f>
        <v>0</v>
      </c>
    </row>
    <row r="63" spans="1:15" ht="12.75">
      <c r="A63" s="236" t="s">
        <v>96</v>
      </c>
      <c r="B63" s="237" t="s">
        <v>190</v>
      </c>
      <c r="C63" s="238" t="s">
        <v>249</v>
      </c>
      <c r="D63" s="239"/>
      <c r="E63" s="240"/>
      <c r="F63" s="240"/>
      <c r="G63" s="241"/>
      <c r="H63" s="242"/>
      <c r="I63" s="243"/>
      <c r="J63" s="244"/>
      <c r="K63" s="245"/>
      <c r="O63" s="246">
        <v>1</v>
      </c>
    </row>
    <row r="64" spans="1:80" ht="12.75">
      <c r="A64" s="247">
        <v>22</v>
      </c>
      <c r="B64" s="248" t="s">
        <v>191</v>
      </c>
      <c r="C64" s="249" t="s">
        <v>192</v>
      </c>
      <c r="D64" s="250" t="s">
        <v>107</v>
      </c>
      <c r="E64" s="251">
        <v>42</v>
      </c>
      <c r="F64" s="285">
        <v>0</v>
      </c>
      <c r="G64" s="286">
        <f>E64*F64</f>
        <v>0</v>
      </c>
      <c r="H64" s="253">
        <v>0</v>
      </c>
      <c r="I64" s="254">
        <f>E64*H64</f>
        <v>0</v>
      </c>
      <c r="J64" s="253"/>
      <c r="K64" s="254">
        <f>E64*J64</f>
        <v>0</v>
      </c>
      <c r="O64" s="246">
        <v>2</v>
      </c>
      <c r="AA64" s="219">
        <v>12</v>
      </c>
      <c r="AB64" s="219">
        <v>0</v>
      </c>
      <c r="AC64" s="219">
        <v>2</v>
      </c>
      <c r="AZ64" s="219">
        <v>4</v>
      </c>
      <c r="BA64" s="219">
        <f>IF(AZ64=1,G64,0)</f>
        <v>0</v>
      </c>
      <c r="BB64" s="219">
        <f>IF(AZ64=2,G64,0)</f>
        <v>0</v>
      </c>
      <c r="BC64" s="219">
        <f>IF(AZ64=3,G64,0)</f>
        <v>0</v>
      </c>
      <c r="BD64" s="219">
        <f>IF(AZ64=4,G64,0)</f>
        <v>0</v>
      </c>
      <c r="BE64" s="219">
        <f>IF(AZ64=5,G64,0)</f>
        <v>0</v>
      </c>
      <c r="CA64" s="246">
        <v>12</v>
      </c>
      <c r="CB64" s="246">
        <v>0</v>
      </c>
    </row>
    <row r="65" spans="1:80" ht="20.25">
      <c r="A65" s="247">
        <v>23</v>
      </c>
      <c r="B65" s="248" t="s">
        <v>193</v>
      </c>
      <c r="C65" s="249" t="s">
        <v>194</v>
      </c>
      <c r="D65" s="250" t="s">
        <v>107</v>
      </c>
      <c r="E65" s="251">
        <v>42</v>
      </c>
      <c r="F65" s="285">
        <v>0</v>
      </c>
      <c r="G65" s="286">
        <f>E65*F65</f>
        <v>0</v>
      </c>
      <c r="H65" s="253">
        <v>0.26486</v>
      </c>
      <c r="I65" s="254">
        <f>E65*H65</f>
        <v>11.12412</v>
      </c>
      <c r="J65" s="253"/>
      <c r="K65" s="254">
        <f>E65*J65</f>
        <v>0</v>
      </c>
      <c r="O65" s="246">
        <v>2</v>
      </c>
      <c r="AA65" s="219">
        <v>12</v>
      </c>
      <c r="AB65" s="219">
        <v>0</v>
      </c>
      <c r="AC65" s="219">
        <v>3</v>
      </c>
      <c r="AZ65" s="219">
        <v>4</v>
      </c>
      <c r="BA65" s="219">
        <f>IF(AZ65=1,G65,0)</f>
        <v>0</v>
      </c>
      <c r="BB65" s="219">
        <f>IF(AZ65=2,G65,0)</f>
        <v>0</v>
      </c>
      <c r="BC65" s="219">
        <f>IF(AZ65=3,G65,0)</f>
        <v>0</v>
      </c>
      <c r="BD65" s="219">
        <f>IF(AZ65=4,G65,0)</f>
        <v>0</v>
      </c>
      <c r="BE65" s="219">
        <f>IF(AZ65=5,G65,0)</f>
        <v>0</v>
      </c>
      <c r="CA65" s="246">
        <v>12</v>
      </c>
      <c r="CB65" s="246">
        <v>0</v>
      </c>
    </row>
    <row r="66" spans="1:80" ht="12.75">
      <c r="A66" s="247">
        <v>24</v>
      </c>
      <c r="B66" s="248" t="s">
        <v>195</v>
      </c>
      <c r="C66" s="249" t="s">
        <v>196</v>
      </c>
      <c r="D66" s="250" t="s">
        <v>107</v>
      </c>
      <c r="E66" s="251">
        <v>42</v>
      </c>
      <c r="F66" s="285">
        <v>0</v>
      </c>
      <c r="G66" s="286">
        <f>E66*F66</f>
        <v>0</v>
      </c>
      <c r="H66" s="253">
        <v>0.00031</v>
      </c>
      <c r="I66" s="254">
        <f>E66*H66</f>
        <v>0.01302</v>
      </c>
      <c r="J66" s="253"/>
      <c r="K66" s="254">
        <f>E66*J66</f>
        <v>0</v>
      </c>
      <c r="O66" s="246">
        <v>2</v>
      </c>
      <c r="AA66" s="219">
        <v>12</v>
      </c>
      <c r="AB66" s="219">
        <v>0</v>
      </c>
      <c r="AC66" s="219">
        <v>4</v>
      </c>
      <c r="AZ66" s="219">
        <v>4</v>
      </c>
      <c r="BA66" s="219">
        <f>IF(AZ66=1,G66,0)</f>
        <v>0</v>
      </c>
      <c r="BB66" s="219">
        <f>IF(AZ66=2,G66,0)</f>
        <v>0</v>
      </c>
      <c r="BC66" s="219">
        <f>IF(AZ66=3,G66,0)</f>
        <v>0</v>
      </c>
      <c r="BD66" s="219">
        <f>IF(AZ66=4,G66,0)</f>
        <v>0</v>
      </c>
      <c r="BE66" s="219">
        <f>IF(AZ66=5,G66,0)</f>
        <v>0</v>
      </c>
      <c r="CA66" s="246">
        <v>12</v>
      </c>
      <c r="CB66" s="246">
        <v>0</v>
      </c>
    </row>
    <row r="67" spans="1:80" ht="12.75">
      <c r="A67" s="247">
        <v>25</v>
      </c>
      <c r="B67" s="248" t="s">
        <v>197</v>
      </c>
      <c r="C67" s="249" t="s">
        <v>198</v>
      </c>
      <c r="D67" s="250" t="s">
        <v>107</v>
      </c>
      <c r="E67" s="251">
        <v>42</v>
      </c>
      <c r="F67" s="285">
        <v>0</v>
      </c>
      <c r="G67" s="286">
        <f>E67*F67</f>
        <v>0</v>
      </c>
      <c r="H67" s="253">
        <v>0</v>
      </c>
      <c r="I67" s="254">
        <f>E67*H67</f>
        <v>0</v>
      </c>
      <c r="J67" s="253"/>
      <c r="K67" s="254">
        <f>E67*J67</f>
        <v>0</v>
      </c>
      <c r="O67" s="246">
        <v>2</v>
      </c>
      <c r="AA67" s="219">
        <v>12</v>
      </c>
      <c r="AB67" s="219">
        <v>0</v>
      </c>
      <c r="AC67" s="219">
        <v>5</v>
      </c>
      <c r="AZ67" s="219">
        <v>4</v>
      </c>
      <c r="BA67" s="219">
        <f>IF(AZ67=1,G67,0)</f>
        <v>0</v>
      </c>
      <c r="BB67" s="219">
        <f>IF(AZ67=2,G67,0)</f>
        <v>0</v>
      </c>
      <c r="BC67" s="219">
        <f>IF(AZ67=3,G67,0)</f>
        <v>0</v>
      </c>
      <c r="BD67" s="219">
        <f>IF(AZ67=4,G67,0)</f>
        <v>0</v>
      </c>
      <c r="BE67" s="219">
        <f>IF(AZ67=5,G67,0)</f>
        <v>0</v>
      </c>
      <c r="CA67" s="246">
        <v>12</v>
      </c>
      <c r="CB67" s="246">
        <v>0</v>
      </c>
    </row>
    <row r="68" spans="1:57" ht="12.75">
      <c r="A68" s="264"/>
      <c r="B68" s="265" t="s">
        <v>99</v>
      </c>
      <c r="C68" s="266" t="s">
        <v>250</v>
      </c>
      <c r="D68" s="267"/>
      <c r="E68" s="268"/>
      <c r="F68" s="269"/>
      <c r="G68" s="287">
        <f>SUM(G63:G67)</f>
        <v>0</v>
      </c>
      <c r="H68" s="271"/>
      <c r="I68" s="272">
        <f>SUM(I63:I67)</f>
        <v>11.137139999999999</v>
      </c>
      <c r="J68" s="271"/>
      <c r="K68" s="272">
        <f>SUM(K63:K67)</f>
        <v>0</v>
      </c>
      <c r="O68" s="246">
        <v>4</v>
      </c>
      <c r="BA68" s="273">
        <f>SUM(BA63:BA67)</f>
        <v>0</v>
      </c>
      <c r="BB68" s="273">
        <f>SUM(BB63:BB67)</f>
        <v>0</v>
      </c>
      <c r="BC68" s="273">
        <f>SUM(BC63:BC67)</f>
        <v>0</v>
      </c>
      <c r="BD68" s="273">
        <f>SUM(BD63:BD67)</f>
        <v>0</v>
      </c>
      <c r="BE68" s="273">
        <f>SUM(BE63:BE67)</f>
        <v>0</v>
      </c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ht="12.75">
      <c r="E84" s="219"/>
    </row>
    <row r="85" ht="12.75">
      <c r="E85" s="219"/>
    </row>
    <row r="86" ht="12.75">
      <c r="E86" s="219"/>
    </row>
    <row r="87" ht="12.75">
      <c r="E87" s="219"/>
    </row>
    <row r="88" ht="12.75">
      <c r="E88" s="219"/>
    </row>
    <row r="89" ht="12.75">
      <c r="E89" s="219"/>
    </row>
    <row r="90" ht="12.75">
      <c r="E90" s="219"/>
    </row>
    <row r="91" ht="12.75">
      <c r="E91" s="219"/>
    </row>
    <row r="92" spans="1:7" ht="12.75">
      <c r="A92" s="263"/>
      <c r="B92" s="263"/>
      <c r="C92" s="263"/>
      <c r="D92" s="263"/>
      <c r="E92" s="263"/>
      <c r="F92" s="263"/>
      <c r="G92" s="263"/>
    </row>
    <row r="93" spans="1:7" ht="12.75">
      <c r="A93" s="263"/>
      <c r="B93" s="263"/>
      <c r="C93" s="263"/>
      <c r="D93" s="263"/>
      <c r="E93" s="263"/>
      <c r="F93" s="263"/>
      <c r="G93" s="263"/>
    </row>
    <row r="94" spans="1:7" ht="12.75">
      <c r="A94" s="263"/>
      <c r="B94" s="263"/>
      <c r="C94" s="263"/>
      <c r="D94" s="263"/>
      <c r="E94" s="263"/>
      <c r="F94" s="263"/>
      <c r="G94" s="263"/>
    </row>
    <row r="95" spans="1:7" ht="12.75">
      <c r="A95" s="263"/>
      <c r="B95" s="263"/>
      <c r="C95" s="263"/>
      <c r="D95" s="263"/>
      <c r="E95" s="263"/>
      <c r="F95" s="263"/>
      <c r="G95" s="263"/>
    </row>
    <row r="96" ht="12.75">
      <c r="E96" s="219"/>
    </row>
    <row r="97" ht="12.75">
      <c r="E97" s="219"/>
    </row>
    <row r="98" ht="12.75">
      <c r="E98" s="219"/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ht="12.75">
      <c r="E107" s="219"/>
    </row>
    <row r="108" ht="12.75">
      <c r="E108" s="219"/>
    </row>
    <row r="109" ht="12.75">
      <c r="E109" s="219"/>
    </row>
    <row r="110" ht="12.75">
      <c r="E110" s="219"/>
    </row>
    <row r="111" ht="12.75">
      <c r="E111" s="219"/>
    </row>
    <row r="112" ht="12.75">
      <c r="E112" s="219"/>
    </row>
    <row r="113" ht="12.75">
      <c r="E113" s="219"/>
    </row>
    <row r="114" ht="12.75">
      <c r="E114" s="219"/>
    </row>
    <row r="115" ht="12.75">
      <c r="E115" s="219"/>
    </row>
    <row r="116" ht="12.75">
      <c r="E116" s="219"/>
    </row>
    <row r="117" ht="12.75">
      <c r="E117" s="219"/>
    </row>
    <row r="118" ht="12.75">
      <c r="E118" s="219"/>
    </row>
    <row r="119" ht="12.75">
      <c r="E119" s="219"/>
    </row>
    <row r="120" ht="12.75">
      <c r="E120" s="219"/>
    </row>
    <row r="121" ht="12.75">
      <c r="E121" s="219"/>
    </row>
    <row r="122" ht="12.75">
      <c r="E122" s="219"/>
    </row>
    <row r="123" ht="12.75">
      <c r="E123" s="219"/>
    </row>
    <row r="124" ht="12.75">
      <c r="E124" s="219"/>
    </row>
    <row r="125" ht="12.75">
      <c r="E125" s="219"/>
    </row>
    <row r="126" ht="12.75">
      <c r="E126" s="219"/>
    </row>
    <row r="127" spans="1:2" ht="12.75">
      <c r="A127" s="274"/>
      <c r="B127" s="274"/>
    </row>
    <row r="128" spans="1:7" ht="12.75">
      <c r="A128" s="263"/>
      <c r="B128" s="263"/>
      <c r="C128" s="275"/>
      <c r="D128" s="275"/>
      <c r="E128" s="276"/>
      <c r="F128" s="275"/>
      <c r="G128" s="277"/>
    </row>
    <row r="129" spans="1:7" ht="12.75">
      <c r="A129" s="278"/>
      <c r="B129" s="278"/>
      <c r="C129" s="263"/>
      <c r="D129" s="263"/>
      <c r="E129" s="279"/>
      <c r="F129" s="263"/>
      <c r="G129" s="263"/>
    </row>
    <row r="130" spans="1:7" ht="12.75">
      <c r="A130" s="263"/>
      <c r="B130" s="263"/>
      <c r="C130" s="263"/>
      <c r="D130" s="263"/>
      <c r="E130" s="279"/>
      <c r="F130" s="263"/>
      <c r="G130" s="263"/>
    </row>
    <row r="131" spans="1:7" ht="12.75">
      <c r="A131" s="263"/>
      <c r="B131" s="263"/>
      <c r="C131" s="263"/>
      <c r="D131" s="263"/>
      <c r="E131" s="279"/>
      <c r="F131" s="263"/>
      <c r="G131" s="263"/>
    </row>
    <row r="132" spans="1:7" ht="12.75">
      <c r="A132" s="263"/>
      <c r="B132" s="263"/>
      <c r="C132" s="263"/>
      <c r="D132" s="263"/>
      <c r="E132" s="279"/>
      <c r="F132" s="263"/>
      <c r="G132" s="263"/>
    </row>
    <row r="133" spans="1:7" ht="12.75">
      <c r="A133" s="263"/>
      <c r="B133" s="263"/>
      <c r="C133" s="263"/>
      <c r="D133" s="263"/>
      <c r="E133" s="279"/>
      <c r="F133" s="263"/>
      <c r="G133" s="263"/>
    </row>
    <row r="134" spans="1:7" ht="12.75">
      <c r="A134" s="263"/>
      <c r="B134" s="263"/>
      <c r="C134" s="263"/>
      <c r="D134" s="263"/>
      <c r="E134" s="279"/>
      <c r="F134" s="263"/>
      <c r="G134" s="263"/>
    </row>
    <row r="135" spans="1:7" ht="12.75">
      <c r="A135" s="263"/>
      <c r="B135" s="263"/>
      <c r="C135" s="263"/>
      <c r="D135" s="263"/>
      <c r="E135" s="279"/>
      <c r="F135" s="263"/>
      <c r="G135" s="263"/>
    </row>
    <row r="136" spans="1:7" ht="12.75">
      <c r="A136" s="263"/>
      <c r="B136" s="263"/>
      <c r="C136" s="263"/>
      <c r="D136" s="263"/>
      <c r="E136" s="279"/>
      <c r="F136" s="263"/>
      <c r="G136" s="263"/>
    </row>
    <row r="137" spans="1:7" ht="12.75">
      <c r="A137" s="263"/>
      <c r="B137" s="263"/>
      <c r="C137" s="263"/>
      <c r="D137" s="263"/>
      <c r="E137" s="279"/>
      <c r="F137" s="263"/>
      <c r="G137" s="263"/>
    </row>
    <row r="138" spans="1:7" ht="12.75">
      <c r="A138" s="263"/>
      <c r="B138" s="263"/>
      <c r="C138" s="263"/>
      <c r="D138" s="263"/>
      <c r="E138" s="279"/>
      <c r="F138" s="263"/>
      <c r="G138" s="263"/>
    </row>
    <row r="139" spans="1:7" ht="12.75">
      <c r="A139" s="263"/>
      <c r="B139" s="263"/>
      <c r="C139" s="263"/>
      <c r="D139" s="263"/>
      <c r="E139" s="279"/>
      <c r="F139" s="263"/>
      <c r="G139" s="263"/>
    </row>
    <row r="140" spans="1:7" ht="12.75">
      <c r="A140" s="263"/>
      <c r="B140" s="263"/>
      <c r="C140" s="263"/>
      <c r="D140" s="263"/>
      <c r="E140" s="279"/>
      <c r="F140" s="263"/>
      <c r="G140" s="263"/>
    </row>
    <row r="141" spans="1:7" ht="12.75">
      <c r="A141" s="263"/>
      <c r="B141" s="263"/>
      <c r="C141" s="263"/>
      <c r="D141" s="263"/>
      <c r="E141" s="279"/>
      <c r="F141" s="263"/>
      <c r="G141" s="263"/>
    </row>
  </sheetData>
  <sheetProtection/>
  <mergeCells count="33">
    <mergeCell ref="C61:D61"/>
    <mergeCell ref="C54:D54"/>
    <mergeCell ref="C55:D55"/>
    <mergeCell ref="C56:D56"/>
    <mergeCell ref="C57:D57"/>
    <mergeCell ref="C58:D58"/>
    <mergeCell ref="C59:D59"/>
    <mergeCell ref="C37:D37"/>
    <mergeCell ref="C39:D39"/>
    <mergeCell ref="C48:D48"/>
    <mergeCell ref="C49:D49"/>
    <mergeCell ref="C50:D50"/>
    <mergeCell ref="C51:D51"/>
    <mergeCell ref="C9:D9"/>
    <mergeCell ref="C11:D11"/>
    <mergeCell ref="C52:D52"/>
    <mergeCell ref="C18:D18"/>
    <mergeCell ref="C43:D43"/>
    <mergeCell ref="C44:D44"/>
    <mergeCell ref="C46:D46"/>
    <mergeCell ref="C47:D47"/>
    <mergeCell ref="C20:D20"/>
    <mergeCell ref="C22:D22"/>
    <mergeCell ref="C13:D13"/>
    <mergeCell ref="C15:D15"/>
    <mergeCell ref="C40:D40"/>
    <mergeCell ref="C41:D41"/>
    <mergeCell ref="C42:D42"/>
    <mergeCell ref="A1:G1"/>
    <mergeCell ref="A3:B3"/>
    <mergeCell ref="A4:B4"/>
    <mergeCell ref="E4:G4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K23" sqref="K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80" t="s">
        <v>29</v>
      </c>
      <c r="B1" s="81"/>
      <c r="C1" s="81"/>
      <c r="D1" s="81"/>
      <c r="E1" s="81"/>
      <c r="F1" s="81"/>
      <c r="G1" s="81"/>
    </row>
    <row r="2" spans="1:7" ht="12.75" customHeight="1">
      <c r="A2" s="82" t="s">
        <v>30</v>
      </c>
      <c r="B2" s="83"/>
      <c r="C2" s="84" t="s">
        <v>213</v>
      </c>
      <c r="D2" s="84" t="s">
        <v>109</v>
      </c>
      <c r="E2" s="85"/>
      <c r="F2" s="86" t="s">
        <v>31</v>
      </c>
      <c r="G2" s="87" t="s">
        <v>212</v>
      </c>
    </row>
    <row r="3" spans="1:7" ht="3" customHeight="1" hidden="1">
      <c r="A3" s="88"/>
      <c r="B3" s="89"/>
      <c r="C3" s="90"/>
      <c r="D3" s="90"/>
      <c r="E3" s="91"/>
      <c r="F3" s="92"/>
      <c r="G3" s="93"/>
    </row>
    <row r="4" spans="1:7" ht="12" customHeight="1">
      <c r="A4" s="94" t="s">
        <v>32</v>
      </c>
      <c r="B4" s="89"/>
      <c r="C4" s="90"/>
      <c r="D4" s="90"/>
      <c r="E4" s="91"/>
      <c r="F4" s="92" t="s">
        <v>33</v>
      </c>
      <c r="G4" s="95"/>
    </row>
    <row r="5" spans="1:7" ht="12.75" customHeight="1">
      <c r="A5" s="96" t="s">
        <v>209</v>
      </c>
      <c r="B5" s="97"/>
      <c r="C5" s="98" t="s">
        <v>210</v>
      </c>
      <c r="D5" s="99"/>
      <c r="E5" s="97"/>
      <c r="F5" s="92" t="s">
        <v>34</v>
      </c>
      <c r="G5" s="93" t="s">
        <v>125</v>
      </c>
    </row>
    <row r="6" spans="1:15" ht="12.75" customHeight="1">
      <c r="A6" s="94" t="s">
        <v>35</v>
      </c>
      <c r="B6" s="89"/>
      <c r="C6" s="90"/>
      <c r="D6" s="90"/>
      <c r="E6" s="91"/>
      <c r="F6" s="100" t="s">
        <v>36</v>
      </c>
      <c r="G6" s="101">
        <v>1</v>
      </c>
      <c r="O6" s="102"/>
    </row>
    <row r="7" spans="1:7" ht="12.75" customHeight="1">
      <c r="A7" s="103" t="s">
        <v>100</v>
      </c>
      <c r="B7" s="104"/>
      <c r="C7" s="105" t="s">
        <v>101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2"/>
      <c r="C8" s="304" t="s">
        <v>207</v>
      </c>
      <c r="D8" s="304"/>
      <c r="E8" s="305"/>
      <c r="F8" s="109" t="s">
        <v>39</v>
      </c>
      <c r="G8" s="110"/>
      <c r="H8" s="111"/>
      <c r="I8" s="112"/>
    </row>
    <row r="9" spans="1:8" ht="12.75">
      <c r="A9" s="108" t="s">
        <v>40</v>
      </c>
      <c r="B9" s="92"/>
      <c r="C9" s="304"/>
      <c r="D9" s="304"/>
      <c r="E9" s="305"/>
      <c r="F9" s="92"/>
      <c r="G9" s="113"/>
      <c r="H9" s="114"/>
    </row>
    <row r="10" spans="1:8" ht="12.75">
      <c r="A10" s="108" t="s">
        <v>41</v>
      </c>
      <c r="B10" s="92"/>
      <c r="C10" s="304" t="s">
        <v>246</v>
      </c>
      <c r="D10" s="304"/>
      <c r="E10" s="304"/>
      <c r="F10" s="115"/>
      <c r="G10" s="116"/>
      <c r="H10" s="117"/>
    </row>
    <row r="11" spans="1:57" ht="13.5" customHeight="1">
      <c r="A11" s="108" t="s">
        <v>42</v>
      </c>
      <c r="B11" s="92"/>
      <c r="C11" s="304"/>
      <c r="D11" s="304"/>
      <c r="E11" s="30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306"/>
      <c r="D12" s="306"/>
      <c r="E12" s="30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75" customHeight="1">
      <c r="A15" s="133"/>
      <c r="B15" s="134" t="s">
        <v>49</v>
      </c>
      <c r="C15" s="135">
        <f>'SO.02 SO.02.1 Rek'!E11</f>
        <v>0</v>
      </c>
      <c r="D15" s="136" t="str">
        <f>'SO.02 SO.02.1 Rek'!A16</f>
        <v>Ztížené výrobní podmínky</v>
      </c>
      <c r="E15" s="137"/>
      <c r="F15" s="138"/>
      <c r="G15" s="135">
        <f>'SO.02 SO.02.1 Rek'!I16</f>
        <v>0</v>
      </c>
    </row>
    <row r="16" spans="1:7" ht="15.75" customHeight="1">
      <c r="A16" s="133" t="s">
        <v>50</v>
      </c>
      <c r="B16" s="134" t="s">
        <v>51</v>
      </c>
      <c r="C16" s="135">
        <f>'SO.02 SO.02.1 Rek'!F11</f>
        <v>0</v>
      </c>
      <c r="D16" s="88" t="str">
        <f>'SO.02 SO.02.1 Rek'!A17</f>
        <v>Oborová přirážka</v>
      </c>
      <c r="E16" s="139"/>
      <c r="F16" s="140"/>
      <c r="G16" s="135">
        <f>'SO.02 SO.02.1 Rek'!I17</f>
        <v>0</v>
      </c>
    </row>
    <row r="17" spans="1:7" ht="15.75" customHeight="1">
      <c r="A17" s="133" t="s">
        <v>52</v>
      </c>
      <c r="B17" s="134" t="s">
        <v>53</v>
      </c>
      <c r="C17" s="135">
        <f>'SO.02 SO.02.1 Rek'!H11</f>
        <v>0</v>
      </c>
      <c r="D17" s="88" t="str">
        <f>'SO.02 SO.02.1 Rek'!A18</f>
        <v>Přesun stavebních kapacit</v>
      </c>
      <c r="E17" s="139"/>
      <c r="F17" s="140"/>
      <c r="G17" s="135">
        <f>'SO.02 SO.02.1 Rek'!I18</f>
        <v>0</v>
      </c>
    </row>
    <row r="18" spans="1:7" ht="15.75" customHeight="1">
      <c r="A18" s="141" t="s">
        <v>54</v>
      </c>
      <c r="B18" s="142" t="s">
        <v>55</v>
      </c>
      <c r="C18" s="135">
        <f>'SO.02 SO.02.1 Rek'!G11</f>
        <v>0</v>
      </c>
      <c r="D18" s="88" t="str">
        <f>'SO.02 SO.02.1 Rek'!A19</f>
        <v>Mimostaveništní doprava</v>
      </c>
      <c r="E18" s="139"/>
      <c r="F18" s="140"/>
      <c r="G18" s="135">
        <f>'SO.02 SO.02.1 Rek'!I19</f>
        <v>0</v>
      </c>
    </row>
    <row r="19" spans="1:7" ht="15.75" customHeight="1">
      <c r="A19" s="143" t="s">
        <v>56</v>
      </c>
      <c r="B19" s="134"/>
      <c r="C19" s="135">
        <f>SUM(C15:C18)</f>
        <v>0</v>
      </c>
      <c r="D19" s="88" t="str">
        <f>'SO.02 SO.02.1 Rek'!A20</f>
        <v>Zařízení staveniště</v>
      </c>
      <c r="E19" s="139"/>
      <c r="F19" s="140"/>
      <c r="G19" s="135">
        <f>'SO.02 SO.02.1 Rek'!I20</f>
        <v>0</v>
      </c>
    </row>
    <row r="20" spans="1:7" ht="15.75" customHeight="1">
      <c r="A20" s="143"/>
      <c r="B20" s="134"/>
      <c r="C20" s="135"/>
      <c r="D20" s="88" t="str">
        <f>'SO.02 SO.02.1 Rek'!A21</f>
        <v>Provoz investora</v>
      </c>
      <c r="E20" s="139"/>
      <c r="F20" s="140"/>
      <c r="G20" s="135">
        <f>'SO.02 SO.02.1 Rek'!I21</f>
        <v>0</v>
      </c>
    </row>
    <row r="21" spans="1:7" ht="15.75" customHeight="1">
      <c r="A21" s="143" t="s">
        <v>28</v>
      </c>
      <c r="B21" s="134"/>
      <c r="C21" s="135">
        <f>'SO.02 SO.02.1 Rek'!I11</f>
        <v>0</v>
      </c>
      <c r="D21" s="88" t="str">
        <f>'SO.02 SO.02.1 Rek'!A22</f>
        <v>Kompletační činnost (IČD)</v>
      </c>
      <c r="E21" s="139"/>
      <c r="F21" s="140"/>
      <c r="G21" s="135">
        <f>'SO.02 SO.02.1 Rek'!I22</f>
        <v>0</v>
      </c>
    </row>
    <row r="22" spans="1:7" ht="15.75" customHeight="1">
      <c r="A22" s="144" t="s">
        <v>57</v>
      </c>
      <c r="B22" s="114"/>
      <c r="C22" s="135">
        <f>C19+C21</f>
        <v>0</v>
      </c>
      <c r="D22" s="88" t="s">
        <v>58</v>
      </c>
      <c r="E22" s="139"/>
      <c r="F22" s="140"/>
      <c r="G22" s="135">
        <f>G23-SUM(G15:G21)</f>
        <v>0</v>
      </c>
    </row>
    <row r="23" spans="1:7" ht="15.75" customHeight="1" thickBot="1">
      <c r="A23" s="302" t="s">
        <v>59</v>
      </c>
      <c r="B23" s="303"/>
      <c r="C23" s="145">
        <f>C22+G23</f>
        <v>0</v>
      </c>
      <c r="D23" s="146" t="s">
        <v>60</v>
      </c>
      <c r="E23" s="147"/>
      <c r="F23" s="148"/>
      <c r="G23" s="135">
        <f>'SO.02 SO.02.1 Rek'!H24</f>
        <v>0</v>
      </c>
    </row>
    <row r="24" spans="1:7" ht="12.75">
      <c r="A24" s="149" t="s">
        <v>61</v>
      </c>
      <c r="B24" s="150"/>
      <c r="C24" s="151"/>
      <c r="D24" s="150" t="s">
        <v>62</v>
      </c>
      <c r="E24" s="150"/>
      <c r="F24" s="152" t="s">
        <v>63</v>
      </c>
      <c r="G24" s="153"/>
    </row>
    <row r="25" spans="1:7" ht="12.75">
      <c r="A25" s="144" t="s">
        <v>64</v>
      </c>
      <c r="B25" s="114"/>
      <c r="C25" s="154"/>
      <c r="D25" s="114" t="s">
        <v>64</v>
      </c>
      <c r="F25" s="155" t="s">
        <v>64</v>
      </c>
      <c r="G25" s="156"/>
    </row>
    <row r="26" spans="1:7" ht="37.5" customHeight="1">
      <c r="A26" s="144" t="s">
        <v>65</v>
      </c>
      <c r="B26" s="157"/>
      <c r="C26" s="154"/>
      <c r="D26" s="114" t="s">
        <v>65</v>
      </c>
      <c r="F26" s="155" t="s">
        <v>65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66</v>
      </c>
      <c r="B28" s="114"/>
      <c r="C28" s="154"/>
      <c r="D28" s="155" t="s">
        <v>67</v>
      </c>
      <c r="E28" s="154"/>
      <c r="F28" s="159" t="s">
        <v>67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68</v>
      </c>
      <c r="E30" s="165"/>
      <c r="F30" s="307">
        <f>C23-F32</f>
        <v>0</v>
      </c>
      <c r="G30" s="308"/>
    </row>
    <row r="31" spans="1:7" ht="12.75">
      <c r="A31" s="162" t="s">
        <v>69</v>
      </c>
      <c r="B31" s="163"/>
      <c r="C31" s="164">
        <f>C30</f>
        <v>21</v>
      </c>
      <c r="D31" s="163" t="s">
        <v>70</v>
      </c>
      <c r="E31" s="165"/>
      <c r="F31" s="307">
        <f>ROUND(PRODUCT(F30,C31/100),0)</f>
        <v>0</v>
      </c>
      <c r="G31" s="308"/>
    </row>
    <row r="32" spans="1:7" ht="12.75">
      <c r="A32" s="162" t="s">
        <v>12</v>
      </c>
      <c r="B32" s="163"/>
      <c r="C32" s="164">
        <v>0</v>
      </c>
      <c r="D32" s="163" t="s">
        <v>70</v>
      </c>
      <c r="E32" s="165"/>
      <c r="F32" s="307">
        <v>0</v>
      </c>
      <c r="G32" s="308"/>
    </row>
    <row r="33" spans="1:7" ht="12.75">
      <c r="A33" s="162" t="s">
        <v>69</v>
      </c>
      <c r="B33" s="166"/>
      <c r="C33" s="167">
        <f>C32</f>
        <v>0</v>
      </c>
      <c r="D33" s="163" t="s">
        <v>70</v>
      </c>
      <c r="E33" s="140"/>
      <c r="F33" s="307">
        <f>ROUND(PRODUCT(F32,C33/100),0)</f>
        <v>0</v>
      </c>
      <c r="G33" s="308"/>
    </row>
    <row r="34" spans="1:7" s="171" customFormat="1" ht="19.5" customHeight="1" thickBot="1">
      <c r="A34" s="168" t="s">
        <v>71</v>
      </c>
      <c r="B34" s="169"/>
      <c r="C34" s="169"/>
      <c r="D34" s="169"/>
      <c r="E34" s="170"/>
      <c r="F34" s="309">
        <f>ROUND(SUM(F30:F33),0)</f>
        <v>0</v>
      </c>
      <c r="G34" s="310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11"/>
      <c r="C37" s="311"/>
      <c r="D37" s="311"/>
      <c r="E37" s="311"/>
      <c r="F37" s="311"/>
      <c r="G37" s="311"/>
      <c r="H37" s="1" t="s">
        <v>2</v>
      </c>
    </row>
    <row r="38" spans="1:8" ht="12.75" customHeight="1">
      <c r="A38" s="172"/>
      <c r="B38" s="311"/>
      <c r="C38" s="311"/>
      <c r="D38" s="311"/>
      <c r="E38" s="311"/>
      <c r="F38" s="311"/>
      <c r="G38" s="311"/>
      <c r="H38" s="1" t="s">
        <v>2</v>
      </c>
    </row>
    <row r="39" spans="1:8" ht="12.75">
      <c r="A39" s="172"/>
      <c r="B39" s="311"/>
      <c r="C39" s="311"/>
      <c r="D39" s="311"/>
      <c r="E39" s="311"/>
      <c r="F39" s="311"/>
      <c r="G39" s="311"/>
      <c r="H39" s="1" t="s">
        <v>2</v>
      </c>
    </row>
    <row r="40" spans="1:8" ht="12.75">
      <c r="A40" s="172"/>
      <c r="B40" s="311"/>
      <c r="C40" s="311"/>
      <c r="D40" s="311"/>
      <c r="E40" s="311"/>
      <c r="F40" s="311"/>
      <c r="G40" s="311"/>
      <c r="H40" s="1" t="s">
        <v>2</v>
      </c>
    </row>
    <row r="41" spans="1:8" ht="12.75">
      <c r="A41" s="172"/>
      <c r="B41" s="311"/>
      <c r="C41" s="311"/>
      <c r="D41" s="311"/>
      <c r="E41" s="311"/>
      <c r="F41" s="311"/>
      <c r="G41" s="311"/>
      <c r="H41" s="1" t="s">
        <v>2</v>
      </c>
    </row>
    <row r="42" spans="1:8" ht="12.75">
      <c r="A42" s="172"/>
      <c r="B42" s="311"/>
      <c r="C42" s="311"/>
      <c r="D42" s="311"/>
      <c r="E42" s="311"/>
      <c r="F42" s="311"/>
      <c r="G42" s="311"/>
      <c r="H42" s="1" t="s">
        <v>2</v>
      </c>
    </row>
    <row r="43" spans="1:8" ht="12.75">
      <c r="A43" s="172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>
      <c r="A44" s="172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>
      <c r="A45" s="172"/>
      <c r="B45" s="311"/>
      <c r="C45" s="311"/>
      <c r="D45" s="311"/>
      <c r="E45" s="311"/>
      <c r="F45" s="311"/>
      <c r="G45" s="311"/>
      <c r="H45" s="1" t="s">
        <v>2</v>
      </c>
    </row>
    <row r="46" spans="2:7" ht="12.75">
      <c r="B46" s="301"/>
      <c r="C46" s="301"/>
      <c r="D46" s="301"/>
      <c r="E46" s="301"/>
      <c r="F46" s="301"/>
      <c r="G46" s="301"/>
    </row>
    <row r="47" spans="2:7" ht="12.75">
      <c r="B47" s="301"/>
      <c r="C47" s="301"/>
      <c r="D47" s="301"/>
      <c r="E47" s="301"/>
      <c r="F47" s="301"/>
      <c r="G47" s="301"/>
    </row>
    <row r="48" spans="2:7" ht="12.75">
      <c r="B48" s="301"/>
      <c r="C48" s="301"/>
      <c r="D48" s="301"/>
      <c r="E48" s="301"/>
      <c r="F48" s="301"/>
      <c r="G48" s="301"/>
    </row>
    <row r="49" spans="2:7" ht="12.75">
      <c r="B49" s="301"/>
      <c r="C49" s="301"/>
      <c r="D49" s="301"/>
      <c r="E49" s="301"/>
      <c r="F49" s="301"/>
      <c r="G49" s="301"/>
    </row>
    <row r="50" spans="2:7" ht="12.75">
      <c r="B50" s="301"/>
      <c r="C50" s="301"/>
      <c r="D50" s="301"/>
      <c r="E50" s="301"/>
      <c r="F50" s="301"/>
      <c r="G50" s="301"/>
    </row>
    <row r="51" spans="2:7" ht="12.75">
      <c r="B51" s="301"/>
      <c r="C51" s="301"/>
      <c r="D51" s="301"/>
      <c r="E51" s="301"/>
      <c r="F51" s="301"/>
      <c r="G51" s="301"/>
    </row>
  </sheetData>
  <sheetProtection/>
  <mergeCells count="18"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J32" sqref="J32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5" thickTop="1">
      <c r="A1" s="312" t="s">
        <v>3</v>
      </c>
      <c r="B1" s="313"/>
      <c r="C1" s="173" t="s">
        <v>102</v>
      </c>
      <c r="D1" s="174"/>
      <c r="E1" s="175"/>
      <c r="F1" s="174"/>
      <c r="G1" s="176" t="s">
        <v>73</v>
      </c>
      <c r="H1" s="177" t="s">
        <v>213</v>
      </c>
      <c r="I1" s="178"/>
    </row>
    <row r="2" spans="1:9" ht="13.5" thickBot="1">
      <c r="A2" s="314" t="s">
        <v>74</v>
      </c>
      <c r="B2" s="315"/>
      <c r="C2" s="179" t="s">
        <v>211</v>
      </c>
      <c r="D2" s="180"/>
      <c r="E2" s="181"/>
      <c r="F2" s="180"/>
      <c r="G2" s="316" t="s">
        <v>109</v>
      </c>
      <c r="H2" s="317"/>
      <c r="I2" s="318"/>
    </row>
    <row r="3" ht="13.5" thickTop="1">
      <c r="F3" s="114"/>
    </row>
    <row r="4" spans="1:9" ht="19.5" customHeight="1">
      <c r="A4" s="182" t="s">
        <v>75</v>
      </c>
      <c r="B4" s="183"/>
      <c r="C4" s="183"/>
      <c r="D4" s="183"/>
      <c r="E4" s="184"/>
      <c r="F4" s="183"/>
      <c r="G4" s="183"/>
      <c r="H4" s="183"/>
      <c r="I4" s="183"/>
    </row>
    <row r="5" ht="13.5" thickBot="1"/>
    <row r="6" spans="1:9" s="114" customFormat="1" ht="13.5" thickBot="1">
      <c r="A6" s="185"/>
      <c r="B6" s="186" t="s">
        <v>76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80" t="str">
        <f>'SO.02 SO.02.1 Pol'!B7</f>
        <v>1</v>
      </c>
      <c r="B7" s="61" t="str">
        <f>'SO.02 SO.02.1 Pol'!C7</f>
        <v>Zemní práce (NEREALIZUJE SE)</v>
      </c>
      <c r="D7" s="191"/>
      <c r="E7" s="281">
        <f>'SO.02 SO.02.1 Pol'!BA15</f>
        <v>0</v>
      </c>
      <c r="F7" s="282">
        <f>'SO.02 SO.02.1 Pol'!BB15</f>
        <v>0</v>
      </c>
      <c r="G7" s="282">
        <f>'SO.02 SO.02.1 Pol'!BC15</f>
        <v>0</v>
      </c>
      <c r="H7" s="282">
        <f>'SO.02 SO.02.1 Pol'!BD15</f>
        <v>0</v>
      </c>
      <c r="I7" s="283">
        <f>'SO.02 SO.02.1 Pol'!BE15</f>
        <v>0</v>
      </c>
    </row>
    <row r="8" spans="1:9" s="114" customFormat="1" ht="12.75">
      <c r="A8" s="280" t="str">
        <f>'SO.02 SO.02.1 Pol'!B16</f>
        <v>27</v>
      </c>
      <c r="B8" s="61" t="str">
        <f>'SO.02 SO.02.1 Pol'!C16</f>
        <v>Základy</v>
      </c>
      <c r="D8" s="191"/>
      <c r="E8" s="281">
        <f>'SO.02 SO.02.1 Pol'!BA19</f>
        <v>0</v>
      </c>
      <c r="F8" s="282">
        <f>'SO.02 SO.02.1 Pol'!BB19</f>
        <v>0</v>
      </c>
      <c r="G8" s="282">
        <f>'SO.02 SO.02.1 Pol'!BC19</f>
        <v>0</v>
      </c>
      <c r="H8" s="282">
        <f>'SO.02 SO.02.1 Pol'!BD19</f>
        <v>0</v>
      </c>
      <c r="I8" s="283">
        <f>'SO.02 SO.02.1 Pol'!BE19</f>
        <v>0</v>
      </c>
    </row>
    <row r="9" spans="1:9" s="114" customFormat="1" ht="12.75">
      <c r="A9" s="280" t="str">
        <f>'SO.02 SO.02.1 Pol'!B20</f>
        <v>38</v>
      </c>
      <c r="B9" s="61" t="str">
        <f>'SO.02 SO.02.1 Pol'!C20</f>
        <v>Kompletní konstrukce</v>
      </c>
      <c r="D9" s="191"/>
      <c r="E9" s="281">
        <f>'SO.02 SO.02.1 Pol'!BA22</f>
        <v>0</v>
      </c>
      <c r="F9" s="282">
        <f>'SO.02 SO.02.1 Pol'!BB22</f>
        <v>0</v>
      </c>
      <c r="G9" s="282">
        <f>'SO.02 SO.02.1 Pol'!BC22</f>
        <v>0</v>
      </c>
      <c r="H9" s="282">
        <f>'SO.02 SO.02.1 Pol'!BD22</f>
        <v>0</v>
      </c>
      <c r="I9" s="283">
        <f>'SO.02 SO.02.1 Pol'!BE22</f>
        <v>0</v>
      </c>
    </row>
    <row r="10" spans="1:9" s="114" customFormat="1" ht="13.5" thickBot="1">
      <c r="A10" s="280" t="str">
        <f>'SO.02 SO.02.1 Pol'!B23</f>
        <v>99</v>
      </c>
      <c r="B10" s="61" t="str">
        <f>'SO.02 SO.02.1 Pol'!C23</f>
        <v>Staveništní přesun hmot</v>
      </c>
      <c r="D10" s="191"/>
      <c r="E10" s="281">
        <f>'SO.02 SO.02.1 Pol'!BA25</f>
        <v>0</v>
      </c>
      <c r="F10" s="282">
        <f>'SO.02 SO.02.1 Pol'!BB25</f>
        <v>0</v>
      </c>
      <c r="G10" s="282">
        <f>'SO.02 SO.02.1 Pol'!BC25</f>
        <v>0</v>
      </c>
      <c r="H10" s="282">
        <f>'SO.02 SO.02.1 Pol'!BD25</f>
        <v>0</v>
      </c>
      <c r="I10" s="283">
        <f>'SO.02 SO.02.1 Pol'!BE25</f>
        <v>0</v>
      </c>
    </row>
    <row r="11" spans="1:9" s="13" customFormat="1" ht="13.5" thickBot="1">
      <c r="A11" s="192"/>
      <c r="B11" s="193" t="s">
        <v>77</v>
      </c>
      <c r="C11" s="193"/>
      <c r="D11" s="194"/>
      <c r="E11" s="195">
        <f>SUM(E7:E10)</f>
        <v>0</v>
      </c>
      <c r="F11" s="196">
        <f>SUM(F7:F10)</f>
        <v>0</v>
      </c>
      <c r="G11" s="196">
        <f>SUM(G7:G10)</f>
        <v>0</v>
      </c>
      <c r="H11" s="196">
        <f>SUM(H7:H10)</f>
        <v>0</v>
      </c>
      <c r="I11" s="197">
        <f>SUM(I7:I10)</f>
        <v>0</v>
      </c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57" ht="19.5" customHeight="1">
      <c r="A13" s="183" t="s">
        <v>78</v>
      </c>
      <c r="B13" s="183"/>
      <c r="C13" s="183"/>
      <c r="D13" s="183"/>
      <c r="E13" s="183"/>
      <c r="F13" s="183"/>
      <c r="G13" s="198"/>
      <c r="H13" s="183"/>
      <c r="I13" s="183"/>
      <c r="BA13" s="120"/>
      <c r="BB13" s="120"/>
      <c r="BC13" s="120"/>
      <c r="BD13" s="120"/>
      <c r="BE13" s="120"/>
    </row>
    <row r="14" ht="13.5" thickBot="1"/>
    <row r="15" spans="1:9" ht="12.75">
      <c r="A15" s="149" t="s">
        <v>79</v>
      </c>
      <c r="B15" s="150"/>
      <c r="C15" s="150"/>
      <c r="D15" s="199"/>
      <c r="E15" s="200" t="s">
        <v>80</v>
      </c>
      <c r="F15" s="201" t="s">
        <v>13</v>
      </c>
      <c r="G15" s="202" t="s">
        <v>81</v>
      </c>
      <c r="H15" s="203"/>
      <c r="I15" s="204" t="s">
        <v>80</v>
      </c>
    </row>
    <row r="16" spans="1:53" ht="12.75">
      <c r="A16" s="143" t="s">
        <v>199</v>
      </c>
      <c r="B16" s="134"/>
      <c r="C16" s="134"/>
      <c r="D16" s="205"/>
      <c r="E16" s="206">
        <v>0</v>
      </c>
      <c r="F16" s="207">
        <v>0</v>
      </c>
      <c r="G16" s="208">
        <v>0</v>
      </c>
      <c r="H16" s="209"/>
      <c r="I16" s="210">
        <f aca="true" t="shared" si="0" ref="I16:I23">E16+F16*G16/100</f>
        <v>0</v>
      </c>
      <c r="BA16" s="1">
        <v>0</v>
      </c>
    </row>
    <row r="17" spans="1:53" ht="12.75">
      <c r="A17" s="143" t="s">
        <v>200</v>
      </c>
      <c r="B17" s="134"/>
      <c r="C17" s="134"/>
      <c r="D17" s="205"/>
      <c r="E17" s="206">
        <v>0</v>
      </c>
      <c r="F17" s="207">
        <v>0</v>
      </c>
      <c r="G17" s="208">
        <v>0</v>
      </c>
      <c r="H17" s="209"/>
      <c r="I17" s="210">
        <f t="shared" si="0"/>
        <v>0</v>
      </c>
      <c r="BA17" s="1">
        <v>0</v>
      </c>
    </row>
    <row r="18" spans="1:53" ht="12.75">
      <c r="A18" s="143" t="s">
        <v>201</v>
      </c>
      <c r="B18" s="134"/>
      <c r="C18" s="134"/>
      <c r="D18" s="205"/>
      <c r="E18" s="206">
        <v>0</v>
      </c>
      <c r="F18" s="207">
        <v>0</v>
      </c>
      <c r="G18" s="208">
        <v>0</v>
      </c>
      <c r="H18" s="209"/>
      <c r="I18" s="210">
        <f t="shared" si="0"/>
        <v>0</v>
      </c>
      <c r="BA18" s="1">
        <v>0</v>
      </c>
    </row>
    <row r="19" spans="1:53" ht="12.75">
      <c r="A19" s="143" t="s">
        <v>202</v>
      </c>
      <c r="B19" s="134"/>
      <c r="C19" s="134"/>
      <c r="D19" s="205"/>
      <c r="E19" s="206">
        <v>0</v>
      </c>
      <c r="F19" s="207">
        <v>0</v>
      </c>
      <c r="G19" s="208">
        <v>0</v>
      </c>
      <c r="H19" s="209"/>
      <c r="I19" s="210">
        <f t="shared" si="0"/>
        <v>0</v>
      </c>
      <c r="BA19" s="1">
        <v>0</v>
      </c>
    </row>
    <row r="20" spans="1:53" ht="12.75">
      <c r="A20" s="143" t="s">
        <v>203</v>
      </c>
      <c r="B20" s="134"/>
      <c r="C20" s="134"/>
      <c r="D20" s="205"/>
      <c r="E20" s="206">
        <v>0</v>
      </c>
      <c r="F20" s="207">
        <v>0</v>
      </c>
      <c r="G20" s="208">
        <v>0</v>
      </c>
      <c r="H20" s="209"/>
      <c r="I20" s="210">
        <f t="shared" si="0"/>
        <v>0</v>
      </c>
      <c r="BA20" s="1">
        <v>1</v>
      </c>
    </row>
    <row r="21" spans="1:53" ht="12.75">
      <c r="A21" s="143" t="s">
        <v>204</v>
      </c>
      <c r="B21" s="134"/>
      <c r="C21" s="134"/>
      <c r="D21" s="205"/>
      <c r="E21" s="206">
        <v>0</v>
      </c>
      <c r="F21" s="207">
        <v>0</v>
      </c>
      <c r="G21" s="208">
        <v>0</v>
      </c>
      <c r="H21" s="209"/>
      <c r="I21" s="210">
        <f t="shared" si="0"/>
        <v>0</v>
      </c>
      <c r="BA21" s="1">
        <v>1</v>
      </c>
    </row>
    <row r="22" spans="1:53" ht="12.75">
      <c r="A22" s="143" t="s">
        <v>205</v>
      </c>
      <c r="B22" s="134"/>
      <c r="C22" s="134"/>
      <c r="D22" s="205"/>
      <c r="E22" s="206">
        <v>0</v>
      </c>
      <c r="F22" s="207">
        <v>0</v>
      </c>
      <c r="G22" s="208">
        <v>0</v>
      </c>
      <c r="H22" s="209"/>
      <c r="I22" s="210">
        <f t="shared" si="0"/>
        <v>0</v>
      </c>
      <c r="BA22" s="1">
        <v>2</v>
      </c>
    </row>
    <row r="23" spans="1:53" ht="12.75">
      <c r="A23" s="143" t="s">
        <v>206</v>
      </c>
      <c r="B23" s="134"/>
      <c r="C23" s="134"/>
      <c r="D23" s="205"/>
      <c r="E23" s="206">
        <v>0</v>
      </c>
      <c r="F23" s="207">
        <v>0</v>
      </c>
      <c r="G23" s="208">
        <v>0</v>
      </c>
      <c r="H23" s="209"/>
      <c r="I23" s="210">
        <f t="shared" si="0"/>
        <v>0</v>
      </c>
      <c r="BA23" s="1">
        <v>2</v>
      </c>
    </row>
    <row r="24" spans="1:9" ht="13.5" thickBot="1">
      <c r="A24" s="211"/>
      <c r="B24" s="212" t="s">
        <v>82</v>
      </c>
      <c r="C24" s="213"/>
      <c r="D24" s="214"/>
      <c r="E24" s="215"/>
      <c r="F24" s="216"/>
      <c r="G24" s="216"/>
      <c r="H24" s="319">
        <f>SUM(I16:I23)</f>
        <v>0</v>
      </c>
      <c r="I24" s="320"/>
    </row>
    <row r="26" spans="2:9" ht="12.75">
      <c r="B26" s="13"/>
      <c r="F26" s="217"/>
      <c r="G26" s="218"/>
      <c r="H26" s="218"/>
      <c r="I26" s="45"/>
    </row>
    <row r="27" spans="6:9" ht="12.75">
      <c r="F27" s="217"/>
      <c r="G27" s="218"/>
      <c r="H27" s="218"/>
      <c r="I27" s="45"/>
    </row>
    <row r="28" spans="6:9" ht="12.75">
      <c r="F28" s="217"/>
      <c r="G28" s="218"/>
      <c r="H28" s="218"/>
      <c r="I28" s="45"/>
    </row>
    <row r="29" spans="6:9" ht="12.75">
      <c r="F29" s="217"/>
      <c r="G29" s="218"/>
      <c r="H29" s="218"/>
      <c r="I29" s="45"/>
    </row>
    <row r="30" spans="6:9" ht="12.75">
      <c r="F30" s="217"/>
      <c r="G30" s="218"/>
      <c r="H30" s="218"/>
      <c r="I30" s="45"/>
    </row>
    <row r="31" spans="6:9" ht="12.75">
      <c r="F31" s="217"/>
      <c r="G31" s="218"/>
      <c r="H31" s="218"/>
      <c r="I31" s="45"/>
    </row>
    <row r="32" spans="6:9" ht="12.75">
      <c r="F32" s="217"/>
      <c r="G32" s="218"/>
      <c r="H32" s="218"/>
      <c r="I32" s="45"/>
    </row>
    <row r="33" spans="6:9" ht="12.75">
      <c r="F33" s="217"/>
      <c r="G33" s="218"/>
      <c r="H33" s="218"/>
      <c r="I33" s="45"/>
    </row>
    <row r="34" spans="6:9" ht="12.75">
      <c r="F34" s="217"/>
      <c r="G34" s="218"/>
      <c r="H34" s="218"/>
      <c r="I34" s="45"/>
    </row>
    <row r="35" spans="6:9" ht="12.75">
      <c r="F35" s="217"/>
      <c r="G35" s="218"/>
      <c r="H35" s="218"/>
      <c r="I35" s="45"/>
    </row>
    <row r="36" spans="6:9" ht="12.75">
      <c r="F36" s="217"/>
      <c r="G36" s="218"/>
      <c r="H36" s="218"/>
      <c r="I36" s="45"/>
    </row>
    <row r="37" spans="6:9" ht="12.75">
      <c r="F37" s="217"/>
      <c r="G37" s="218"/>
      <c r="H37" s="218"/>
      <c r="I37" s="45"/>
    </row>
    <row r="38" spans="6:9" ht="12.75">
      <c r="F38" s="217"/>
      <c r="G38" s="218"/>
      <c r="H38" s="218"/>
      <c r="I38" s="45"/>
    </row>
    <row r="39" spans="6:9" ht="12.75">
      <c r="F39" s="217"/>
      <c r="G39" s="218"/>
      <c r="H39" s="218"/>
      <c r="I39" s="45"/>
    </row>
    <row r="40" spans="6:9" ht="12.75">
      <c r="F40" s="217"/>
      <c r="G40" s="218"/>
      <c r="H40" s="218"/>
      <c r="I40" s="45"/>
    </row>
    <row r="41" spans="6:9" ht="12.75">
      <c r="F41" s="217"/>
      <c r="G41" s="218"/>
      <c r="H41" s="218"/>
      <c r="I41" s="45"/>
    </row>
    <row r="42" spans="6:9" ht="12.75">
      <c r="F42" s="217"/>
      <c r="G42" s="218"/>
      <c r="H42" s="218"/>
      <c r="I42" s="45"/>
    </row>
    <row r="43" spans="6:9" ht="12.75">
      <c r="F43" s="217"/>
      <c r="G43" s="218"/>
      <c r="H43" s="218"/>
      <c r="I43" s="45"/>
    </row>
    <row r="44" spans="6:9" ht="12.75">
      <c r="F44" s="217"/>
      <c r="G44" s="218"/>
      <c r="H44" s="218"/>
      <c r="I44" s="45"/>
    </row>
    <row r="45" spans="6:9" ht="12.75">
      <c r="F45" s="217"/>
      <c r="G45" s="218"/>
      <c r="H45" s="218"/>
      <c r="I45" s="45"/>
    </row>
    <row r="46" spans="6:9" ht="12.75">
      <c r="F46" s="217"/>
      <c r="G46" s="218"/>
      <c r="H46" s="218"/>
      <c r="I46" s="45"/>
    </row>
    <row r="47" spans="6:9" ht="12.75">
      <c r="F47" s="217"/>
      <c r="G47" s="218"/>
      <c r="H47" s="218"/>
      <c r="I47" s="45"/>
    </row>
    <row r="48" spans="6:9" ht="12.75">
      <c r="F48" s="217"/>
      <c r="G48" s="218"/>
      <c r="H48" s="218"/>
      <c r="I48" s="45"/>
    </row>
    <row r="49" spans="6:9" ht="12.75">
      <c r="F49" s="217"/>
      <c r="G49" s="218"/>
      <c r="H49" s="218"/>
      <c r="I49" s="45"/>
    </row>
    <row r="50" spans="6:9" ht="12.75">
      <c r="F50" s="217"/>
      <c r="G50" s="218"/>
      <c r="H50" s="218"/>
      <c r="I50" s="45"/>
    </row>
    <row r="51" spans="6:9" ht="12.75">
      <c r="F51" s="217"/>
      <c r="G51" s="218"/>
      <c r="H51" s="218"/>
      <c r="I51" s="45"/>
    </row>
    <row r="52" spans="6:9" ht="12.75">
      <c r="F52" s="217"/>
      <c r="G52" s="218"/>
      <c r="H52" s="218"/>
      <c r="I52" s="45"/>
    </row>
    <row r="53" spans="6:9" ht="12.75">
      <c r="F53" s="217"/>
      <c r="G53" s="218"/>
      <c r="H53" s="218"/>
      <c r="I53" s="45"/>
    </row>
    <row r="54" spans="6:9" ht="12.75">
      <c r="F54" s="217"/>
      <c r="G54" s="218"/>
      <c r="H54" s="218"/>
      <c r="I54" s="45"/>
    </row>
    <row r="55" spans="6:9" ht="12.75">
      <c r="F55" s="217"/>
      <c r="G55" s="218"/>
      <c r="H55" s="218"/>
      <c r="I55" s="45"/>
    </row>
    <row r="56" spans="6:9" ht="12.75">
      <c r="F56" s="217"/>
      <c r="G56" s="218"/>
      <c r="H56" s="218"/>
      <c r="I56" s="45"/>
    </row>
    <row r="57" spans="6:9" ht="12.75">
      <c r="F57" s="217"/>
      <c r="G57" s="218"/>
      <c r="H57" s="218"/>
      <c r="I57" s="45"/>
    </row>
    <row r="58" spans="6:9" ht="12.75">
      <c r="F58" s="217"/>
      <c r="G58" s="218"/>
      <c r="H58" s="218"/>
      <c r="I58" s="45"/>
    </row>
    <row r="59" spans="6:9" ht="12.75">
      <c r="F59" s="217"/>
      <c r="G59" s="218"/>
      <c r="H59" s="218"/>
      <c r="I59" s="45"/>
    </row>
    <row r="60" spans="6:9" ht="12.75">
      <c r="F60" s="217"/>
      <c r="G60" s="218"/>
      <c r="H60" s="218"/>
      <c r="I60" s="45"/>
    </row>
    <row r="61" spans="6:9" ht="12.75">
      <c r="F61" s="217"/>
      <c r="G61" s="218"/>
      <c r="H61" s="218"/>
      <c r="I61" s="45"/>
    </row>
    <row r="62" spans="6:9" ht="12.75">
      <c r="F62" s="217"/>
      <c r="G62" s="218"/>
      <c r="H62" s="218"/>
      <c r="I62" s="45"/>
    </row>
    <row r="63" spans="6:9" ht="12.75">
      <c r="F63" s="217"/>
      <c r="G63" s="218"/>
      <c r="H63" s="218"/>
      <c r="I63" s="45"/>
    </row>
    <row r="64" spans="6:9" ht="12.75">
      <c r="F64" s="217"/>
      <c r="G64" s="218"/>
      <c r="H64" s="218"/>
      <c r="I64" s="45"/>
    </row>
    <row r="65" spans="6:9" ht="12.75">
      <c r="F65" s="217"/>
      <c r="G65" s="218"/>
      <c r="H65" s="218"/>
      <c r="I65" s="45"/>
    </row>
    <row r="66" spans="6:9" ht="12.75">
      <c r="F66" s="217"/>
      <c r="G66" s="218"/>
      <c r="H66" s="218"/>
      <c r="I66" s="45"/>
    </row>
    <row r="67" spans="6:9" ht="12.75">
      <c r="F67" s="217"/>
      <c r="G67" s="218"/>
      <c r="H67" s="218"/>
      <c r="I67" s="45"/>
    </row>
    <row r="68" spans="6:9" ht="12.75">
      <c r="F68" s="217"/>
      <c r="G68" s="218"/>
      <c r="H68" s="218"/>
      <c r="I68" s="45"/>
    </row>
    <row r="69" spans="6:9" ht="12.75">
      <c r="F69" s="217"/>
      <c r="G69" s="218"/>
      <c r="H69" s="218"/>
      <c r="I69" s="45"/>
    </row>
    <row r="70" spans="6:9" ht="12.75">
      <c r="F70" s="217"/>
      <c r="G70" s="218"/>
      <c r="H70" s="218"/>
      <c r="I70" s="45"/>
    </row>
    <row r="71" spans="6:9" ht="12.75">
      <c r="F71" s="217"/>
      <c r="G71" s="218"/>
      <c r="H71" s="218"/>
      <c r="I71" s="45"/>
    </row>
    <row r="72" spans="6:9" ht="12.75">
      <c r="F72" s="217"/>
      <c r="G72" s="218"/>
      <c r="H72" s="218"/>
      <c r="I72" s="45"/>
    </row>
    <row r="73" spans="6:9" ht="12.75">
      <c r="F73" s="217"/>
      <c r="G73" s="218"/>
      <c r="H73" s="218"/>
      <c r="I73" s="45"/>
    </row>
    <row r="74" spans="6:9" ht="12.75">
      <c r="F74" s="217"/>
      <c r="G74" s="218"/>
      <c r="H74" s="218"/>
      <c r="I74" s="45"/>
    </row>
    <row r="75" spans="6:9" ht="12.75">
      <c r="F75" s="217"/>
      <c r="G75" s="218"/>
      <c r="H75" s="218"/>
      <c r="I75" s="45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8"/>
  <sheetViews>
    <sheetView showGridLines="0" showZeros="0" zoomScaleSheetLayoutView="100" zoomScalePageLayoutView="0" workbookViewId="0" topLeftCell="A1">
      <selection activeCell="D33" sqref="D33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9" customWidth="1"/>
    <col min="6" max="6" width="9.875" style="219" customWidth="1"/>
    <col min="7" max="7" width="13.87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">
      <c r="A1" s="323" t="s">
        <v>83</v>
      </c>
      <c r="B1" s="323"/>
      <c r="C1" s="323"/>
      <c r="D1" s="323"/>
      <c r="E1" s="323"/>
      <c r="F1" s="323"/>
      <c r="G1" s="32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5" thickTop="1">
      <c r="A3" s="312" t="s">
        <v>3</v>
      </c>
      <c r="B3" s="313"/>
      <c r="C3" s="173" t="s">
        <v>102</v>
      </c>
      <c r="D3" s="223"/>
      <c r="E3" s="224" t="s">
        <v>84</v>
      </c>
      <c r="F3" s="225" t="str">
        <f>'SO.02 SO.02.1 Rek'!H1</f>
        <v>SO.02.1</v>
      </c>
      <c r="G3" s="226"/>
    </row>
    <row r="4" spans="1:7" ht="13.5" thickBot="1">
      <c r="A4" s="324" t="s">
        <v>74</v>
      </c>
      <c r="B4" s="315"/>
      <c r="C4" s="179" t="s">
        <v>211</v>
      </c>
      <c r="D4" s="227"/>
      <c r="E4" s="325" t="str">
        <f>'SO.02 SO.02.1 Rek'!G2</f>
        <v>ROZPOČET/VV</v>
      </c>
      <c r="F4" s="326"/>
      <c r="G4" s="327"/>
    </row>
    <row r="5" spans="1:7" ht="13.5" thickTop="1">
      <c r="A5" s="228"/>
      <c r="G5" s="230"/>
    </row>
    <row r="6" spans="1:11" ht="27" customHeight="1">
      <c r="A6" s="231" t="s">
        <v>85</v>
      </c>
      <c r="B6" s="232" t="s">
        <v>86</v>
      </c>
      <c r="C6" s="232" t="s">
        <v>87</v>
      </c>
      <c r="D6" s="232" t="s">
        <v>88</v>
      </c>
      <c r="E6" s="233" t="s">
        <v>89</v>
      </c>
      <c r="F6" s="232" t="s">
        <v>90</v>
      </c>
      <c r="G6" s="234" t="s">
        <v>91</v>
      </c>
      <c r="H6" s="235" t="s">
        <v>92</v>
      </c>
      <c r="I6" s="235" t="s">
        <v>93</v>
      </c>
      <c r="J6" s="235" t="s">
        <v>94</v>
      </c>
      <c r="K6" s="235" t="s">
        <v>95</v>
      </c>
    </row>
    <row r="7" spans="1:15" ht="12.75">
      <c r="A7" s="236" t="s">
        <v>96</v>
      </c>
      <c r="B7" s="237" t="s">
        <v>97</v>
      </c>
      <c r="C7" s="238" t="s">
        <v>245</v>
      </c>
      <c r="D7" s="239"/>
      <c r="E7" s="240"/>
      <c r="F7" s="240"/>
      <c r="G7" s="241"/>
      <c r="H7" s="242"/>
      <c r="I7" s="243"/>
      <c r="J7" s="244"/>
      <c r="K7" s="245"/>
      <c r="O7" s="246">
        <v>1</v>
      </c>
    </row>
    <row r="8" spans="1:80" ht="12.75">
      <c r="A8" s="247">
        <v>1</v>
      </c>
      <c r="B8" s="248" t="s">
        <v>215</v>
      </c>
      <c r="C8" s="249" t="s">
        <v>216</v>
      </c>
      <c r="D8" s="250" t="s">
        <v>125</v>
      </c>
      <c r="E8" s="251">
        <v>0.36</v>
      </c>
      <c r="F8" s="288">
        <v>0</v>
      </c>
      <c r="G8" s="289">
        <f>E8*F8</f>
        <v>0</v>
      </c>
      <c r="H8" s="253">
        <v>0</v>
      </c>
      <c r="I8" s="254">
        <f>E8*H8</f>
        <v>0</v>
      </c>
      <c r="J8" s="253">
        <v>0</v>
      </c>
      <c r="K8" s="254">
        <f>E8*J8</f>
        <v>0</v>
      </c>
      <c r="O8" s="246">
        <v>2</v>
      </c>
      <c r="AA8" s="219">
        <v>1</v>
      </c>
      <c r="AB8" s="219">
        <v>1</v>
      </c>
      <c r="AC8" s="219">
        <v>1</v>
      </c>
      <c r="AZ8" s="219">
        <v>1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6">
        <v>1</v>
      </c>
      <c r="CB8" s="246">
        <v>1</v>
      </c>
    </row>
    <row r="9" spans="1:15" ht="12.75">
      <c r="A9" s="255"/>
      <c r="B9" s="258"/>
      <c r="C9" s="321" t="s">
        <v>217</v>
      </c>
      <c r="D9" s="322"/>
      <c r="E9" s="259">
        <v>0.36</v>
      </c>
      <c r="F9" s="260"/>
      <c r="G9" s="261"/>
      <c r="H9" s="262"/>
      <c r="I9" s="256"/>
      <c r="J9" s="263"/>
      <c r="K9" s="256"/>
      <c r="M9" s="257" t="s">
        <v>217</v>
      </c>
      <c r="O9" s="246"/>
    </row>
    <row r="10" spans="1:80" ht="12.75">
      <c r="A10" s="247">
        <v>2</v>
      </c>
      <c r="B10" s="248" t="s">
        <v>218</v>
      </c>
      <c r="C10" s="249" t="s">
        <v>219</v>
      </c>
      <c r="D10" s="250" t="s">
        <v>125</v>
      </c>
      <c r="E10" s="251">
        <v>0.18</v>
      </c>
      <c r="F10" s="288">
        <v>0</v>
      </c>
      <c r="G10" s="289">
        <f>E10*F10</f>
        <v>0</v>
      </c>
      <c r="H10" s="253">
        <v>0</v>
      </c>
      <c r="I10" s="254">
        <f>E10*H10</f>
        <v>0</v>
      </c>
      <c r="J10" s="253">
        <v>0</v>
      </c>
      <c r="K10" s="254">
        <f>E10*J10</f>
        <v>0</v>
      </c>
      <c r="O10" s="246">
        <v>2</v>
      </c>
      <c r="AA10" s="219">
        <v>1</v>
      </c>
      <c r="AB10" s="219">
        <v>1</v>
      </c>
      <c r="AC10" s="219">
        <v>1</v>
      </c>
      <c r="AZ10" s="219">
        <v>1</v>
      </c>
      <c r="BA10" s="219">
        <f>IF(AZ10=1,G10,0)</f>
        <v>0</v>
      </c>
      <c r="BB10" s="219">
        <f>IF(AZ10=2,G10,0)</f>
        <v>0</v>
      </c>
      <c r="BC10" s="219">
        <f>IF(AZ10=3,G10,0)</f>
        <v>0</v>
      </c>
      <c r="BD10" s="219">
        <f>IF(AZ10=4,G10,0)</f>
        <v>0</v>
      </c>
      <c r="BE10" s="219">
        <f>IF(AZ10=5,G10,0)</f>
        <v>0</v>
      </c>
      <c r="CA10" s="246">
        <v>1</v>
      </c>
      <c r="CB10" s="246">
        <v>1</v>
      </c>
    </row>
    <row r="11" spans="1:15" ht="12.75">
      <c r="A11" s="255"/>
      <c r="B11" s="258"/>
      <c r="C11" s="321" t="s">
        <v>220</v>
      </c>
      <c r="D11" s="322"/>
      <c r="E11" s="259">
        <v>0.18</v>
      </c>
      <c r="F11" s="260"/>
      <c r="G11" s="261"/>
      <c r="H11" s="262"/>
      <c r="I11" s="256"/>
      <c r="J11" s="263"/>
      <c r="K11" s="256"/>
      <c r="M11" s="257" t="s">
        <v>220</v>
      </c>
      <c r="O11" s="246"/>
    </row>
    <row r="12" spans="1:80" ht="12.75">
      <c r="A12" s="247">
        <v>3</v>
      </c>
      <c r="B12" s="248" t="s">
        <v>221</v>
      </c>
      <c r="C12" s="249" t="s">
        <v>222</v>
      </c>
      <c r="D12" s="250" t="s">
        <v>125</v>
      </c>
      <c r="E12" s="251">
        <v>0.36</v>
      </c>
      <c r="F12" s="285">
        <v>0</v>
      </c>
      <c r="G12" s="286">
        <f>E12*F12</f>
        <v>0</v>
      </c>
      <c r="H12" s="253">
        <v>0</v>
      </c>
      <c r="I12" s="254">
        <f>E12*H12</f>
        <v>0</v>
      </c>
      <c r="J12" s="253">
        <v>0</v>
      </c>
      <c r="K12" s="254">
        <f>E12*J12</f>
        <v>0</v>
      </c>
      <c r="O12" s="246">
        <v>2</v>
      </c>
      <c r="AA12" s="219">
        <v>1</v>
      </c>
      <c r="AB12" s="219">
        <v>1</v>
      </c>
      <c r="AC12" s="219">
        <v>1</v>
      </c>
      <c r="AZ12" s="219">
        <v>1</v>
      </c>
      <c r="BA12" s="219">
        <f>IF(AZ12=1,G12,0)</f>
        <v>0</v>
      </c>
      <c r="BB12" s="219">
        <f>IF(AZ12=2,G12,0)</f>
        <v>0</v>
      </c>
      <c r="BC12" s="219">
        <f>IF(AZ12=3,G12,0)</f>
        <v>0</v>
      </c>
      <c r="BD12" s="219">
        <f>IF(AZ12=4,G12,0)</f>
        <v>0</v>
      </c>
      <c r="BE12" s="219">
        <f>IF(AZ12=5,G12,0)</f>
        <v>0</v>
      </c>
      <c r="CA12" s="246">
        <v>1</v>
      </c>
      <c r="CB12" s="246">
        <v>1</v>
      </c>
    </row>
    <row r="13" spans="1:80" ht="12.75">
      <c r="A13" s="247">
        <v>4</v>
      </c>
      <c r="B13" s="248" t="s">
        <v>223</v>
      </c>
      <c r="C13" s="249" t="s">
        <v>224</v>
      </c>
      <c r="D13" s="250" t="s">
        <v>125</v>
      </c>
      <c r="E13" s="251">
        <v>0.36</v>
      </c>
      <c r="F13" s="285">
        <v>0</v>
      </c>
      <c r="G13" s="286">
        <f>E13*F13</f>
        <v>0</v>
      </c>
      <c r="H13" s="253">
        <v>0</v>
      </c>
      <c r="I13" s="254">
        <f>E13*H13</f>
        <v>0</v>
      </c>
      <c r="J13" s="253">
        <v>0</v>
      </c>
      <c r="K13" s="254">
        <f>E13*J13</f>
        <v>0</v>
      </c>
      <c r="O13" s="246">
        <v>2</v>
      </c>
      <c r="AA13" s="219">
        <v>1</v>
      </c>
      <c r="AB13" s="219">
        <v>1</v>
      </c>
      <c r="AC13" s="219">
        <v>1</v>
      </c>
      <c r="AZ13" s="219">
        <v>1</v>
      </c>
      <c r="BA13" s="219">
        <f>IF(AZ13=1,G13,0)</f>
        <v>0</v>
      </c>
      <c r="BB13" s="219">
        <f>IF(AZ13=2,G13,0)</f>
        <v>0</v>
      </c>
      <c r="BC13" s="219">
        <f>IF(AZ13=3,G13,0)</f>
        <v>0</v>
      </c>
      <c r="BD13" s="219">
        <f>IF(AZ13=4,G13,0)</f>
        <v>0</v>
      </c>
      <c r="BE13" s="219">
        <f>IF(AZ13=5,G13,0)</f>
        <v>0</v>
      </c>
      <c r="CA13" s="246">
        <v>1</v>
      </c>
      <c r="CB13" s="246">
        <v>1</v>
      </c>
    </row>
    <row r="14" spans="1:80" ht="12.75">
      <c r="A14" s="247">
        <v>5</v>
      </c>
      <c r="B14" s="248" t="s">
        <v>225</v>
      </c>
      <c r="C14" s="249" t="s">
        <v>226</v>
      </c>
      <c r="D14" s="250" t="s">
        <v>125</v>
      </c>
      <c r="E14" s="251">
        <v>0.36</v>
      </c>
      <c r="F14" s="285">
        <v>0</v>
      </c>
      <c r="G14" s="286">
        <f>E14*F14</f>
        <v>0</v>
      </c>
      <c r="H14" s="253">
        <v>0</v>
      </c>
      <c r="I14" s="254">
        <f>E14*H14</f>
        <v>0</v>
      </c>
      <c r="J14" s="253">
        <v>0</v>
      </c>
      <c r="K14" s="254">
        <f>E14*J14</f>
        <v>0</v>
      </c>
      <c r="O14" s="246">
        <v>2</v>
      </c>
      <c r="AA14" s="219">
        <v>1</v>
      </c>
      <c r="AB14" s="219">
        <v>1</v>
      </c>
      <c r="AC14" s="219">
        <v>1</v>
      </c>
      <c r="AZ14" s="219">
        <v>1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6">
        <v>1</v>
      </c>
      <c r="CB14" s="246">
        <v>1</v>
      </c>
    </row>
    <row r="15" spans="1:57" ht="12.75">
      <c r="A15" s="264"/>
      <c r="B15" s="265" t="s">
        <v>99</v>
      </c>
      <c r="C15" s="266" t="s">
        <v>214</v>
      </c>
      <c r="D15" s="267"/>
      <c r="E15" s="268"/>
      <c r="F15" s="269"/>
      <c r="G15" s="287">
        <f>SUM(G7:G14)</f>
        <v>0</v>
      </c>
      <c r="H15" s="271"/>
      <c r="I15" s="272">
        <f>SUM(I7:I14)</f>
        <v>0</v>
      </c>
      <c r="J15" s="271"/>
      <c r="K15" s="272">
        <f>SUM(K7:K14)</f>
        <v>0</v>
      </c>
      <c r="O15" s="246">
        <v>4</v>
      </c>
      <c r="BA15" s="273">
        <f>SUM(BA7:BA14)</f>
        <v>0</v>
      </c>
      <c r="BB15" s="273">
        <f>SUM(BB7:BB14)</f>
        <v>0</v>
      </c>
      <c r="BC15" s="273">
        <f>SUM(BC7:BC14)</f>
        <v>0</v>
      </c>
      <c r="BD15" s="273">
        <f>SUM(BD7:BD14)</f>
        <v>0</v>
      </c>
      <c r="BE15" s="273">
        <f>SUM(BE7:BE14)</f>
        <v>0</v>
      </c>
    </row>
    <row r="16" spans="1:15" ht="12.75">
      <c r="A16" s="236" t="s">
        <v>96</v>
      </c>
      <c r="B16" s="237" t="s">
        <v>227</v>
      </c>
      <c r="C16" s="238" t="s">
        <v>228</v>
      </c>
      <c r="D16" s="239"/>
      <c r="E16" s="240"/>
      <c r="F16" s="240"/>
      <c r="G16" s="241"/>
      <c r="H16" s="242"/>
      <c r="I16" s="243"/>
      <c r="J16" s="244"/>
      <c r="K16" s="245"/>
      <c r="O16" s="246">
        <v>1</v>
      </c>
    </row>
    <row r="17" spans="1:80" ht="12.75">
      <c r="A17" s="247">
        <v>6</v>
      </c>
      <c r="B17" s="248" t="s">
        <v>230</v>
      </c>
      <c r="C17" s="249" t="s">
        <v>231</v>
      </c>
      <c r="D17" s="250" t="s">
        <v>125</v>
      </c>
      <c r="E17" s="251">
        <v>0.36</v>
      </c>
      <c r="F17" s="290">
        <v>0</v>
      </c>
      <c r="G17" s="291">
        <f>E17*F17</f>
        <v>0</v>
      </c>
      <c r="H17" s="253">
        <v>2.525</v>
      </c>
      <c r="I17" s="254">
        <f>E17*H17</f>
        <v>0.9089999999999999</v>
      </c>
      <c r="J17" s="253">
        <v>0</v>
      </c>
      <c r="K17" s="254">
        <f>E17*J17</f>
        <v>0</v>
      </c>
      <c r="O17" s="246">
        <v>2</v>
      </c>
      <c r="AA17" s="219">
        <v>1</v>
      </c>
      <c r="AB17" s="219">
        <v>1</v>
      </c>
      <c r="AC17" s="219">
        <v>1</v>
      </c>
      <c r="AZ17" s="219">
        <v>1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6">
        <v>1</v>
      </c>
      <c r="CB17" s="246">
        <v>1</v>
      </c>
    </row>
    <row r="18" spans="1:15" ht="12.75">
      <c r="A18" s="255"/>
      <c r="B18" s="258"/>
      <c r="C18" s="321" t="s">
        <v>217</v>
      </c>
      <c r="D18" s="322"/>
      <c r="E18" s="259">
        <v>0.36</v>
      </c>
      <c r="F18" s="260"/>
      <c r="G18" s="261"/>
      <c r="H18" s="262"/>
      <c r="I18" s="256"/>
      <c r="J18" s="263"/>
      <c r="K18" s="256"/>
      <c r="M18" s="257" t="s">
        <v>217</v>
      </c>
      <c r="O18" s="246"/>
    </row>
    <row r="19" spans="1:57" ht="12.75">
      <c r="A19" s="264"/>
      <c r="B19" s="265" t="s">
        <v>99</v>
      </c>
      <c r="C19" s="266" t="s">
        <v>229</v>
      </c>
      <c r="D19" s="267"/>
      <c r="E19" s="268"/>
      <c r="F19" s="269"/>
      <c r="G19" s="270">
        <f>SUM(G16:G18)</f>
        <v>0</v>
      </c>
      <c r="H19" s="271"/>
      <c r="I19" s="272">
        <f>SUM(I16:I18)</f>
        <v>0.9089999999999999</v>
      </c>
      <c r="J19" s="271"/>
      <c r="K19" s="272">
        <f>SUM(K16:K18)</f>
        <v>0</v>
      </c>
      <c r="O19" s="246">
        <v>4</v>
      </c>
      <c r="BA19" s="273">
        <f>SUM(BA16:BA18)</f>
        <v>0</v>
      </c>
      <c r="BB19" s="273">
        <f>SUM(BB16:BB18)</f>
        <v>0</v>
      </c>
      <c r="BC19" s="273">
        <f>SUM(BC16:BC18)</f>
        <v>0</v>
      </c>
      <c r="BD19" s="273">
        <f>SUM(BD16:BD18)</f>
        <v>0</v>
      </c>
      <c r="BE19" s="273">
        <f>SUM(BE16:BE18)</f>
        <v>0</v>
      </c>
    </row>
    <row r="20" spans="1:15" ht="12.75">
      <c r="A20" s="236" t="s">
        <v>96</v>
      </c>
      <c r="B20" s="237" t="s">
        <v>232</v>
      </c>
      <c r="C20" s="238" t="s">
        <v>233</v>
      </c>
      <c r="D20" s="239"/>
      <c r="E20" s="240"/>
      <c r="F20" s="240"/>
      <c r="G20" s="241"/>
      <c r="H20" s="242"/>
      <c r="I20" s="243"/>
      <c r="J20" s="244"/>
      <c r="K20" s="245"/>
      <c r="O20" s="246">
        <v>1</v>
      </c>
    </row>
    <row r="21" spans="1:80" ht="20.25">
      <c r="A21" s="247">
        <v>7</v>
      </c>
      <c r="B21" s="248" t="s">
        <v>235</v>
      </c>
      <c r="C21" s="249" t="s">
        <v>236</v>
      </c>
      <c r="D21" s="250" t="s">
        <v>144</v>
      </c>
      <c r="E21" s="251">
        <v>1</v>
      </c>
      <c r="F21" s="251">
        <v>0</v>
      </c>
      <c r="G21" s="252">
        <f>E21*F21</f>
        <v>0</v>
      </c>
      <c r="H21" s="253">
        <v>0.25</v>
      </c>
      <c r="I21" s="254">
        <f>E21*H21</f>
        <v>0.25</v>
      </c>
      <c r="J21" s="253"/>
      <c r="K21" s="254">
        <f>E21*J21</f>
        <v>0</v>
      </c>
      <c r="O21" s="246">
        <v>2</v>
      </c>
      <c r="AA21" s="219">
        <v>12</v>
      </c>
      <c r="AB21" s="219">
        <v>0</v>
      </c>
      <c r="AC21" s="219">
        <v>8</v>
      </c>
      <c r="AZ21" s="219">
        <v>1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6">
        <v>12</v>
      </c>
      <c r="CB21" s="246">
        <v>0</v>
      </c>
    </row>
    <row r="22" spans="1:57" ht="12.75">
      <c r="A22" s="264"/>
      <c r="B22" s="265" t="s">
        <v>99</v>
      </c>
      <c r="C22" s="266" t="s">
        <v>234</v>
      </c>
      <c r="D22" s="267"/>
      <c r="E22" s="268"/>
      <c r="F22" s="269"/>
      <c r="G22" s="270">
        <f>SUM(G20:G21)</f>
        <v>0</v>
      </c>
      <c r="H22" s="271"/>
      <c r="I22" s="272">
        <f>SUM(I20:I21)</f>
        <v>0.25</v>
      </c>
      <c r="J22" s="271"/>
      <c r="K22" s="272">
        <f>SUM(K20:K21)</f>
        <v>0</v>
      </c>
      <c r="O22" s="246">
        <v>4</v>
      </c>
      <c r="BA22" s="273">
        <f>SUM(BA20:BA21)</f>
        <v>0</v>
      </c>
      <c r="BB22" s="273">
        <f>SUM(BB20:BB21)</f>
        <v>0</v>
      </c>
      <c r="BC22" s="273">
        <f>SUM(BC20:BC21)</f>
        <v>0</v>
      </c>
      <c r="BD22" s="273">
        <f>SUM(BD20:BD21)</f>
        <v>0</v>
      </c>
      <c r="BE22" s="273">
        <f>SUM(BE20:BE21)</f>
        <v>0</v>
      </c>
    </row>
    <row r="23" spans="1:15" ht="12.75">
      <c r="A23" s="236" t="s">
        <v>96</v>
      </c>
      <c r="B23" s="237" t="s">
        <v>237</v>
      </c>
      <c r="C23" s="238" t="s">
        <v>238</v>
      </c>
      <c r="D23" s="239"/>
      <c r="E23" s="240"/>
      <c r="F23" s="240"/>
      <c r="G23" s="241"/>
      <c r="H23" s="242"/>
      <c r="I23" s="243"/>
      <c r="J23" s="244"/>
      <c r="K23" s="245"/>
      <c r="O23" s="246">
        <v>1</v>
      </c>
    </row>
    <row r="24" spans="1:80" ht="12.75">
      <c r="A24" s="247">
        <v>8</v>
      </c>
      <c r="B24" s="248" t="s">
        <v>240</v>
      </c>
      <c r="C24" s="249" t="s">
        <v>241</v>
      </c>
      <c r="D24" s="250" t="s">
        <v>138</v>
      </c>
      <c r="E24" s="251">
        <v>1.159</v>
      </c>
      <c r="F24" s="251">
        <v>0</v>
      </c>
      <c r="G24" s="252">
        <f>E24*F24</f>
        <v>0</v>
      </c>
      <c r="H24" s="253">
        <v>0</v>
      </c>
      <c r="I24" s="254">
        <f>E24*H24</f>
        <v>0</v>
      </c>
      <c r="J24" s="253"/>
      <c r="K24" s="254">
        <f>E24*J24</f>
        <v>0</v>
      </c>
      <c r="O24" s="246">
        <v>2</v>
      </c>
      <c r="AA24" s="219">
        <v>7</v>
      </c>
      <c r="AB24" s="219">
        <v>1</v>
      </c>
      <c r="AC24" s="219">
        <v>2</v>
      </c>
      <c r="AZ24" s="219">
        <v>1</v>
      </c>
      <c r="BA24" s="219">
        <f>IF(AZ24=1,G24,0)</f>
        <v>0</v>
      </c>
      <c r="BB24" s="219">
        <f>IF(AZ24=2,G24,0)</f>
        <v>0</v>
      </c>
      <c r="BC24" s="219">
        <f>IF(AZ24=3,G24,0)</f>
        <v>0</v>
      </c>
      <c r="BD24" s="219">
        <f>IF(AZ24=4,G24,0)</f>
        <v>0</v>
      </c>
      <c r="BE24" s="219">
        <f>IF(AZ24=5,G24,0)</f>
        <v>0</v>
      </c>
      <c r="CA24" s="246">
        <v>7</v>
      </c>
      <c r="CB24" s="246">
        <v>1</v>
      </c>
    </row>
    <row r="25" spans="1:57" ht="12.75">
      <c r="A25" s="264"/>
      <c r="B25" s="265" t="s">
        <v>99</v>
      </c>
      <c r="C25" s="266" t="s">
        <v>239</v>
      </c>
      <c r="D25" s="267"/>
      <c r="E25" s="268"/>
      <c r="F25" s="269"/>
      <c r="G25" s="270">
        <f>SUM(G23:G24)</f>
        <v>0</v>
      </c>
      <c r="H25" s="271"/>
      <c r="I25" s="272">
        <f>SUM(I23:I24)</f>
        <v>0</v>
      </c>
      <c r="J25" s="271"/>
      <c r="K25" s="272">
        <f>SUM(K23:K24)</f>
        <v>0</v>
      </c>
      <c r="O25" s="246">
        <v>4</v>
      </c>
      <c r="BA25" s="273">
        <f>SUM(BA23:BA24)</f>
        <v>0</v>
      </c>
      <c r="BB25" s="273">
        <f>SUM(BB23:BB24)</f>
        <v>0</v>
      </c>
      <c r="BC25" s="273">
        <f>SUM(BC23:BC24)</f>
        <v>0</v>
      </c>
      <c r="BD25" s="273">
        <f>SUM(BD23:BD24)</f>
        <v>0</v>
      </c>
      <c r="BE25" s="273">
        <f>SUM(BE23:BE24)</f>
        <v>0</v>
      </c>
    </row>
    <row r="26" ht="12.75">
      <c r="E26" s="219"/>
    </row>
    <row r="27" ht="12.75">
      <c r="E27" s="219"/>
    </row>
    <row r="28" ht="12.75">
      <c r="E28" s="219"/>
    </row>
    <row r="29" ht="12.75">
      <c r="E29" s="219"/>
    </row>
    <row r="30" ht="12.75">
      <c r="E30" s="219"/>
    </row>
    <row r="31" ht="12.75">
      <c r="E31" s="219"/>
    </row>
    <row r="32" ht="12.75">
      <c r="E32" s="219"/>
    </row>
    <row r="33" ht="12.75">
      <c r="E33" s="219"/>
    </row>
    <row r="34" ht="12.75">
      <c r="E34" s="219"/>
    </row>
    <row r="35" ht="12.75">
      <c r="E35" s="219"/>
    </row>
    <row r="36" ht="12.75">
      <c r="E36" s="219"/>
    </row>
    <row r="37" ht="12.75">
      <c r="E37" s="219"/>
    </row>
    <row r="38" ht="12.75">
      <c r="E38" s="219"/>
    </row>
    <row r="39" ht="12.75">
      <c r="E39" s="219"/>
    </row>
    <row r="40" ht="12.75">
      <c r="E40" s="219"/>
    </row>
    <row r="41" ht="12.75">
      <c r="E41" s="219"/>
    </row>
    <row r="42" ht="12.75">
      <c r="E42" s="219"/>
    </row>
    <row r="43" ht="12.75">
      <c r="E43" s="219"/>
    </row>
    <row r="44" ht="12.75">
      <c r="E44" s="219"/>
    </row>
    <row r="45" ht="12.75">
      <c r="E45" s="219"/>
    </row>
    <row r="46" ht="12.75">
      <c r="E46" s="219"/>
    </row>
    <row r="47" ht="12.75">
      <c r="E47" s="219"/>
    </row>
    <row r="48" ht="12.75">
      <c r="E48" s="219"/>
    </row>
    <row r="49" spans="1:7" ht="12.75">
      <c r="A49" s="263"/>
      <c r="B49" s="263"/>
      <c r="C49" s="263"/>
      <c r="D49" s="263"/>
      <c r="E49" s="263"/>
      <c r="F49" s="263"/>
      <c r="G49" s="263"/>
    </row>
    <row r="50" spans="1:7" ht="12.75">
      <c r="A50" s="263"/>
      <c r="B50" s="263"/>
      <c r="C50" s="263"/>
      <c r="D50" s="263"/>
      <c r="E50" s="263"/>
      <c r="F50" s="263"/>
      <c r="G50" s="263"/>
    </row>
    <row r="51" spans="1:7" ht="12.75">
      <c r="A51" s="263"/>
      <c r="B51" s="263"/>
      <c r="C51" s="263"/>
      <c r="D51" s="263"/>
      <c r="E51" s="263"/>
      <c r="F51" s="263"/>
      <c r="G51" s="263"/>
    </row>
    <row r="52" spans="1:7" ht="12.75">
      <c r="A52" s="263"/>
      <c r="B52" s="263"/>
      <c r="C52" s="263"/>
      <c r="D52" s="263"/>
      <c r="E52" s="263"/>
      <c r="F52" s="263"/>
      <c r="G52" s="263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spans="1:2" ht="12.75">
      <c r="A84" s="274"/>
      <c r="B84" s="274"/>
    </row>
    <row r="85" spans="1:7" ht="12.75">
      <c r="A85" s="263"/>
      <c r="B85" s="263"/>
      <c r="C85" s="275"/>
      <c r="D85" s="275"/>
      <c r="E85" s="276"/>
      <c r="F85" s="275"/>
      <c r="G85" s="277"/>
    </row>
    <row r="86" spans="1:7" ht="12.75">
      <c r="A86" s="278"/>
      <c r="B86" s="278"/>
      <c r="C86" s="263"/>
      <c r="D86" s="263"/>
      <c r="E86" s="279"/>
      <c r="F86" s="263"/>
      <c r="G86" s="263"/>
    </row>
    <row r="87" spans="1:7" ht="12.75">
      <c r="A87" s="263"/>
      <c r="B87" s="263"/>
      <c r="C87" s="263"/>
      <c r="D87" s="263"/>
      <c r="E87" s="279"/>
      <c r="F87" s="263"/>
      <c r="G87" s="263"/>
    </row>
    <row r="88" spans="1:7" ht="12.75">
      <c r="A88" s="263"/>
      <c r="B88" s="263"/>
      <c r="C88" s="263"/>
      <c r="D88" s="263"/>
      <c r="E88" s="279"/>
      <c r="F88" s="263"/>
      <c r="G88" s="263"/>
    </row>
    <row r="89" spans="1:7" ht="12.75">
      <c r="A89" s="263"/>
      <c r="B89" s="263"/>
      <c r="C89" s="263"/>
      <c r="D89" s="263"/>
      <c r="E89" s="279"/>
      <c r="F89" s="263"/>
      <c r="G89" s="263"/>
    </row>
    <row r="90" spans="1:7" ht="12.75">
      <c r="A90" s="263"/>
      <c r="B90" s="263"/>
      <c r="C90" s="263"/>
      <c r="D90" s="263"/>
      <c r="E90" s="279"/>
      <c r="F90" s="263"/>
      <c r="G90" s="263"/>
    </row>
    <row r="91" spans="1:7" ht="12.75">
      <c r="A91" s="263"/>
      <c r="B91" s="263"/>
      <c r="C91" s="263"/>
      <c r="D91" s="263"/>
      <c r="E91" s="279"/>
      <c r="F91" s="263"/>
      <c r="G91" s="263"/>
    </row>
    <row r="92" spans="1:7" ht="12.75">
      <c r="A92" s="263"/>
      <c r="B92" s="263"/>
      <c r="C92" s="263"/>
      <c r="D92" s="263"/>
      <c r="E92" s="279"/>
      <c r="F92" s="263"/>
      <c r="G92" s="263"/>
    </row>
    <row r="93" spans="1:7" ht="12.75">
      <c r="A93" s="263"/>
      <c r="B93" s="263"/>
      <c r="C93" s="263"/>
      <c r="D93" s="263"/>
      <c r="E93" s="279"/>
      <c r="F93" s="263"/>
      <c r="G93" s="263"/>
    </row>
    <row r="94" spans="1:7" ht="12.75">
      <c r="A94" s="263"/>
      <c r="B94" s="263"/>
      <c r="C94" s="263"/>
      <c r="D94" s="263"/>
      <c r="E94" s="279"/>
      <c r="F94" s="263"/>
      <c r="G94" s="263"/>
    </row>
    <row r="95" spans="1:7" ht="12.75">
      <c r="A95" s="263"/>
      <c r="B95" s="263"/>
      <c r="C95" s="263"/>
      <c r="D95" s="263"/>
      <c r="E95" s="279"/>
      <c r="F95" s="263"/>
      <c r="G95" s="263"/>
    </row>
    <row r="96" spans="1:7" ht="12.75">
      <c r="A96" s="263"/>
      <c r="B96" s="263"/>
      <c r="C96" s="263"/>
      <c r="D96" s="263"/>
      <c r="E96" s="279"/>
      <c r="F96" s="263"/>
      <c r="G96" s="263"/>
    </row>
    <row r="97" spans="1:7" ht="12.75">
      <c r="A97" s="263"/>
      <c r="B97" s="263"/>
      <c r="C97" s="263"/>
      <c r="D97" s="263"/>
      <c r="E97" s="279"/>
      <c r="F97" s="263"/>
      <c r="G97" s="263"/>
    </row>
    <row r="98" spans="1:7" ht="12.75">
      <c r="A98" s="263"/>
      <c r="B98" s="263"/>
      <c r="C98" s="263"/>
      <c r="D98" s="263"/>
      <c r="E98" s="279"/>
      <c r="F98" s="263"/>
      <c r="G98" s="263"/>
    </row>
  </sheetData>
  <sheetProtection/>
  <mergeCells count="7">
    <mergeCell ref="C18:D18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AR</cp:lastModifiedBy>
  <dcterms:created xsi:type="dcterms:W3CDTF">2014-10-03T11:06:19Z</dcterms:created>
  <dcterms:modified xsi:type="dcterms:W3CDTF">2015-06-08T08:35:35Z</dcterms:modified>
  <cp:category/>
  <cp:version/>
  <cp:contentType/>
  <cp:contentStatus/>
</cp:coreProperties>
</file>