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3\!Zakázky\P-40-2023 - Oprava fasády GY Křenová, Brno\09 ROZPOČET\!FINAL\"/>
    </mc:Choice>
  </mc:AlternateContent>
  <xr:revisionPtr revIDLastSave="0" documentId="13_ncr:1_{0F90044A-DB6C-4574-AD66-134D0A375919}" xr6:coauthVersionLast="47" xr6:coauthVersionMax="47" xr10:uidLastSave="{00000000-0000-0000-0000-000000000000}"/>
  <bookViews>
    <workbookView xWindow="-30828" yWindow="-1836" windowWidth="30936" windowHeight="16776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2 Pol" sheetId="13" r:id="rId5"/>
    <sheet name="SO 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02 Pol'!$1:$7</definedName>
    <definedName name="_xlnm.Print_Titles" localSheetId="5">'SO 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Pol'!$A$1:$Y$328</definedName>
    <definedName name="_xlnm.Print_Area" localSheetId="4">'SO 01 02 Pol'!$A$1:$Y$280</definedName>
    <definedName name="_xlnm.Print_Area" localSheetId="5">'SO 01 03 Pol'!$A$1:$Y$42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14" l="1"/>
  <c r="BA37" i="14"/>
  <c r="BA35" i="14"/>
  <c r="BA33" i="14"/>
  <c r="BA29" i="14"/>
  <c r="BA27" i="14"/>
  <c r="BA23" i="14"/>
  <c r="BA18" i="14"/>
  <c r="BA16" i="14"/>
  <c r="BA14" i="14"/>
  <c r="BA12" i="14"/>
  <c r="BA10" i="14"/>
  <c r="G9" i="14"/>
  <c r="I9" i="14"/>
  <c r="K9" i="14"/>
  <c r="M9" i="14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3" i="14"/>
  <c r="G8" i="14" s="1"/>
  <c r="I70" i="1" s="1"/>
  <c r="I19" i="1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2" i="14"/>
  <c r="G21" i="14" s="1"/>
  <c r="I71" i="1" s="1"/>
  <c r="I20" i="1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AE41" i="14"/>
  <c r="F44" i="1" s="1"/>
  <c r="BA276" i="13"/>
  <c r="BA274" i="13"/>
  <c r="BA273" i="13"/>
  <c r="BA54" i="13"/>
  <c r="BA51" i="13"/>
  <c r="BA47" i="13"/>
  <c r="BA43" i="13"/>
  <c r="BA35" i="13"/>
  <c r="K8" i="13"/>
  <c r="V8" i="13"/>
  <c r="G9" i="13"/>
  <c r="G8" i="13" s="1"/>
  <c r="I9" i="13"/>
  <c r="I8" i="13" s="1"/>
  <c r="K9" i="13"/>
  <c r="O9" i="13"/>
  <c r="O8" i="13" s="1"/>
  <c r="Q9" i="13"/>
  <c r="Q8" i="13" s="1"/>
  <c r="V9" i="13"/>
  <c r="G15" i="13"/>
  <c r="G16" i="13"/>
  <c r="I16" i="13"/>
  <c r="I15" i="13" s="1"/>
  <c r="K16" i="13"/>
  <c r="K15" i="13" s="1"/>
  <c r="M16" i="13"/>
  <c r="M15" i="13" s="1"/>
  <c r="O16" i="13"/>
  <c r="O15" i="13" s="1"/>
  <c r="Q16" i="13"/>
  <c r="Q15" i="13" s="1"/>
  <c r="V16" i="13"/>
  <c r="V15" i="13" s="1"/>
  <c r="G21" i="13"/>
  <c r="G20" i="13" s="1"/>
  <c r="I21" i="13"/>
  <c r="K21" i="13"/>
  <c r="O21" i="13"/>
  <c r="Q21" i="13"/>
  <c r="V21" i="13"/>
  <c r="G31" i="13"/>
  <c r="M31" i="13" s="1"/>
  <c r="I31" i="13"/>
  <c r="K31" i="13"/>
  <c r="O31" i="13"/>
  <c r="Q31" i="13"/>
  <c r="V31" i="13"/>
  <c r="G34" i="13"/>
  <c r="M34" i="13" s="1"/>
  <c r="I34" i="13"/>
  <c r="K34" i="13"/>
  <c r="K20" i="13" s="1"/>
  <c r="O34" i="13"/>
  <c r="Q34" i="13"/>
  <c r="V34" i="13"/>
  <c r="G42" i="13"/>
  <c r="M42" i="13" s="1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7" i="13"/>
  <c r="I67" i="13"/>
  <c r="K67" i="13"/>
  <c r="M67" i="13"/>
  <c r="O67" i="13"/>
  <c r="Q67" i="13"/>
  <c r="V67" i="13"/>
  <c r="G73" i="13"/>
  <c r="I73" i="13"/>
  <c r="K73" i="13"/>
  <c r="O73" i="13"/>
  <c r="Q73" i="13"/>
  <c r="V73" i="13"/>
  <c r="G78" i="13"/>
  <c r="M78" i="13" s="1"/>
  <c r="I78" i="13"/>
  <c r="K78" i="13"/>
  <c r="O78" i="13"/>
  <c r="Q78" i="13"/>
  <c r="V78" i="13"/>
  <c r="G81" i="13"/>
  <c r="M81" i="13" s="1"/>
  <c r="I81" i="13"/>
  <c r="K81" i="13"/>
  <c r="O81" i="13"/>
  <c r="Q81" i="13"/>
  <c r="V81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2" i="13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8" i="13"/>
  <c r="I98" i="13"/>
  <c r="K98" i="13"/>
  <c r="M98" i="13"/>
  <c r="O98" i="13"/>
  <c r="Q98" i="13"/>
  <c r="V98" i="13"/>
  <c r="G112" i="13"/>
  <c r="I112" i="13"/>
  <c r="K112" i="13"/>
  <c r="M112" i="13"/>
  <c r="O112" i="13"/>
  <c r="Q112" i="13"/>
  <c r="V112" i="13"/>
  <c r="G115" i="13"/>
  <c r="M115" i="13" s="1"/>
  <c r="I115" i="13"/>
  <c r="K115" i="13"/>
  <c r="O115" i="13"/>
  <c r="Q115" i="13"/>
  <c r="V115" i="13"/>
  <c r="G118" i="13"/>
  <c r="I118" i="13"/>
  <c r="G119" i="13"/>
  <c r="I119" i="13"/>
  <c r="K119" i="13"/>
  <c r="K118" i="13" s="1"/>
  <c r="M119" i="13"/>
  <c r="M118" i="13" s="1"/>
  <c r="O119" i="13"/>
  <c r="O118" i="13" s="1"/>
  <c r="Q119" i="13"/>
  <c r="Q118" i="13" s="1"/>
  <c r="V119" i="13"/>
  <c r="V118" i="13" s="1"/>
  <c r="G122" i="13"/>
  <c r="G121" i="13" s="1"/>
  <c r="I122" i="13"/>
  <c r="K122" i="13"/>
  <c r="K121" i="13" s="1"/>
  <c r="O122" i="13"/>
  <c r="Q122" i="13"/>
  <c r="V122" i="13"/>
  <c r="G125" i="13"/>
  <c r="M125" i="13" s="1"/>
  <c r="I125" i="13"/>
  <c r="K125" i="13"/>
  <c r="O125" i="13"/>
  <c r="Q125" i="13"/>
  <c r="V125" i="13"/>
  <c r="V121" i="13" s="1"/>
  <c r="V127" i="13"/>
  <c r="G128" i="13"/>
  <c r="M128" i="13" s="1"/>
  <c r="I128" i="13"/>
  <c r="K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I127" i="13" s="1"/>
  <c r="K132" i="13"/>
  <c r="K127" i="13" s="1"/>
  <c r="O132" i="13"/>
  <c r="Q132" i="13"/>
  <c r="V132" i="13"/>
  <c r="G135" i="13"/>
  <c r="I135" i="13"/>
  <c r="K135" i="13"/>
  <c r="M135" i="13"/>
  <c r="O135" i="13"/>
  <c r="Q135" i="13"/>
  <c r="V135" i="13"/>
  <c r="G146" i="13"/>
  <c r="M146" i="13" s="1"/>
  <c r="I146" i="13"/>
  <c r="K146" i="13"/>
  <c r="O146" i="13"/>
  <c r="Q146" i="13"/>
  <c r="V146" i="13"/>
  <c r="G154" i="13"/>
  <c r="M154" i="13" s="1"/>
  <c r="I154" i="13"/>
  <c r="K154" i="13"/>
  <c r="O154" i="13"/>
  <c r="Q154" i="13"/>
  <c r="V154" i="13"/>
  <c r="G162" i="13"/>
  <c r="M162" i="13" s="1"/>
  <c r="I162" i="13"/>
  <c r="K162" i="13"/>
  <c r="O162" i="13"/>
  <c r="Q162" i="13"/>
  <c r="V162" i="13"/>
  <c r="G167" i="13"/>
  <c r="M167" i="13" s="1"/>
  <c r="I167" i="13"/>
  <c r="K167" i="13"/>
  <c r="O167" i="13"/>
  <c r="Q167" i="13"/>
  <c r="V167" i="13"/>
  <c r="G176" i="13"/>
  <c r="M176" i="13" s="1"/>
  <c r="I176" i="13"/>
  <c r="K176" i="13"/>
  <c r="O176" i="13"/>
  <c r="Q176" i="13"/>
  <c r="V176" i="13"/>
  <c r="G185" i="13"/>
  <c r="M185" i="13" s="1"/>
  <c r="I185" i="13"/>
  <c r="K185" i="13"/>
  <c r="O185" i="13"/>
  <c r="Q185" i="13"/>
  <c r="V185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4" i="13"/>
  <c r="M194" i="13" s="1"/>
  <c r="I194" i="13"/>
  <c r="K194" i="13"/>
  <c r="O194" i="13"/>
  <c r="Q194" i="13"/>
  <c r="V194" i="13"/>
  <c r="G196" i="13"/>
  <c r="I196" i="13"/>
  <c r="K196" i="13"/>
  <c r="M196" i="13"/>
  <c r="O196" i="13"/>
  <c r="Q196" i="13"/>
  <c r="V196" i="13"/>
  <c r="G204" i="13"/>
  <c r="M204" i="13" s="1"/>
  <c r="I204" i="13"/>
  <c r="K204" i="13"/>
  <c r="O204" i="13"/>
  <c r="Q204" i="13"/>
  <c r="V204" i="13"/>
  <c r="G207" i="13"/>
  <c r="M207" i="13" s="1"/>
  <c r="I207" i="13"/>
  <c r="K207" i="13"/>
  <c r="O207" i="13"/>
  <c r="Q207" i="13"/>
  <c r="V207" i="13"/>
  <c r="G210" i="13"/>
  <c r="M210" i="13" s="1"/>
  <c r="I210" i="13"/>
  <c r="I209" i="13" s="1"/>
  <c r="K210" i="13"/>
  <c r="O210" i="13"/>
  <c r="Q210" i="13"/>
  <c r="V210" i="13"/>
  <c r="G216" i="13"/>
  <c r="M216" i="13" s="1"/>
  <c r="I216" i="13"/>
  <c r="K216" i="13"/>
  <c r="O216" i="13"/>
  <c r="Q216" i="13"/>
  <c r="V216" i="13"/>
  <c r="G223" i="13"/>
  <c r="M223" i="13" s="1"/>
  <c r="I223" i="13"/>
  <c r="K223" i="13"/>
  <c r="O223" i="13"/>
  <c r="O209" i="13" s="1"/>
  <c r="Q223" i="13"/>
  <c r="V223" i="13"/>
  <c r="G225" i="13"/>
  <c r="M225" i="13" s="1"/>
  <c r="I225" i="13"/>
  <c r="K225" i="13"/>
  <c r="O225" i="13"/>
  <c r="Q225" i="13"/>
  <c r="V225" i="13"/>
  <c r="G228" i="13"/>
  <c r="I228" i="13"/>
  <c r="K228" i="13"/>
  <c r="M228" i="13"/>
  <c r="O228" i="13"/>
  <c r="Q228" i="13"/>
  <c r="V228" i="13"/>
  <c r="G235" i="13"/>
  <c r="M235" i="13" s="1"/>
  <c r="I235" i="13"/>
  <c r="K235" i="13"/>
  <c r="O235" i="13"/>
  <c r="Q235" i="13"/>
  <c r="V235" i="13"/>
  <c r="G239" i="13"/>
  <c r="M239" i="13" s="1"/>
  <c r="I239" i="13"/>
  <c r="K239" i="13"/>
  <c r="O239" i="13"/>
  <c r="Q239" i="13"/>
  <c r="V239" i="13"/>
  <c r="G242" i="13"/>
  <c r="M242" i="13" s="1"/>
  <c r="I242" i="13"/>
  <c r="I241" i="13" s="1"/>
  <c r="K242" i="13"/>
  <c r="K241" i="13" s="1"/>
  <c r="O242" i="13"/>
  <c r="Q242" i="13"/>
  <c r="V242" i="13"/>
  <c r="G244" i="13"/>
  <c r="I244" i="13"/>
  <c r="K244" i="13"/>
  <c r="M244" i="13"/>
  <c r="O244" i="13"/>
  <c r="Q244" i="13"/>
  <c r="V244" i="13"/>
  <c r="G248" i="13"/>
  <c r="I248" i="13"/>
  <c r="K248" i="13"/>
  <c r="O248" i="13"/>
  <c r="O241" i="13" s="1"/>
  <c r="Q248" i="13"/>
  <c r="V248" i="13"/>
  <c r="G254" i="13"/>
  <c r="M254" i="13" s="1"/>
  <c r="I254" i="13"/>
  <c r="K254" i="13"/>
  <c r="O254" i="13"/>
  <c r="Q254" i="13"/>
  <c r="V254" i="13"/>
  <c r="G261" i="13"/>
  <c r="I261" i="13"/>
  <c r="I260" i="13" s="1"/>
  <c r="K261" i="13"/>
  <c r="K260" i="13" s="1"/>
  <c r="M261" i="13"/>
  <c r="M260" i="13" s="1"/>
  <c r="O261" i="13"/>
  <c r="O260" i="13" s="1"/>
  <c r="Q261" i="13"/>
  <c r="Q260" i="13" s="1"/>
  <c r="V261" i="13"/>
  <c r="G263" i="13"/>
  <c r="M263" i="13" s="1"/>
  <c r="I263" i="13"/>
  <c r="K263" i="13"/>
  <c r="O263" i="13"/>
  <c r="Q263" i="13"/>
  <c r="V263" i="13"/>
  <c r="V260" i="13" s="1"/>
  <c r="G267" i="13"/>
  <c r="I267" i="13"/>
  <c r="I266" i="13" s="1"/>
  <c r="K267" i="13"/>
  <c r="M267" i="13"/>
  <c r="O267" i="13"/>
  <c r="Q267" i="13"/>
  <c r="V267" i="13"/>
  <c r="G268" i="13"/>
  <c r="M268" i="13" s="1"/>
  <c r="I268" i="13"/>
  <c r="K268" i="13"/>
  <c r="O268" i="13"/>
  <c r="Q268" i="13"/>
  <c r="V268" i="13"/>
  <c r="G269" i="13"/>
  <c r="M269" i="13" s="1"/>
  <c r="I269" i="13"/>
  <c r="K269" i="13"/>
  <c r="O269" i="13"/>
  <c r="Q269" i="13"/>
  <c r="V269" i="13"/>
  <c r="G271" i="13"/>
  <c r="M271" i="13" s="1"/>
  <c r="I271" i="13"/>
  <c r="K271" i="13"/>
  <c r="O271" i="13"/>
  <c r="Q271" i="13"/>
  <c r="V271" i="13"/>
  <c r="G272" i="13"/>
  <c r="M272" i="13" s="1"/>
  <c r="I272" i="13"/>
  <c r="K272" i="13"/>
  <c r="O272" i="13"/>
  <c r="Q272" i="13"/>
  <c r="V272" i="13"/>
  <c r="G275" i="13"/>
  <c r="I275" i="13"/>
  <c r="K275" i="13"/>
  <c r="M275" i="13"/>
  <c r="O275" i="13"/>
  <c r="Q275" i="13"/>
  <c r="V275" i="13"/>
  <c r="G277" i="13"/>
  <c r="M277" i="13" s="1"/>
  <c r="I277" i="13"/>
  <c r="K277" i="13"/>
  <c r="O277" i="13"/>
  <c r="Q277" i="13"/>
  <c r="V277" i="13"/>
  <c r="AE279" i="13"/>
  <c r="F43" i="1" s="1"/>
  <c r="BA324" i="12"/>
  <c r="BA322" i="12"/>
  <c r="BA321" i="12"/>
  <c r="BA58" i="12"/>
  <c r="BA55" i="12"/>
  <c r="BA39" i="12"/>
  <c r="G8" i="12"/>
  <c r="I57" i="1" s="1"/>
  <c r="I8" i="12"/>
  <c r="G9" i="12"/>
  <c r="M9" i="12" s="1"/>
  <c r="I9" i="12"/>
  <c r="K9" i="12"/>
  <c r="O9" i="12"/>
  <c r="Q9" i="12"/>
  <c r="Q8" i="12" s="1"/>
  <c r="V9" i="12"/>
  <c r="G13" i="12"/>
  <c r="I13" i="12"/>
  <c r="K13" i="12"/>
  <c r="M13" i="12"/>
  <c r="O13" i="12"/>
  <c r="Q13" i="12"/>
  <c r="V13" i="12"/>
  <c r="G19" i="12"/>
  <c r="I58" i="1" s="1"/>
  <c r="K19" i="12"/>
  <c r="G20" i="12"/>
  <c r="I20" i="12"/>
  <c r="I19" i="12" s="1"/>
  <c r="K20" i="12"/>
  <c r="M20" i="12"/>
  <c r="M19" i="12" s="1"/>
  <c r="O20" i="12"/>
  <c r="O19" i="12" s="1"/>
  <c r="Q20" i="12"/>
  <c r="Q19" i="12" s="1"/>
  <c r="V20" i="12"/>
  <c r="V19" i="12" s="1"/>
  <c r="G25" i="12"/>
  <c r="I25" i="12"/>
  <c r="K25" i="12"/>
  <c r="M25" i="12"/>
  <c r="O25" i="12"/>
  <c r="Q25" i="12"/>
  <c r="V25" i="12"/>
  <c r="G35" i="12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6" i="12"/>
  <c r="M46" i="12" s="1"/>
  <c r="I46" i="12"/>
  <c r="K46" i="12"/>
  <c r="O46" i="12"/>
  <c r="Q46" i="12"/>
  <c r="V46" i="12"/>
  <c r="G50" i="12"/>
  <c r="I50" i="12"/>
  <c r="K50" i="12"/>
  <c r="M50" i="12"/>
  <c r="O50" i="12"/>
  <c r="Q50" i="12"/>
  <c r="V50" i="12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9" i="12"/>
  <c r="I79" i="12"/>
  <c r="K79" i="12"/>
  <c r="M79" i="12"/>
  <c r="O79" i="12"/>
  <c r="Q79" i="12"/>
  <c r="V79" i="12"/>
  <c r="G84" i="12"/>
  <c r="I84" i="12"/>
  <c r="K84" i="12"/>
  <c r="K78" i="12" s="1"/>
  <c r="M84" i="12"/>
  <c r="O84" i="12"/>
  <c r="Q84" i="12"/>
  <c r="V84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I97" i="12"/>
  <c r="G98" i="12"/>
  <c r="I98" i="12"/>
  <c r="K98" i="12"/>
  <c r="M98" i="12"/>
  <c r="O98" i="12"/>
  <c r="Q98" i="12"/>
  <c r="V98" i="12"/>
  <c r="G101" i="12"/>
  <c r="I101" i="12"/>
  <c r="K101" i="12"/>
  <c r="K97" i="12" s="1"/>
  <c r="M101" i="12"/>
  <c r="O101" i="12"/>
  <c r="O97" i="12" s="1"/>
  <c r="Q101" i="12"/>
  <c r="V101" i="12"/>
  <c r="G107" i="12"/>
  <c r="M107" i="12" s="1"/>
  <c r="I107" i="12"/>
  <c r="K107" i="12"/>
  <c r="O107" i="12"/>
  <c r="Q107" i="12"/>
  <c r="V107" i="12"/>
  <c r="G110" i="12"/>
  <c r="M110" i="12" s="1"/>
  <c r="I110" i="12"/>
  <c r="K110" i="12"/>
  <c r="O110" i="12"/>
  <c r="Q110" i="12"/>
  <c r="V110" i="12"/>
  <c r="G125" i="12"/>
  <c r="I125" i="12"/>
  <c r="K125" i="12"/>
  <c r="M125" i="12"/>
  <c r="O125" i="12"/>
  <c r="Q125" i="12"/>
  <c r="V125" i="12"/>
  <c r="G128" i="12"/>
  <c r="M128" i="12" s="1"/>
  <c r="I128" i="12"/>
  <c r="K128" i="12"/>
  <c r="O128" i="12"/>
  <c r="Q128" i="12"/>
  <c r="V128" i="12"/>
  <c r="Q131" i="12"/>
  <c r="G132" i="12"/>
  <c r="M132" i="12" s="1"/>
  <c r="M131" i="12" s="1"/>
  <c r="I132" i="12"/>
  <c r="I131" i="12" s="1"/>
  <c r="K132" i="12"/>
  <c r="K131" i="12" s="1"/>
  <c r="O132" i="12"/>
  <c r="O131" i="12" s="1"/>
  <c r="Q132" i="12"/>
  <c r="V132" i="12"/>
  <c r="V131" i="12" s="1"/>
  <c r="G135" i="12"/>
  <c r="M135" i="12" s="1"/>
  <c r="M134" i="12" s="1"/>
  <c r="I135" i="12"/>
  <c r="I134" i="12" s="1"/>
  <c r="K135" i="12"/>
  <c r="O135" i="12"/>
  <c r="O134" i="12" s="1"/>
  <c r="Q135" i="12"/>
  <c r="V135" i="12"/>
  <c r="V134" i="12" s="1"/>
  <c r="G138" i="12"/>
  <c r="I138" i="12"/>
  <c r="K138" i="12"/>
  <c r="K134" i="12" s="1"/>
  <c r="M138" i="12"/>
  <c r="O138" i="12"/>
  <c r="Q138" i="12"/>
  <c r="V138" i="12"/>
  <c r="G141" i="12"/>
  <c r="I141" i="12"/>
  <c r="K141" i="12"/>
  <c r="M141" i="12"/>
  <c r="O141" i="12"/>
  <c r="Q141" i="12"/>
  <c r="V141" i="12"/>
  <c r="G151" i="12"/>
  <c r="I151" i="12"/>
  <c r="K151" i="12"/>
  <c r="O151" i="12"/>
  <c r="Q151" i="12"/>
  <c r="V151" i="12"/>
  <c r="G162" i="12"/>
  <c r="M162" i="12" s="1"/>
  <c r="I162" i="12"/>
  <c r="K162" i="12"/>
  <c r="O162" i="12"/>
  <c r="Q162" i="12"/>
  <c r="V162" i="12"/>
  <c r="G173" i="12"/>
  <c r="M173" i="12" s="1"/>
  <c r="I173" i="12"/>
  <c r="K173" i="12"/>
  <c r="O173" i="12"/>
  <c r="Q173" i="12"/>
  <c r="V173" i="12"/>
  <c r="G181" i="12"/>
  <c r="I181" i="12"/>
  <c r="K181" i="12"/>
  <c r="M181" i="12"/>
  <c r="O181" i="12"/>
  <c r="Q181" i="12"/>
  <c r="V181" i="12"/>
  <c r="G189" i="12"/>
  <c r="I189" i="12"/>
  <c r="K189" i="12"/>
  <c r="M189" i="12"/>
  <c r="O189" i="12"/>
  <c r="Q189" i="12"/>
  <c r="V189" i="12"/>
  <c r="G194" i="12"/>
  <c r="I194" i="12"/>
  <c r="K194" i="12"/>
  <c r="M194" i="12"/>
  <c r="O194" i="12"/>
  <c r="Q194" i="12"/>
  <c r="Q140" i="12" s="1"/>
  <c r="V194" i="12"/>
  <c r="G204" i="12"/>
  <c r="M204" i="12" s="1"/>
  <c r="I204" i="12"/>
  <c r="K204" i="12"/>
  <c r="O204" i="12"/>
  <c r="Q204" i="12"/>
  <c r="V204" i="12"/>
  <c r="G214" i="12"/>
  <c r="I214" i="12"/>
  <c r="K214" i="12"/>
  <c r="M214" i="12"/>
  <c r="O214" i="12"/>
  <c r="Q214" i="12"/>
  <c r="V214" i="12"/>
  <c r="G226" i="12"/>
  <c r="M226" i="12" s="1"/>
  <c r="I226" i="12"/>
  <c r="K226" i="12"/>
  <c r="O226" i="12"/>
  <c r="Q226" i="12"/>
  <c r="V226" i="12"/>
  <c r="G230" i="12"/>
  <c r="M230" i="12" s="1"/>
  <c r="I230" i="12"/>
  <c r="K230" i="12"/>
  <c r="O230" i="12"/>
  <c r="Q230" i="12"/>
  <c r="V230" i="12"/>
  <c r="G232" i="12"/>
  <c r="M232" i="12" s="1"/>
  <c r="I232" i="12"/>
  <c r="K232" i="12"/>
  <c r="O232" i="12"/>
  <c r="Q232" i="12"/>
  <c r="V232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O241" i="12"/>
  <c r="Q241" i="12"/>
  <c r="V241" i="12"/>
  <c r="G249" i="12"/>
  <c r="I249" i="12"/>
  <c r="K249" i="12"/>
  <c r="M249" i="12"/>
  <c r="O249" i="12"/>
  <c r="Q249" i="12"/>
  <c r="V249" i="12"/>
  <c r="G252" i="12"/>
  <c r="M252" i="12" s="1"/>
  <c r="I252" i="12"/>
  <c r="K252" i="12"/>
  <c r="O252" i="12"/>
  <c r="Q252" i="12"/>
  <c r="V252" i="12"/>
  <c r="G255" i="12"/>
  <c r="M255" i="12" s="1"/>
  <c r="I255" i="12"/>
  <c r="I254" i="12" s="1"/>
  <c r="K255" i="12"/>
  <c r="O255" i="12"/>
  <c r="Q255" i="12"/>
  <c r="V255" i="12"/>
  <c r="V254" i="12" s="1"/>
  <c r="G261" i="12"/>
  <c r="M261" i="12" s="1"/>
  <c r="I261" i="12"/>
  <c r="K261" i="12"/>
  <c r="O261" i="12"/>
  <c r="Q261" i="12"/>
  <c r="V261" i="12"/>
  <c r="G268" i="12"/>
  <c r="M268" i="12" s="1"/>
  <c r="I268" i="12"/>
  <c r="K268" i="12"/>
  <c r="O268" i="12"/>
  <c r="Q268" i="12"/>
  <c r="V268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G280" i="12"/>
  <c r="I280" i="12"/>
  <c r="K280" i="12"/>
  <c r="M280" i="12"/>
  <c r="O280" i="12"/>
  <c r="Q280" i="12"/>
  <c r="V280" i="12"/>
  <c r="G284" i="12"/>
  <c r="M284" i="12" s="1"/>
  <c r="I284" i="12"/>
  <c r="K284" i="12"/>
  <c r="O284" i="12"/>
  <c r="Q284" i="12"/>
  <c r="V284" i="12"/>
  <c r="G287" i="12"/>
  <c r="M287" i="12" s="1"/>
  <c r="I287" i="12"/>
  <c r="I286" i="12" s="1"/>
  <c r="K287" i="12"/>
  <c r="O287" i="12"/>
  <c r="O286" i="12" s="1"/>
  <c r="Q287" i="12"/>
  <c r="V287" i="12"/>
  <c r="V286" i="12" s="1"/>
  <c r="G290" i="12"/>
  <c r="M290" i="12" s="1"/>
  <c r="I290" i="12"/>
  <c r="K290" i="12"/>
  <c r="O290" i="12"/>
  <c r="Q290" i="12"/>
  <c r="V290" i="12"/>
  <c r="G294" i="12"/>
  <c r="M294" i="12" s="1"/>
  <c r="I294" i="12"/>
  <c r="K294" i="12"/>
  <c r="O294" i="12"/>
  <c r="Q294" i="12"/>
  <c r="V294" i="12"/>
  <c r="G297" i="12"/>
  <c r="M297" i="12" s="1"/>
  <c r="I297" i="12"/>
  <c r="K297" i="12"/>
  <c r="O297" i="12"/>
  <c r="Q297" i="12"/>
  <c r="V297" i="12"/>
  <c r="G303" i="12"/>
  <c r="M303" i="12" s="1"/>
  <c r="I303" i="12"/>
  <c r="K303" i="12"/>
  <c r="O303" i="12"/>
  <c r="Q303" i="12"/>
  <c r="V303" i="12"/>
  <c r="Q309" i="12"/>
  <c r="V309" i="12"/>
  <c r="G310" i="12"/>
  <c r="G309" i="12" s="1"/>
  <c r="I310" i="12"/>
  <c r="I309" i="12" s="1"/>
  <c r="K310" i="12"/>
  <c r="K309" i="12" s="1"/>
  <c r="O310" i="12"/>
  <c r="O309" i="12" s="1"/>
  <c r="Q310" i="12"/>
  <c r="V310" i="12"/>
  <c r="G315" i="12"/>
  <c r="M315" i="12" s="1"/>
  <c r="I315" i="12"/>
  <c r="I314" i="12" s="1"/>
  <c r="K315" i="12"/>
  <c r="O315" i="12"/>
  <c r="Q315" i="12"/>
  <c r="V315" i="12"/>
  <c r="G316" i="12"/>
  <c r="I316" i="12"/>
  <c r="K316" i="12"/>
  <c r="M316" i="12"/>
  <c r="O316" i="12"/>
  <c r="Q316" i="12"/>
  <c r="V316" i="12"/>
  <c r="G317" i="12"/>
  <c r="I317" i="12"/>
  <c r="K317" i="12"/>
  <c r="M317" i="12"/>
  <c r="O317" i="12"/>
  <c r="Q317" i="12"/>
  <c r="V317" i="12"/>
  <c r="G319" i="12"/>
  <c r="I319" i="12"/>
  <c r="K319" i="12"/>
  <c r="M319" i="12"/>
  <c r="O319" i="12"/>
  <c r="Q319" i="12"/>
  <c r="V319" i="12"/>
  <c r="G320" i="12"/>
  <c r="M320" i="12" s="1"/>
  <c r="I320" i="12"/>
  <c r="K320" i="12"/>
  <c r="O320" i="12"/>
  <c r="Q320" i="12"/>
  <c r="V320" i="12"/>
  <c r="G323" i="12"/>
  <c r="M323" i="12" s="1"/>
  <c r="I323" i="12"/>
  <c r="K323" i="12"/>
  <c r="O323" i="12"/>
  <c r="Q323" i="12"/>
  <c r="V323" i="12"/>
  <c r="G325" i="12"/>
  <c r="I325" i="12"/>
  <c r="K325" i="12"/>
  <c r="O325" i="12"/>
  <c r="Q325" i="12"/>
  <c r="V325" i="12"/>
  <c r="AE327" i="12"/>
  <c r="F42" i="1" s="1"/>
  <c r="H40" i="1"/>
  <c r="V97" i="12" l="1"/>
  <c r="O72" i="13"/>
  <c r="I21" i="14"/>
  <c r="G140" i="12"/>
  <c r="I65" i="1" s="1"/>
  <c r="I78" i="12"/>
  <c r="I24" i="12"/>
  <c r="K266" i="13"/>
  <c r="G241" i="13"/>
  <c r="V72" i="13"/>
  <c r="V314" i="12"/>
  <c r="G131" i="12"/>
  <c r="I62" i="1" s="1"/>
  <c r="O266" i="13"/>
  <c r="Q91" i="13"/>
  <c r="I72" i="13"/>
  <c r="I8" i="14"/>
  <c r="G41" i="14"/>
  <c r="K140" i="12"/>
  <c r="O91" i="13"/>
  <c r="G72" i="13"/>
  <c r="G279" i="13" s="1"/>
  <c r="F39" i="1"/>
  <c r="O314" i="12"/>
  <c r="G286" i="12"/>
  <c r="O140" i="12"/>
  <c r="O134" i="13"/>
  <c r="V91" i="13"/>
  <c r="F41" i="1"/>
  <c r="V266" i="13"/>
  <c r="Q314" i="12"/>
  <c r="G91" i="13"/>
  <c r="Q20" i="13"/>
  <c r="V21" i="14"/>
  <c r="I140" i="12"/>
  <c r="O8" i="12"/>
  <c r="Q241" i="13"/>
  <c r="V209" i="13"/>
  <c r="Q134" i="13"/>
  <c r="O127" i="13"/>
  <c r="O20" i="13"/>
  <c r="Q21" i="14"/>
  <c r="K8" i="14"/>
  <c r="AF327" i="12"/>
  <c r="O24" i="12"/>
  <c r="K8" i="12"/>
  <c r="G134" i="13"/>
  <c r="I121" i="13"/>
  <c r="K91" i="13"/>
  <c r="V20" i="13"/>
  <c r="V8" i="12"/>
  <c r="Q121" i="13"/>
  <c r="K72" i="13"/>
  <c r="I20" i="13"/>
  <c r="O21" i="14"/>
  <c r="K24" i="12"/>
  <c r="V8" i="14"/>
  <c r="G314" i="12"/>
  <c r="O254" i="12"/>
  <c r="O78" i="12"/>
  <c r="V24" i="12"/>
  <c r="V134" i="13"/>
  <c r="Q72" i="13"/>
  <c r="K286" i="12"/>
  <c r="K254" i="12"/>
  <c r="V78" i="12"/>
  <c r="K314" i="12"/>
  <c r="V140" i="12"/>
  <c r="Q97" i="12"/>
  <c r="Q78" i="12"/>
  <c r="AF279" i="13"/>
  <c r="G43" i="1" s="1"/>
  <c r="H43" i="1" s="1"/>
  <c r="I43" i="1" s="1"/>
  <c r="Q209" i="13"/>
  <c r="I91" i="13"/>
  <c r="G134" i="12"/>
  <c r="I63" i="1" s="1"/>
  <c r="Q24" i="12"/>
  <c r="O121" i="13"/>
  <c r="Q286" i="12"/>
  <c r="Q254" i="12"/>
  <c r="V241" i="13"/>
  <c r="K134" i="13"/>
  <c r="K21" i="14"/>
  <c r="M22" i="14"/>
  <c r="M21" i="14" s="1"/>
  <c r="Q134" i="12"/>
  <c r="M8" i="12"/>
  <c r="I134" i="13"/>
  <c r="Q127" i="13"/>
  <c r="G24" i="12"/>
  <c r="I59" i="1" s="1"/>
  <c r="Q266" i="13"/>
  <c r="K209" i="13"/>
  <c r="G127" i="13"/>
  <c r="I64" i="1" s="1"/>
  <c r="AF41" i="14"/>
  <c r="G44" i="1" s="1"/>
  <c r="H44" i="1" s="1"/>
  <c r="I44" i="1" s="1"/>
  <c r="M13" i="14"/>
  <c r="M8" i="14" s="1"/>
  <c r="M127" i="13"/>
  <c r="M266" i="13"/>
  <c r="M209" i="13"/>
  <c r="M134" i="13"/>
  <c r="G260" i="13"/>
  <c r="I68" i="1" s="1"/>
  <c r="I18" i="1" s="1"/>
  <c r="M21" i="13"/>
  <c r="M20" i="13" s="1"/>
  <c r="G266" i="13"/>
  <c r="G209" i="13"/>
  <c r="M73" i="13"/>
  <c r="M72" i="13" s="1"/>
  <c r="M248" i="13"/>
  <c r="M241" i="13" s="1"/>
  <c r="M122" i="13"/>
  <c r="M121" i="13" s="1"/>
  <c r="M92" i="13"/>
  <c r="M91" i="13" s="1"/>
  <c r="M9" i="13"/>
  <c r="M8" i="13" s="1"/>
  <c r="M97" i="12"/>
  <c r="M78" i="12"/>
  <c r="M286" i="12"/>
  <c r="M254" i="12"/>
  <c r="G254" i="12"/>
  <c r="G97" i="12"/>
  <c r="I61" i="1" s="1"/>
  <c r="G78" i="12"/>
  <c r="I60" i="1" s="1"/>
  <c r="M325" i="12"/>
  <c r="M314" i="12" s="1"/>
  <c r="M310" i="12"/>
  <c r="M309" i="12" s="1"/>
  <c r="M151" i="12"/>
  <c r="M140" i="12" s="1"/>
  <c r="M35" i="12"/>
  <c r="M24" i="12" s="1"/>
  <c r="J28" i="1"/>
  <c r="J26" i="1"/>
  <c r="G38" i="1"/>
  <c r="F38" i="1"/>
  <c r="J23" i="1"/>
  <c r="J24" i="1"/>
  <c r="J25" i="1"/>
  <c r="J27" i="1"/>
  <c r="E24" i="1"/>
  <c r="E26" i="1"/>
  <c r="H41" i="1" l="1"/>
  <c r="I41" i="1" s="1"/>
  <c r="F45" i="1"/>
  <c r="G41" i="1"/>
  <c r="G42" i="1"/>
  <c r="H42" i="1" s="1"/>
  <c r="I42" i="1" s="1"/>
  <c r="G39" i="1"/>
  <c r="G45" i="1" s="1"/>
  <c r="G25" i="1" s="1"/>
  <c r="A25" i="1" s="1"/>
  <c r="I69" i="1"/>
  <c r="I16" i="1" s="1"/>
  <c r="I21" i="1" s="1"/>
  <c r="G327" i="12"/>
  <c r="I67" i="1"/>
  <c r="I66" i="1"/>
  <c r="I72" i="1"/>
  <c r="J71" i="1" s="1"/>
  <c r="I17" i="1"/>
  <c r="J60" i="1"/>
  <c r="J58" i="1"/>
  <c r="J70" i="1"/>
  <c r="J67" i="1" l="1"/>
  <c r="J57" i="1"/>
  <c r="J72" i="1" s="1"/>
  <c r="A26" i="1"/>
  <c r="G26" i="1"/>
  <c r="J61" i="1"/>
  <c r="J68" i="1"/>
  <c r="J64" i="1"/>
  <c r="H39" i="1"/>
  <c r="J65" i="1"/>
  <c r="G28" i="1"/>
  <c r="G23" i="1"/>
  <c r="A23" i="1" s="1"/>
  <c r="A24" i="1" s="1"/>
  <c r="J63" i="1"/>
  <c r="J66" i="1"/>
  <c r="J59" i="1"/>
  <c r="J69" i="1"/>
  <c r="J62" i="1"/>
  <c r="I39" i="1" l="1"/>
  <c r="I45" i="1" s="1"/>
  <c r="H45" i="1"/>
  <c r="G24" i="1"/>
  <c r="A27" i="1" s="1"/>
  <c r="G29" i="1" s="1"/>
  <c r="G27" i="1" s="1"/>
  <c r="A29" i="1" l="1"/>
  <c r="J43" i="1"/>
  <c r="J44" i="1"/>
  <c r="J41" i="1"/>
  <c r="J39" i="1"/>
  <c r="J45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Jirka</author>
  </authors>
  <commentList>
    <comment ref="S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Jirka</author>
  </authors>
  <commentList>
    <comment ref="S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Jirka</author>
  </authors>
  <commentList>
    <comment ref="S6" authorId="0" shapeId="0" xr:uid="{00000000-0006-0000-05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<sst xmlns="http://schemas.openxmlformats.org/spreadsheetml/2006/main" count="2563" uniqueCount="615">
  <si>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</si>
  <si>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</si>
  <si>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</si>
  <si>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</si>
  <si>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</si>
  <si>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</si>
  <si>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</si>
  <si>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</si>
  <si>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</si>
  <si>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</si>
  <si>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</si>
  <si>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</si>
  <si>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</si>
  <si>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</si>
  <si>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</si>
  <si>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</si>
  <si>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</si>
  <si>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</si>
  <si>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</si>
  <si>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</si>
  <si>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</si>
  <si>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</si>
  <si>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</si>
  <si>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</si>
  <si>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</si>
  <si>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</si>
  <si>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</si>
  <si>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</si>
  <si>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</si>
  <si>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</si>
  <si>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</si>
  <si>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</si>
  <si>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</si>
  <si>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</si>
  <si>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</si>
  <si>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</si>
  <si>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</si>
  <si>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</si>
  <si>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</si>
  <si>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</si>
  <si>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</si>
  <si>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</si>
  <si>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</si>
  <si>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P-40-2023</t>
  </si>
  <si>
    <t>Oprava uličních fasád Gymnázia Křenová, Brno</t>
  </si>
  <si>
    <t>Stavba</t>
  </si>
  <si>
    <t>Stavební objekt</t>
  </si>
  <si>
    <t>SO 01</t>
  </si>
  <si>
    <t>Oprava uličních fasád</t>
  </si>
  <si>
    <t>01</t>
  </si>
  <si>
    <t>ASŘ - ulice Štěpánská</t>
  </si>
  <si>
    <t>02</t>
  </si>
  <si>
    <t>ASŘ - ulice Křenová</t>
  </si>
  <si>
    <t>03</t>
  </si>
  <si>
    <t>Ostatní a vedlejší náklady</t>
  </si>
  <si>
    <t>Celkem za stavbu</t>
  </si>
  <si>
    <t>CZK</t>
  </si>
  <si>
    <t>#POPS</t>
  </si>
  <si>
    <t>Popis stavby: P-40-2023 - Oprava uličních fasád Gymnázia Křenová, Brno</t>
  </si>
  <si>
    <t>#POPO</t>
  </si>
  <si>
    <t>Popis objektu: SO 01 - Oprava uličních fasád</t>
  </si>
  <si>
    <t>#POPR</t>
  </si>
  <si>
    <t>Popis rozpočtu: 01 - ASŘ - ulice Štěpánská</t>
  </si>
  <si>
    <t>Popis rozpočtu: 02 - ASŘ - ulice Křenová</t>
  </si>
  <si>
    <t>Popis rozpočtu: 03 - Ostatní a vedlejší náklady</t>
  </si>
  <si>
    <t>Rekapitulace dílů</t>
  </si>
  <si>
    <t>Typ dílu</t>
  </si>
  <si>
    <t>3</t>
  </si>
  <si>
    <t>Svislé a kompletní konstrukce</t>
  </si>
  <si>
    <t>6</t>
  </si>
  <si>
    <t>Úpravy povrchu, podlahy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</si>
  <si>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</si>
  <si>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</si>
  <si>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</si>
  <si>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</si>
  <si>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</si>
  <si>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</si>
  <si>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</si>
  <si>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</si>
  <si>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</si>
  <si>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</si>
  <si>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</si>
  <si>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</si>
  <si>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764</t>
  </si>
  <si>
    <t>Konstrukce klempířské</t>
  </si>
  <si>
    <t>767</t>
  </si>
  <si>
    <t>Konstrukce zámečnické</t>
  </si>
  <si>
    <t>783</t>
  </si>
  <si>
    <t>Nátěry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</si>
  <si>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</si>
  <si>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</si>
  <si>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</si>
  <si>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</si>
  <si>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</si>
  <si>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</si>
  <si>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</si>
  <si>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</si>
  <si>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</si>
  <si>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</si>
  <si>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</si>
  <si>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</si>
  <si>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</si>
  <si>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</si>
  <si>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</si>
  <si>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</si>
  <si>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</si>
  <si>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</si>
  <si>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</si>
  <si>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</si>
  <si>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</si>
  <si>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</si>
  <si>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</si>
  <si>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</si>
  <si>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</si>
  <si>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</si>
  <si>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</si>
  <si>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</si>
  <si>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</si>
  <si>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</si>
  <si>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</si>
  <si>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</si>
  <si>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</si>
  <si>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</si>
  <si>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</si>
  <si>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</si>
  <si>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</si>
  <si>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</si>
  <si>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</si>
  <si>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</si>
  <si>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RTS 24/ I</t>
  </si>
  <si>
    <t>Práce</t>
  </si>
  <si>
    <t>Běžná</t>
  </si>
  <si>
    <t>POL1_</t>
  </si>
  <si>
    <t>včetně pomocného pracovního lešení</t>
  </si>
  <si>
    <t>SPI</t>
  </si>
  <si>
    <t xml:space="preserve">prohloubení sklepních výklenků : </t>
  </si>
  <si>
    <t>VV</t>
  </si>
  <si>
    <t>SZ : 2*1,0*0,55*0,145</t>
  </si>
  <si>
    <t>319211321RT4</t>
  </si>
  <si>
    <t>Utěsnění zdiva - těsnicí stěrka na svislé ploše tl. do 5 mm</t>
  </si>
  <si>
    <t>m2</t>
  </si>
  <si>
    <t xml:space="preserve">Soklová část - 400 mm nad úroveň terénu : </t>
  </si>
  <si>
    <t xml:space="preserve">SZ : </t>
  </si>
  <si>
    <t>sokl : (59,340+4*0,26)*0,4</t>
  </si>
  <si>
    <t>odpočet oken 1PP : -(6*1,0*0,25+10*1,0*0,25+2,0*0,4)</t>
  </si>
  <si>
    <t>ostění a nadpraží oken a dveří : 6*(1,0+2*0,25)*0,2+10*(1,0+2*0,25)*0,2+2*0,4*0,43</t>
  </si>
  <si>
    <t>602034121RT1</t>
  </si>
  <si>
    <t xml:space="preserve">Omítka stěn z hotových směsí podhoz pod sanační omítky,  ,  , tloušťka vrstvy 10 mm,  </t>
  </si>
  <si>
    <t>801-1</t>
  </si>
  <si>
    <t>po jednotlivých vrstvách</t>
  </si>
  <si>
    <t>Odkaz na mn. položky pořadí 2 : 24,49600</t>
  </si>
  <si>
    <t>612409991RT2</t>
  </si>
  <si>
    <t>Začištění omítek kolem oken, dveří a obkladů apod. s použitím suché maltové směsi</t>
  </si>
  <si>
    <t>m</t>
  </si>
  <si>
    <t xml:space="preserve">sokl : </t>
  </si>
  <si>
    <t>ostění a nadpraží oken a dveří : 6*(2*1,0+2*0,55)+10*(2*1,0+2*0,55)+2*(1,29)</t>
  </si>
  <si>
    <t xml:space="preserve">1NP : </t>
  </si>
  <si>
    <t>ostění a nadpraží oken a dveří : 6*(1,55+2*2,66)+12*(1,31+2*2,66)+2*2,19+(pi*2,0/2)</t>
  </si>
  <si>
    <t xml:space="preserve">2NP+3NP : </t>
  </si>
  <si>
    <t>ostění a napraží oken a dveří : 12*(1,51+2*2,66)+24*(1,31+2*2,66)+(1,45+2*2,66)</t>
  </si>
  <si>
    <t xml:space="preserve">4NP : </t>
  </si>
  <si>
    <t>ostění a napraží oken a dveří : 6*(1,55+2*2,66)+12*(1,31+2*2,66)+(1,45+2*2,66)</t>
  </si>
  <si>
    <t>620401211R00</t>
  </si>
  <si>
    <t>Zpevňující a ochranné nátěry vnějších omítek nátěr na bázi polymerů a silikátů k neutralizaci solí, 1 vrstva nátěru</t>
  </si>
  <si>
    <t>620991121R00</t>
  </si>
  <si>
    <t>Zakrývání výplní vnějších otvorů z postaveného lešení</t>
  </si>
  <si>
    <t>POL1_1</t>
  </si>
  <si>
    <t>s rámy a zárubněmi, zábradlí, předmětů oplechování apod., které se zřizují ještě před úpravami povrchu, před jejich znečištěním při úpravách povrchu nástřikem plastických (lepivých) maltovin</t>
  </si>
  <si>
    <t>okna soklové části : 16*1,0*0,55</t>
  </si>
  <si>
    <t>1NP : 6*1,55*2,66+12*1,31*2,66+2,0*3,55+2,0*0,73</t>
  </si>
  <si>
    <t>2NP : 6*1,55*2,66+12*1,31*2,66+1,45*2,66</t>
  </si>
  <si>
    <t>3NP : 6*1,55*2,66+12*1,31*2,66+1,45*2,66</t>
  </si>
  <si>
    <t>4NP : 6*1,55*2,66+12*1,31*2,66+1,45*2,66</t>
  </si>
  <si>
    <t>622471317RS7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</si>
  <si>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</si>
  <si>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</si>
  <si>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>POP</t>
  </si>
  <si>
    <t>Odkaz na mn. položky pořadí 24 : 18,00000</t>
  </si>
  <si>
    <t>622471319RS7</t>
  </si>
  <si>
    <t xml:space="preserve">Nátěry a nástřiky vnějších stěn a pilířů základním a krycím nátěrem (nebo přestřikem povrchu) hmota silikátová, složitost 5 ,  </t>
  </si>
  <si>
    <t>Odkaz na mn. položky pořadí 25 : 966,39159</t>
  </si>
  <si>
    <t>622477321R00</t>
  </si>
  <si>
    <t>Oprava vnějších štukových omítek stěn s překrytím celé plochy štukem složitost fasády I.-II., množství opravované plochy do 10%</t>
  </si>
  <si>
    <t>navlhčení podkladu, cementový postřik a jádrová omítka na uvedeném procentu plochy fasády, penetrace a štuk přes celou plochu</t>
  </si>
  <si>
    <t>622477355R00</t>
  </si>
  <si>
    <t>Oprava vnějších štukových omítek stěn s překrytím celé plochy štukem složitost fasády V., množství opravované plochy 41 až 50 %</t>
  </si>
  <si>
    <t>622904112R00</t>
  </si>
  <si>
    <t>Očištění fasád tlakovou vodou, složitost fasády 1 - 2</t>
  </si>
  <si>
    <t xml:space="preserve">Plocha JZ fasády : </t>
  </si>
  <si>
    <t>622904115R00</t>
  </si>
  <si>
    <t>Očištění fasád tlakovou vodou, složitost fasády 3 - 5</t>
  </si>
  <si>
    <t xml:space="preserve">Plocha SZ fasády : </t>
  </si>
  <si>
    <t>61-001</t>
  </si>
  <si>
    <t>Příplatek za štukatérské práce, rozsah a popis viz PD</t>
  </si>
  <si>
    <t xml:space="preserve">m2    </t>
  </si>
  <si>
    <t>Vlastní</t>
  </si>
  <si>
    <t>Kalkul</t>
  </si>
  <si>
    <t>Štukaterský prvek 4 : 8*1,4*0,7</t>
  </si>
  <si>
    <t>Štukaterský prvek 5 : 4,08*2,31</t>
  </si>
  <si>
    <t>Štukaterský prvek 6 : 3,67*1,655</t>
  </si>
  <si>
    <t>913      R00</t>
  </si>
  <si>
    <t>Hzs - Stavební dělník</t>
  </si>
  <si>
    <t>h</t>
  </si>
  <si>
    <t>Prav.M</t>
  </si>
  <si>
    <t>HZS</t>
  </si>
  <si>
    <t>POL10_</t>
  </si>
  <si>
    <t xml:space="preserve">demontáž a zpětná montáž prvků na fasádě vč. montážního materiálu : </t>
  </si>
  <si>
    <t>SZ - cedulka s názvem ulice a č.p : 2*(0,5+0,5)</t>
  </si>
  <si>
    <t>SZ - 3x orientační cedulka inženýrských sítí : 3*(0,5+0,5)</t>
  </si>
  <si>
    <t>SZ - 3x držák vlajky (vč. obroušení a nátěru) : 3*(0,5+0,5)</t>
  </si>
  <si>
    <t>SZ - plechová cedule JmK : 0,5+0,5</t>
  </si>
  <si>
    <t>SZ - kovový erb ČR : 0,5+0,5</t>
  </si>
  <si>
    <t>SZ - nápis Gymnazium : 1,0+1,0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</si>
  <si>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</si>
  <si>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</si>
  <si>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</si>
  <si>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</si>
  <si>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</si>
  <si>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SZ : (1,0+59,34+1,0)*(20,315+0,32)</t>
  </si>
  <si>
    <t>JZ : 6,0*3,0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</si>
  <si>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</si>
  <si>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</si>
  <si>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15 : 1283,75090*2</t>
  </si>
  <si>
    <t>941941832R00</t>
  </si>
  <si>
    <t>Demontáž lešení lehkého řadového s podlahami šířky od 0,8 do 1 m, výšky přes 10 do 30 m</t>
  </si>
  <si>
    <t>Odkaz na mn. položky pořadí 15 : 1283,75090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</si>
  <si>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</si>
  <si>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</si>
  <si>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</si>
  <si>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</si>
  <si>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</si>
  <si>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</si>
  <si>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180556001400R</t>
  </si>
  <si>
    <t>Vrátek stavební lanový  EVL-300</t>
  </si>
  <si>
    <t>Sh</t>
  </si>
  <si>
    <t>STROJ</t>
  </si>
  <si>
    <t>Stroj</t>
  </si>
  <si>
    <t>POL6_</t>
  </si>
  <si>
    <t>8 hod/den, 3 měsíců : 3*168</t>
  </si>
  <si>
    <t>970031160R00</t>
  </si>
  <si>
    <t>Jádrové vrtání, kruhové prostupy v cihelném zdivu jádrové vrtání, do D 160 mm</t>
  </si>
  <si>
    <t>801-3</t>
  </si>
  <si>
    <t xml:space="preserve">Deštové svody skrz patrové římsy : </t>
  </si>
  <si>
    <t>SZ : 2*(1,05+0,63+0,25+0,35)</t>
  </si>
  <si>
    <t>971033531R00</t>
  </si>
  <si>
    <t>Vybourání otvorů ve zdivu cihelném z jakýchkoliv cihel pálených  na jakoukoliv maltu vápenou nebo vápenocementovou, plochy do 1 m2, tloušťky do 150 mm</t>
  </si>
  <si>
    <t>základovém nebo nadzákladovém,</t>
  </si>
  <si>
    <t>Včetně pomocného lešení o výšce podlahy do 1900 mm a pro zatížení do 1,5 kPa  (150 kg/m2).</t>
  </si>
  <si>
    <t>prohloubení sklepních výklenků : 2*1*0,55</t>
  </si>
  <si>
    <t>větrací otvor : 1*0,55</t>
  </si>
  <si>
    <t>978015221R00</t>
  </si>
  <si>
    <t>Otlučení omítek vápenných nebo vápenocementových vnějších s vyškrabáním spár, s očištěním zdiva  1. až 4. stupni složitosti, v rozsahu do 10 %</t>
  </si>
  <si>
    <t xml:space="preserve">Odhad ploch štítových stěn : </t>
  </si>
  <si>
    <t>978015361R00</t>
  </si>
  <si>
    <t>Otlučení omítek vápenných nebo vápenocementových vnějších s vyškrabáním spár, s očištěním zdiva  5. až 7. stupni složitosti, v rozsahu do 50 %</t>
  </si>
  <si>
    <t>sokl : (59,340+4*0,26)*(1,29+(0,32+0,24)/2)</t>
  </si>
  <si>
    <t>odpočet oken 1PP : -(6*1,0*0,55+10*1,0*0,55+2,0*1,29)</t>
  </si>
  <si>
    <t>ostění a nadpraží oken a dveří : 6*(2*1,0+2*0,55)*0,2+10*(1,0+2*0,55)*0,2+2*(1,29)*0,43</t>
  </si>
  <si>
    <t>1NP : (59,34+4*0,26)*(5,985-1,29)</t>
  </si>
  <si>
    <t>odpočet oken 1NP : -(6*1,55*2,66+12*1,31*2,66+2,0*2,19+(pi*1,0^2)/2)</t>
  </si>
  <si>
    <t>ostění a nadpraží oken a dveří : 6*(1,55+2*2,66)*0,1+12*(1,31+2*2,66)*0,1+2*2,19*0,43+(pi*2,0/2)*0,43</t>
  </si>
  <si>
    <t>2NP+3NP : (59,34+2*0,26)*(14,955-5,985)</t>
  </si>
  <si>
    <t>odpočet oken 2-3NP : -(12*1,55*2,66+24*1,31*2,66+1,45*2,66)</t>
  </si>
  <si>
    <t>ostění a napraží oken a dveří : 12*(1,51+2*2,66)*0,1+24*(1,31+2*2,66)*0,1+(1,45+2*2,66)*0,1</t>
  </si>
  <si>
    <t>4NP : (59,34+2*0,26)*(19,315-14,955)</t>
  </si>
  <si>
    <t>odpočet oken 4NP : -(6*1,55*2,66+12*1,31*2,66+1,45*2,66)</t>
  </si>
  <si>
    <t>ostění a napraží oken a dveří : 6*(1,55+2*2,66)*0,16+12*(1,31+2*2,66)*0,16+(1,45+2*2,66)*0,16</t>
  </si>
  <si>
    <t>Podkroví - odhad plochy : 2*3,5*1,7</t>
  </si>
  <si>
    <t>978015411R00</t>
  </si>
  <si>
    <t>Odstranění štukové vrstvy z omítek stěn vnějších, složitosti 1-4</t>
  </si>
  <si>
    <t xml:space="preserve">Rozsah 90% ploch fasád : </t>
  </si>
  <si>
    <t>Odkaz na mn. položky pořadí 24 : 18,00000*0,9</t>
  </si>
  <si>
    <t>978015415R00</t>
  </si>
  <si>
    <t>Odstranění štukové vrstvy z omítek stěn vnějších, složitosti 5-7</t>
  </si>
  <si>
    <t xml:space="preserve">Rozsah 50% ploch fasád : </t>
  </si>
  <si>
    <t>Odkaz na mn. položky pořadí 25 : 966,39158*0,5</t>
  </si>
  <si>
    <t>999281211R00</t>
  </si>
  <si>
    <t>Přesun hmot pro opravy a údržbu objektů pro opravy a údržbu vnějších plášťů dosavadních objektů  výšky do 25 m</t>
  </si>
  <si>
    <t>t</t>
  </si>
  <si>
    <t>Přesun hmot</t>
  </si>
  <si>
    <t>POL7_</t>
  </si>
  <si>
    <t>oborů 801, 803, 811 a 812</t>
  </si>
  <si>
    <t>711212001RW4</t>
  </si>
  <si>
    <t>Izolace proti vodě nátěr hydroizolační minerální, proti netlakové vodě</t>
  </si>
  <si>
    <t>800-711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</si>
  <si>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</si>
  <si>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</si>
  <si>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</si>
  <si>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764812619RT2</t>
  </si>
  <si>
    <t xml:space="preserve">Oplechování  říms, z lakovaného pozinkovaného plechu, rš 190 mm, dodávka a montáž </t>
  </si>
  <si>
    <t>800-764</t>
  </si>
  <si>
    <t>včetně zhotovení rohů, spojů a dilatací</t>
  </si>
  <si>
    <t>Začátek provozního součtu</t>
  </si>
  <si>
    <t xml:space="preserve">  SZ, JZ : </t>
  </si>
  <si>
    <t>Konec provozního součtu</t>
  </si>
  <si>
    <t>K18 : 12*1,56</t>
  </si>
  <si>
    <t>K19 : 1*1,7</t>
  </si>
  <si>
    <t>K27 : 2,0</t>
  </si>
  <si>
    <t>Mezisoučet</t>
  </si>
  <si>
    <t>15 % rezerva na spoje a části pod omítkou : 22,42*0,15</t>
  </si>
  <si>
    <t>764812640RT2</t>
  </si>
  <si>
    <t>Oplechování  říms, z lakovaného pozinkovaného plechu, rš 250 mm, dodávka + montáž lepením</t>
  </si>
  <si>
    <t>K13 : (6+6)*1,88</t>
  </si>
  <si>
    <t>K14 : (12+12)*1,56</t>
  </si>
  <si>
    <t>K15 : (1+1)*1,7</t>
  </si>
  <si>
    <t>K17 : 6*1,88</t>
  </si>
  <si>
    <t>15 % rezerva na spoje a části pod omítkou : 74,68*0,15</t>
  </si>
  <si>
    <t>764812650RT2</t>
  </si>
  <si>
    <t>Oplechování  říms, z lakovaného pozinkovaného plechu, rš 330 mm, dodávka + montáž lepením</t>
  </si>
  <si>
    <t>K10 : 6*1,88</t>
  </si>
  <si>
    <t>K11 : 12*1,56</t>
  </si>
  <si>
    <t>K20 : 11,5+0,26+16,13+16,035+0,26+11,55</t>
  </si>
  <si>
    <t>K22 : 11,5+0,26+36,29+0,26+11,55</t>
  </si>
  <si>
    <t>15 % rezerva na spoje a části pod omítkou : 145,595*0,15</t>
  </si>
  <si>
    <t>764812660RT2</t>
  </si>
  <si>
    <t>Oplechování  říms, z lakovaného pozinkovaného plechu, rš 400 mm, dodávka + montáž lepením</t>
  </si>
  <si>
    <t>K21 : 11,5+0,26+36,29+0,26+11,55</t>
  </si>
  <si>
    <t>15 % rezerva na spoje a části pod omítkou : 59,86*0,15</t>
  </si>
  <si>
    <t>764817160RT2</t>
  </si>
  <si>
    <t>Oplechování  zdí (atik), z lakovaného pozinkovaného plechu, rš 600 mm, dodávka + montáž lepením</t>
  </si>
  <si>
    <t>K25 : 2,5+2,0</t>
  </si>
  <si>
    <t>15 % rezerva na spoje a části pod omítkou : 4,5*0,15</t>
  </si>
  <si>
    <t>764819214R00</t>
  </si>
  <si>
    <t>Odpadní trouby kruhové, průměr 150 mm, z lakovaného pozinkovaného plechu,  , dodávka a montáž</t>
  </si>
  <si>
    <t>K24 : 2*20,125</t>
  </si>
  <si>
    <t>764816122RT2</t>
  </si>
  <si>
    <t>Oplechování parapetů včetně rohů, lepené lepidlem, z lakovaného pozinkovaného plechu, rš 225 mm, dodávka a montáž</t>
  </si>
  <si>
    <t>včetně rohů</t>
  </si>
  <si>
    <t>včetně krytek a spojovacích prostředků.</t>
  </si>
  <si>
    <t>K01 : 6*1,55</t>
  </si>
  <si>
    <t>K02 : 12*1,31</t>
  </si>
  <si>
    <t>15 % rezerva na spoje a části pod omítkou : 25,02*0,15</t>
  </si>
  <si>
    <t>764816124RT2</t>
  </si>
  <si>
    <t>Oplechování parapetů včetně rohů, lepené lepidlem, z lakovaného pozinkovaného plechu, rš 240 mm, dodávka a montáž</t>
  </si>
  <si>
    <t xml:space="preserve">  SZ,JZ : </t>
  </si>
  <si>
    <t>K03 : (6+6)*1,55</t>
  </si>
  <si>
    <t>K04 : (12+12)*1,31</t>
  </si>
  <si>
    <t>15 % rezerva na spoje a části pod omítkou : 50,04*0,15</t>
  </si>
  <si>
    <t>764816127RT2</t>
  </si>
  <si>
    <t>Oplechování parapetů včetně rohů, lepené lepidlem, z lakovaného pozinkovaného plechu, rš 270 mm, dodávka a montáž</t>
  </si>
  <si>
    <t>K05 : (1+1)*1,45</t>
  </si>
  <si>
    <t>K06 : 6*1,55</t>
  </si>
  <si>
    <t>K07 : 12*1,31</t>
  </si>
  <si>
    <t>K08 : 1*1,45</t>
  </si>
  <si>
    <t>15 % rezerva na spoje a části pod omítkou : 29,37*0,15</t>
  </si>
  <si>
    <t>764410850R00</t>
  </si>
  <si>
    <t>Demontáž oplechování parapetů rš od 100 do 330 mm</t>
  </si>
  <si>
    <t>Odkaz na mn. položky pořadí 37 : 28,77300</t>
  </si>
  <si>
    <t>Odkaz na mn. položky pořadí 38 : 57,54600</t>
  </si>
  <si>
    <t>Odkaz na mn. položky pořadí 39 : 33,77550</t>
  </si>
  <si>
    <t>764421830R00</t>
  </si>
  <si>
    <t>Demontáž oplechování říms rš od 100 do 200 mm</t>
  </si>
  <si>
    <t>Odkaz na mn. položky pořadí 31 : 25,78300</t>
  </si>
  <si>
    <t>764421850R00</t>
  </si>
  <si>
    <t>Demontáž oplechování říms rš od 250 do 330 mm</t>
  </si>
  <si>
    <t>Odkaz na mn. položky pořadí 32 : 85,88200</t>
  </si>
  <si>
    <t>Odkaz na mn. položky pořadí 33 : 167,43425</t>
  </si>
  <si>
    <t>764421870R00</t>
  </si>
  <si>
    <t>Demontáž oplechování říms rš od 400 do 500 mm</t>
  </si>
  <si>
    <t>Odkaz na mn. položky pořadí 34 : 68,83900</t>
  </si>
  <si>
    <t>764430850R00</t>
  </si>
  <si>
    <t>Demontáž oplechování zdí a nadezdívek rš 600 mm</t>
  </si>
  <si>
    <t>Odkaz na mn. položky pořadí 35 : 5,17500</t>
  </si>
  <si>
    <t>764454803R00</t>
  </si>
  <si>
    <t>Demontáž odpadních trub nebo součástí trub kruhových , o průměru 150 mm</t>
  </si>
  <si>
    <t>Odkaz na mn. položky pořadí 36 : 40,25000</t>
  </si>
  <si>
    <t>764/K48</t>
  </si>
  <si>
    <t>D+M průběžných kotevních plechů pro oplechování atiky, lak. Pz plech, tl. 0,55 mm, rš 100 mm, vruty, viz Výpis klempířských výrobků</t>
  </si>
  <si>
    <t xml:space="preserve">m     </t>
  </si>
  <si>
    <t>Indiv</t>
  </si>
  <si>
    <t xml:space="preserve">Po obou stranách zdí : </t>
  </si>
  <si>
    <t>K26 : 2*2,5+2*2,0</t>
  </si>
  <si>
    <t>15 % rezerva na spoje a části pod omítkou : 9,0*0,15</t>
  </si>
  <si>
    <t>764815215RX</t>
  </si>
  <si>
    <t>Žlab podokapní půlkruh.z lak.Pz plechu, rš 400 mm, kónický</t>
  </si>
  <si>
    <t xml:space="preserve">oprava 10 % celkové délky žlabů (odhad) : </t>
  </si>
  <si>
    <t>SZ : 58,56*0,1</t>
  </si>
  <si>
    <t>998764203R00</t>
  </si>
  <si>
    <t>Přesun hmot pro konstrukce klempířské v objektech výšky do 24 m</t>
  </si>
  <si>
    <t>50 m vodorovně</t>
  </si>
  <si>
    <t>767662110R00</t>
  </si>
  <si>
    <t>Montáž mříží pevných - šroubováním</t>
  </si>
  <si>
    <t>800-767</t>
  </si>
  <si>
    <t xml:space="preserve">Z01 : </t>
  </si>
  <si>
    <t>SZ : 18*1,0*0,55</t>
  </si>
  <si>
    <t/>
  </si>
  <si>
    <t xml:space="preserve">Z02 : </t>
  </si>
  <si>
    <t>SZ : 16*0,9*0,45</t>
  </si>
  <si>
    <t>767995103R00</t>
  </si>
  <si>
    <t>Výroba a montáž atypických kovovových doplňků staveb hmotnosti přes 10 do 20 kg</t>
  </si>
  <si>
    <t>kg</t>
  </si>
  <si>
    <t xml:space="preserve">0,785 kg/m : </t>
  </si>
  <si>
    <t>SZ : 18*(2*1,0+4*0,9+10*0,45)*0,785</t>
  </si>
  <si>
    <t>SZ : 16*(2*0,9+2*0,45)*0,785</t>
  </si>
  <si>
    <t>767999801R00</t>
  </si>
  <si>
    <t>Demontáž ostatních doplňků staveb doplňků staveb  o hmotnosti přes 20 do 50 kg</t>
  </si>
  <si>
    <t>SZ : 3*3,0</t>
  </si>
  <si>
    <t>13215522R</t>
  </si>
  <si>
    <t>Tyč ocelová válcovaná za tepla průřez: čtvercový; značka: S235JR (1.0038); a = 10 mm</t>
  </si>
  <si>
    <t>SPCM</t>
  </si>
  <si>
    <t>Specifikace</t>
  </si>
  <si>
    <t>POL3_</t>
  </si>
  <si>
    <t>SZ : (18*(2*1,0+4*0,9+10*0,45)*0,785)/1000</t>
  </si>
  <si>
    <t>13222580R</t>
  </si>
  <si>
    <t>Tyč ocelová válcovaná za tepla průřez: plochý; značka: S235JR (1.0038); a = 20 mm; t = 5,0 mm</t>
  </si>
  <si>
    <t>SZ - návarky : 18*4*0,05*0,785/1000</t>
  </si>
  <si>
    <t>SZ - rám : (16*(2*0,9+2*0,45)*0,785)/1000</t>
  </si>
  <si>
    <t>SZ - návarky pro kotvení do stěn : 16*2*0,1*0,785/1000</t>
  </si>
  <si>
    <t>15945070R</t>
  </si>
  <si>
    <t>plech ocelový - síťovina tahokov ocel tř.11; 2000 x 1000 mm; tvar oka kosočtverec; délka oka 22,0 mm; šířka oka 12,0 mm; výška třmenu 2,0 mm; tl. plechu 1,5 mm</t>
  </si>
  <si>
    <t xml:space="preserve">hmotnost 3,42 kg/m2 : </t>
  </si>
  <si>
    <t>SZ : (16*0,9*0,45)*3,42/1000</t>
  </si>
  <si>
    <t>998767202R00</t>
  </si>
  <si>
    <t>Přesun hmot pro kovové stavební doplňk. konstrukce v objektech výšky do 12 m</t>
  </si>
  <si>
    <t>783102821R00</t>
  </si>
  <si>
    <t>Odstranění starých nátěrů z ocelových konstrukcí konstrukcí středních "B", opálením nebo oklepáním</t>
  </si>
  <si>
    <t>800-783</t>
  </si>
  <si>
    <t>držák vlajky (odhad) : 1,0</t>
  </si>
  <si>
    <t>kovový nápis na budově : 1,6*0,3</t>
  </si>
  <si>
    <t>783124220R00</t>
  </si>
  <si>
    <t>Nátěry ocelových konstrukcí syntetické B - ocelové konstrukce střední, jednonásobné + 2x email</t>
  </si>
  <si>
    <t>na vzduchu schnoucí</t>
  </si>
  <si>
    <t xml:space="preserve">Původní zámečnické konstrukce : </t>
  </si>
  <si>
    <t>Odkaz na mn. položky pořadí 56 : 1,48000</t>
  </si>
  <si>
    <t>783522900R00</t>
  </si>
  <si>
    <t>Údržba nátěrů klempířských konstrukcí, syntetické dvojnásobné se základním nátěrem</t>
  </si>
  <si>
    <t xml:space="preserve">žaluzie v oknech v soklové části : </t>
  </si>
  <si>
    <t>JZ : 2*1,0*0,55</t>
  </si>
  <si>
    <t>783801812R00</t>
  </si>
  <si>
    <t xml:space="preserve">Odstranění starých nátěrů z omítek stěn, oškrabáním </t>
  </si>
  <si>
    <t xml:space="preserve">25 % ploch fasády : </t>
  </si>
  <si>
    <t>Odkaz na mn. položky pořadí 25 : 966,39160*0,25</t>
  </si>
  <si>
    <t xml:space="preserve">45% plochy horní části štítu J fasády : </t>
  </si>
  <si>
    <t>Odkaz na mn. položky pořadí 24 : 18,00000*0,45</t>
  </si>
  <si>
    <t>783802822R00</t>
  </si>
  <si>
    <t>Odstranění starých nátěrů z omítek stěn, opálením</t>
  </si>
  <si>
    <t>900      RT2</t>
  </si>
  <si>
    <t>HZS, Práce v tarifní třídě 5</t>
  </si>
  <si>
    <t>RTS 14/ I</t>
  </si>
  <si>
    <t xml:space="preserve">odpojení, demontáž, zpětná montáž a zapojení prvků ELE na fasádě : </t>
  </si>
  <si>
    <t>SZ - kamera : 0,5+0,5</t>
  </si>
  <si>
    <t>SZ - zvonkové tablo : 0,5+0,5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</si>
  <si>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</si>
  <si>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</si>
  <si>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</si>
  <si>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</si>
  <si>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</si>
  <si>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</si>
  <si>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</si>
  <si>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</si>
  <si>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</si>
  <si>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</si>
  <si>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</si>
  <si>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</si>
  <si>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</si>
  <si>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</si>
  <si>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</si>
  <si>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</si>
  <si>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</si>
  <si>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</si>
  <si>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979990001R00</t>
  </si>
  <si>
    <t>Poplatek za skládku stavební suti</t>
  </si>
  <si>
    <t>SUM</t>
  </si>
  <si>
    <t>END</t>
  </si>
  <si>
    <t xml:space="preserve">SV : </t>
  </si>
  <si>
    <t>sokl : (28,325+3*0,26)*0,4</t>
  </si>
  <si>
    <t>odpočet oken 1PP : -(6*1,0*0,25+2,0)</t>
  </si>
  <si>
    <t>ostění a nadpraží oken a dveří : 6*(1,0+2*0,25)*0,2+2*0,4*0,54</t>
  </si>
  <si>
    <t>Odkaz na mn. položky pořadí 1 : 10,37400</t>
  </si>
  <si>
    <t>ostění a nadpraží oken a dveří : 6*(2*1,0+2*0,55)+2*1,29</t>
  </si>
  <si>
    <t>ostění a nadpraží oken a dveří : 6*(1,31+2*2,66)+2*1,385+(pi*2,0/2)</t>
  </si>
  <si>
    <t>ostění a napraží oken a dveří : 14*(1,31+2*2,66)</t>
  </si>
  <si>
    <t>ostění a napraží oken a dveří : 7*(1,31+2*2,66)</t>
  </si>
  <si>
    <t>okna soklové části : 6*1,0*0,55</t>
  </si>
  <si>
    <t>1NP : 2,0*2,99+2,0*0,95+6*1,31*2,66</t>
  </si>
  <si>
    <t>2NP : 7*1,31*2,66</t>
  </si>
  <si>
    <t>3NP : 7*1,31*2,66</t>
  </si>
  <si>
    <t>4NP : 7*1,31*2,66</t>
  </si>
  <si>
    <t xml:space="preserve">Nátěry a nástřiky vnějších stěn a pilířů Nátěry a nástřiky vnějších stěn a pilířů základním a krycím nátěrem (nebo přestřikem povrchu) hmota silikátová, složitost 1 ÷ 2,  </t>
  </si>
  <si>
    <t>maltovinová úprava na rovném povrchu vnějších stěn, plastická, tenkovrstvá, jednobarevná, s nejnutnějším obroušením podkladu (pemzou) a oprášením, s penetrací, z lešení, bez zakrývání  Penetrace + 2 x krycí nátěr.</t>
  </si>
  <si>
    <t>Odkaz na mn. položky pořadí 22 : 120,00000</t>
  </si>
  <si>
    <t xml:space="preserve">Nátěry a nástřiky vnějších stěn a pilířů Nátěry a nástřiky vnějších stěn a pilířů základním a krycím nátěrem (nebo přestřikem povrchu) hmota silikátová, složitost 5 ,  </t>
  </si>
  <si>
    <t>Odkaz na mn. položky pořadí 23 : 488,93674</t>
  </si>
  <si>
    <t xml:space="preserve">Plochy JV fasády : </t>
  </si>
  <si>
    <t xml:space="preserve">Plocha SV fasády : </t>
  </si>
  <si>
    <t>Štukaterský prvek 1 : 5,04*2,78</t>
  </si>
  <si>
    <t>Štukaterský prvek 2 : 3,27*1,16</t>
  </si>
  <si>
    <t>Štukaterský prvek 3 : 2*1,2*0,7</t>
  </si>
  <si>
    <t>Štukaterský prvek 7 : 0,5*2,72</t>
  </si>
  <si>
    <t>SV- 2x plechová cedule u vstupu : 2*(0,5+0,5)</t>
  </si>
  <si>
    <t>SV - 7x orientační cedulka inženýrských sítí : 7*(0,5+0,5)</t>
  </si>
  <si>
    <t>SV - nápis Gymnasiu Křenová : 1,5+1,5</t>
  </si>
  <si>
    <t>SV : (1,0+28,325+1,0)*(19,315+0,32)</t>
  </si>
  <si>
    <t>JV : 15,0*8,0</t>
  </si>
  <si>
    <t>Odkaz na mn. položky pořadí 14 : 715,43138*2</t>
  </si>
  <si>
    <t>Odkaz na mn. položky pořadí 14 : 715,43138</t>
  </si>
  <si>
    <t>SV : 1,05+0,63+0,25+0,35</t>
  </si>
  <si>
    <t>sokl : (28,325+3*0,26)*(1,29+0,32)</t>
  </si>
  <si>
    <t>odpočet oken 1PP : -(6*1,0*0,55+2,0*(1,29+0,32))</t>
  </si>
  <si>
    <t>ostění a nadpraží oken a dveří : 6*(2*1,0+2*0,55)*0,2+2*(1,29+0,32)*0,54</t>
  </si>
  <si>
    <t>1NP : (28,325+3*0,26)*(5,985-1,29)</t>
  </si>
  <si>
    <t>odpočet oken 1NP : -(6*1,31*2,66+2,0*1,385+(pi*1,0^2)/2)</t>
  </si>
  <si>
    <t>ostění a nadpraží oken a dveří : 6*(1,31+2*2,66)*0,1+2*1,385*0,54+(pi*2,0/2)*0,54</t>
  </si>
  <si>
    <t>2NP+3NP : (28,325+0,26)*(14,955-5,985)</t>
  </si>
  <si>
    <t>odpočet oken 2-3NP : -(14*1,31*2,66)</t>
  </si>
  <si>
    <t>ostění a napraží oken a dveří : 14*(1,31+2*2,66)*0,1</t>
  </si>
  <si>
    <t>4NP : (28,325+0,26)*(19,315-14,955)</t>
  </si>
  <si>
    <t>odpočet oken 4NP : -(7*1,31*2,66)</t>
  </si>
  <si>
    <t>ostění a napraží oken a dveří : 7*(1,31+2*2,66)*0,16</t>
  </si>
  <si>
    <t>Odkaz na mn. položky pořadí 22 : 120,00000*0,9</t>
  </si>
  <si>
    <t>Odkaz na mn. položky pořadí 23 : 488,93674*0,5</t>
  </si>
  <si>
    <t>721242117R00</t>
  </si>
  <si>
    <t>Lapač střešních splavenin DN 150, litina, včetně dodávky materiálu</t>
  </si>
  <si>
    <t>kus</t>
  </si>
  <si>
    <t>800-721</t>
  </si>
  <si>
    <t>SV : 1</t>
  </si>
  <si>
    <t>721242805R00</t>
  </si>
  <si>
    <t>Demontáž lapačů střešních splavenin DN 150</t>
  </si>
  <si>
    <t>Odkaz na mn. položky pořadí 29 : 1,00000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</si>
  <si>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</si>
  <si>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</si>
  <si>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</si>
  <si>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  SV, JV : </t>
  </si>
  <si>
    <t>K12 : 6*1,56</t>
  </si>
  <si>
    <t>K20 : 8,44+0,26+15,875</t>
  </si>
  <si>
    <t>K22 : 8,44+0,26+19,885</t>
  </si>
  <si>
    <t>K23 : 3,57</t>
  </si>
  <si>
    <t>15 % rezerva na spoje a části pod omítkou : 66,09*0,15</t>
  </si>
  <si>
    <t>K21 : 8,44+0,26+19,885</t>
  </si>
  <si>
    <t>15 % rezerva na spoje a části pod omítkou : 28,585*0,15</t>
  </si>
  <si>
    <t>K25 : 2*3,0+4,0</t>
  </si>
  <si>
    <t>15 % rezerva na spoje a části pod omítkou : 10*0,15</t>
  </si>
  <si>
    <t>K24 : 20,125</t>
  </si>
  <si>
    <t>K02 : (6+7+7)*1,31</t>
  </si>
  <si>
    <t>15 % rezerva na spoje a části pod omítkou : 26,20*0,15</t>
  </si>
  <si>
    <t>764816131RT2</t>
  </si>
  <si>
    <t>Oplechování parapetů včetně rohů, lepené lepidlem, z lakovaného pozinkovaného plechu, rš 305 mm, dodávka a montáž</t>
  </si>
  <si>
    <t>K09 : 7*1,31</t>
  </si>
  <si>
    <t>15 % rezerva na spoje a části pod omítkou : 9,17*0,15</t>
  </si>
  <si>
    <t>Odkaz na mn. položky pořadí 36 : 30,13000</t>
  </si>
  <si>
    <t>Odkaz na mn. položky pořadí 37 : 10,54550</t>
  </si>
  <si>
    <t>Odkaz na mn. položky pořadí 32 : 76,00350</t>
  </si>
  <si>
    <t>Odkaz na mn. položky pořadí 33 : 32,87275</t>
  </si>
  <si>
    <t>Odkaz na mn. položky pořadí 34 : 11,50000</t>
  </si>
  <si>
    <t>Odkaz na mn. položky pořadí 35 : 20,12500</t>
  </si>
  <si>
    <t>K26 : 2*2*3,0+2*4,0</t>
  </si>
  <si>
    <t>15 % rezerva na spoje a části pod omítkou : 20,0*0,15</t>
  </si>
  <si>
    <t>SV : 27,25*0,1</t>
  </si>
  <si>
    <t>SV : 6*1,0*0,55</t>
  </si>
  <si>
    <t>SV : 6*0,9*0,45</t>
  </si>
  <si>
    <t>SV : 6*(2*1,0+4*0,9+10*0,45)*0,785</t>
  </si>
  <si>
    <t>SV : 6*(2*0,9+2*0,45)*0,785</t>
  </si>
  <si>
    <t>SV : 6*3,0</t>
  </si>
  <si>
    <t>SV : (6*(2*1,0+4*0,9+10*0,45)*0,785)/1000</t>
  </si>
  <si>
    <t>SV - návarky : 6*4*0,05*0,785/1000</t>
  </si>
  <si>
    <t>SV - rám : (6*(2*0,9+2*0,45)*0,785)/1000</t>
  </si>
  <si>
    <t>SV - návarky : 6*2*0,1*0,785/1000</t>
  </si>
  <si>
    <t>SV : (6*0,9*0,45)*3,42/1000</t>
  </si>
  <si>
    <t>kovový nápis na budově : 3,6*1,0</t>
  </si>
  <si>
    <t>Odkaz na mn. položky pořadí 52 : 3,60000</t>
  </si>
  <si>
    <t>Odkaz na mn. položky pořadí 23 : 488,93672*0,25</t>
  </si>
  <si>
    <t>Odkaz na mn. položky pořadí 22 : 120,00000*0,45</t>
  </si>
  <si>
    <t>M65-001</t>
  </si>
  <si>
    <t>Vložení stáv. kabelu na JV fasádě do chráničky a uložení pod omítku, vč. dodávky flexi chráničky PVC 25/18,3 mm</t>
  </si>
  <si>
    <t>bm</t>
  </si>
  <si>
    <t>JV : 6,0</t>
  </si>
  <si>
    <t>HZS, Práce v tarifní třídě 5 (např. tesař)</t>
  </si>
  <si>
    <t>SV - čidlo : 0,5+0,5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</si>
  <si>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</si>
  <si>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</si>
  <si>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</si>
  <si>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</si>
  <si>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</si>
  <si>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</si>
  <si>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</si>
  <si>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</si>
  <si>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</si>
  <si>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</si>
  <si>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</si>
  <si>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</si>
  <si>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</si>
  <si>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</si>
  <si>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</si>
  <si>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</si>
  <si>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</si>
  <si>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</si>
  <si>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</si>
  <si>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</si>
  <si>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</si>
  <si>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</si>
  <si>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</si>
  <si>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</si>
  <si>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</si>
  <si>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</si>
  <si>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</si>
  <si>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</si>
  <si>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</si>
  <si>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</si>
  <si>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</si>
  <si>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</si>
  <si>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</si>
  <si>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SZ : 3*30,5*(1,0+59,34+1,0)*1,5</t>
  </si>
  <si>
    <t>SV : 3*30,5*(1,0+28,325+1,0)*1,5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</si>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</sst>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2" fillId="0" borderId="0" xfId="0" applyFont="1" applyAlignment="1">
      <alignment wrapTex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password="EA1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6" t="s">
        <v>41</v>
      </c>
      <c r="C1" s="237"/>
      <c r="D1" s="237"/>
      <c r="E1" s="237"/>
      <c r="F1" s="237"/>
      <c r="G1" s="237"/>
      <c r="H1" s="237"/>
      <c r="I1" s="237"/>
      <c r="J1" s="238"/>
    </row>
    <row r="2" spans="1:15" ht="36" customHeight="1" x14ac:dyDescent="0.2">
      <c r="A2" s="2"/>
      <c r="B2" s="76" t="s">
        <v>22</v>
      </c>
      <c r="C2" s="77"/>
      <c r="D2" s="78" t="s">
        <v>43</v>
      </c>
      <c r="E2" s="242" t="s">
        <v>44</v>
      </c>
      <c r="F2" s="243"/>
      <c r="G2" s="243"/>
      <c r="H2" s="243"/>
      <c r="I2" s="243"/>
      <c r="J2" s="244"/>
      <c r="O2" s="1"/>
    </row>
    <row r="3" spans="1:15" ht="27" hidden="1" customHeight="1" x14ac:dyDescent="0.2">
      <c r="A3" s="2"/>
      <c r="B3" s="79"/>
      <c r="C3" s="77"/>
      <c r="D3" s="80"/>
      <c r="E3" s="245"/>
      <c r="F3" s="246"/>
      <c r="G3" s="246"/>
      <c r="H3" s="246"/>
      <c r="I3" s="246"/>
      <c r="J3" s="247"/>
    </row>
    <row r="4" spans="1:15" ht="23.25" customHeight="1" x14ac:dyDescent="0.2">
      <c r="A4" s="2"/>
      <c r="B4" s="81"/>
      <c r="C4" s="82"/>
      <c r="D4" s="83"/>
      <c r="E4" s="226"/>
      <c r="F4" s="226"/>
      <c r="G4" s="226"/>
      <c r="H4" s="226"/>
      <c r="I4" s="226"/>
      <c r="J4" s="227"/>
    </row>
    <row r="5" spans="1:15" ht="24" customHeight="1" x14ac:dyDescent="0.2">
      <c r="A5" s="2"/>
      <c r="B5" s="31" t="s">
        <v>42</v>
      </c>
      <c r="D5" s="230"/>
      <c r="E5" s="231"/>
      <c r="F5" s="231"/>
      <c r="G5" s="23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2"/>
      <c r="E6" s="233"/>
      <c r="F6" s="233"/>
      <c r="G6" s="23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4"/>
      <c r="F7" s="235"/>
      <c r="G7" s="23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9"/>
      <c r="E11" s="249"/>
      <c r="F11" s="249"/>
      <c r="G11" s="249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5"/>
      <c r="E12" s="225"/>
      <c r="F12" s="225"/>
      <c r="G12" s="22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8"/>
      <c r="F13" s="229"/>
      <c r="G13" s="2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8"/>
      <c r="F15" s="248"/>
      <c r="G15" s="250"/>
      <c r="H15" s="250"/>
      <c r="I15" s="250" t="s">
        <v>29</v>
      </c>
      <c r="J15" s="251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14"/>
      <c r="F16" s="215"/>
      <c r="G16" s="214"/>
      <c r="H16" s="215"/>
      <c r="I16" s="214">
        <f>SUMIF(F57:F71,A16,I57:I71)+SUMIF(F57:F71,"PSU",I57:I71)</f>
        <v>0</v>
      </c>
      <c r="J16" s="21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14"/>
      <c r="F17" s="215"/>
      <c r="G17" s="214"/>
      <c r="H17" s="215"/>
      <c r="I17" s="214">
        <f>SUMIF(F57:F71,A17,I57:I71)</f>
        <v>0</v>
      </c>
      <c r="J17" s="21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14"/>
      <c r="F18" s="215"/>
      <c r="G18" s="214"/>
      <c r="H18" s="215"/>
      <c r="I18" s="214">
        <f>SUMIF(F57:F71,A18,I57:I71)</f>
        <v>0</v>
      </c>
      <c r="J18" s="216"/>
    </row>
    <row r="19" spans="1:10" ht="23.25" customHeight="1" x14ac:dyDescent="0.2">
      <c r="A19" s="139" t="s">
        <v>94</v>
      </c>
      <c r="B19" s="38" t="s">
        <v>27</v>
      </c>
      <c r="C19" s="62"/>
      <c r="D19" s="63"/>
      <c r="E19" s="214"/>
      <c r="F19" s="215"/>
      <c r="G19" s="214"/>
      <c r="H19" s="215"/>
      <c r="I19" s="214">
        <f>SUMIF(F57:F71,A19,I57:I71)</f>
        <v>0</v>
      </c>
      <c r="J19" s="216"/>
    </row>
    <row r="20" spans="1:10" ht="23.25" customHeight="1" x14ac:dyDescent="0.2">
      <c r="A20" s="139" t="s">
        <v>95</v>
      </c>
      <c r="B20" s="38" t="s">
        <v>28</v>
      </c>
      <c r="C20" s="62"/>
      <c r="D20" s="63"/>
      <c r="E20" s="214"/>
      <c r="F20" s="215"/>
      <c r="G20" s="214"/>
      <c r="H20" s="215"/>
      <c r="I20" s="214">
        <f>SUMIF(F57:F71,A20,I57:I71)</f>
        <v>0</v>
      </c>
      <c r="J20" s="216"/>
    </row>
    <row r="21" spans="1:10" ht="23.25" customHeight="1" x14ac:dyDescent="0.2">
      <c r="A21" s="2"/>
      <c r="B21" s="48" t="s">
        <v>29</v>
      </c>
      <c r="C21" s="64"/>
      <c r="D21" s="65"/>
      <c r="E21" s="217"/>
      <c r="F21" s="252"/>
      <c r="G21" s="217"/>
      <c r="H21" s="252"/>
      <c r="I21" s="217">
        <f>SUM(I16:J20)</f>
        <v>0</v>
      </c>
      <c r="J21" s="21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9">
        <f>A25</f>
        <v>0</v>
      </c>
      <c r="H26" s="240"/>
      <c r="I26" s="24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1">
        <f>CenaCelkem-(ZakladDPHSni+DPHSni+ZakladDPHZakl+DPHZakl)</f>
        <v>0</v>
      </c>
      <c r="H27" s="241"/>
      <c r="I27" s="24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04"/>
      <c r="D39" s="204"/>
      <c r="E39" s="204"/>
      <c r="F39" s="99">
        <f>'SO 01 01 Pol'!AE327+'SO 01 02 Pol'!AE279+'SO 01 03 Pol'!AE41</f>
        <v>0</v>
      </c>
      <c r="G39" s="100">
        <f>'SO 01 01 Pol'!AF327+'SO 01 02 Pol'!AF279+'SO 01 03 Pol'!AF41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08" t="s">
        <v>46</v>
      </c>
      <c r="D40" s="208"/>
      <c r="E40" s="208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47</v>
      </c>
      <c r="C41" s="208" t="s">
        <v>48</v>
      </c>
      <c r="D41" s="208"/>
      <c r="E41" s="208"/>
      <c r="F41" s="104">
        <f>'SO 01 01 Pol'!AE327+'SO 01 02 Pol'!AE279+'SO 01 03 Pol'!AE41</f>
        <v>0</v>
      </c>
      <c r="G41" s="105">
        <f>'SO 01 01 Pol'!AF327+'SO 01 02 Pol'!AF279+'SO 01 03 Pol'!AF41</f>
        <v>0</v>
      </c>
      <c r="H41" s="105">
        <f t="shared" si="1"/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49</v>
      </c>
      <c r="C42" s="204" t="s">
        <v>50</v>
      </c>
      <c r="D42" s="204"/>
      <c r="E42" s="204"/>
      <c r="F42" s="108">
        <f>'SO 01 01 Pol'!AE327</f>
        <v>0</v>
      </c>
      <c r="G42" s="101">
        <f>'SO 01 01 Pol'!AF327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51</v>
      </c>
      <c r="C43" s="204" t="s">
        <v>52</v>
      </c>
      <c r="D43" s="204"/>
      <c r="E43" s="204"/>
      <c r="F43" s="108">
        <f>'SO 01 02 Pol'!AE279</f>
        <v>0</v>
      </c>
      <c r="G43" s="101">
        <f>'SO 01 02 Pol'!AF279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>
        <v>3</v>
      </c>
      <c r="B44" s="107" t="s">
        <v>53</v>
      </c>
      <c r="C44" s="204" t="s">
        <v>54</v>
      </c>
      <c r="D44" s="204"/>
      <c r="E44" s="204"/>
      <c r="F44" s="108">
        <f>'SO 01 03 Pol'!AE41</f>
        <v>0</v>
      </c>
      <c r="G44" s="101">
        <f>'SO 01 03 Pol'!AF41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">
      <c r="A45" s="88"/>
      <c r="B45" s="205" t="s">
        <v>55</v>
      </c>
      <c r="C45" s="206"/>
      <c r="D45" s="206"/>
      <c r="E45" s="207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61</v>
      </c>
      <c r="B50" t="s">
        <v>63</v>
      </c>
    </row>
    <row r="51" spans="1:10" x14ac:dyDescent="0.2">
      <c r="A51" t="s">
        <v>61</v>
      </c>
      <c r="B51" t="s">
        <v>64</v>
      </c>
    </row>
    <row r="54" spans="1:10" ht="15.75" x14ac:dyDescent="0.25">
      <c r="B54" s="120" t="s">
        <v>65</v>
      </c>
    </row>
    <row r="56" spans="1:10" ht="25.5" customHeight="1" x14ac:dyDescent="0.2">
      <c r="A56" s="122"/>
      <c r="B56" s="125" t="s">
        <v>17</v>
      </c>
      <c r="C56" s="125" t="s">
        <v>5</v>
      </c>
      <c r="D56" s="126"/>
      <c r="E56" s="126"/>
      <c r="F56" s="127" t="s">
        <v>66</v>
      </c>
      <c r="G56" s="127"/>
      <c r="H56" s="127"/>
      <c r="I56" s="127" t="s">
        <v>29</v>
      </c>
      <c r="J56" s="127" t="s">
        <v>0</v>
      </c>
    </row>
    <row r="57" spans="1:10" ht="36.75" customHeight="1" x14ac:dyDescent="0.2">
      <c r="A57" s="123"/>
      <c r="B57" s="128" t="s">
        <v>67</v>
      </c>
      <c r="C57" s="202" t="s">
        <v>68</v>
      </c>
      <c r="D57" s="203"/>
      <c r="E57" s="203"/>
      <c r="F57" s="135" t="s">
        <v>24</v>
      </c>
      <c r="G57" s="136"/>
      <c r="H57" s="136"/>
      <c r="I57" s="136">
        <f>'SO 01 01 Pol'!G8+'SO 01 02 Pol'!G8</f>
        <v>0</v>
      </c>
      <c r="J57" s="132" t="str">
        <f>IF(I72=0,"",I57/I72*100)</f>
        <v/>
      </c>
    </row>
    <row r="58" spans="1:10" ht="36.75" customHeight="1" x14ac:dyDescent="0.2">
      <c r="A58" s="123"/>
      <c r="B58" s="128" t="s">
        <v>69</v>
      </c>
      <c r="C58" s="202" t="s">
        <v>70</v>
      </c>
      <c r="D58" s="203"/>
      <c r="E58" s="203"/>
      <c r="F58" s="135" t="s">
        <v>24</v>
      </c>
      <c r="G58" s="136"/>
      <c r="H58" s="136"/>
      <c r="I58" s="136">
        <f>'SO 01 01 Pol'!G19+'SO 01 02 Pol'!G15</f>
        <v>0</v>
      </c>
      <c r="J58" s="132" t="str">
        <f>IF(I72=0,"",I58/I72*100)</f>
        <v/>
      </c>
    </row>
    <row r="59" spans="1:10" ht="36.75" customHeight="1" x14ac:dyDescent="0.2">
      <c r="A59" s="123"/>
      <c r="B59" s="128" t="s">
        <v>71</v>
      </c>
      <c r="C59" s="202" t="s">
        <v>72</v>
      </c>
      <c r="D59" s="203"/>
      <c r="E59" s="203"/>
      <c r="F59" s="135" t="s">
        <v>24</v>
      </c>
      <c r="G59" s="136"/>
      <c r="H59" s="136"/>
      <c r="I59" s="136">
        <f>'SO 01 01 Pol'!G24+'SO 01 02 Pol'!G20</f>
        <v>0</v>
      </c>
      <c r="J59" s="132" t="str">
        <f>IF(I72=0,"",I59/I72*100)</f>
        <v/>
      </c>
    </row>
    <row r="60" spans="1:10" ht="36.75" customHeight="1" x14ac:dyDescent="0.2">
      <c r="A60" s="123"/>
      <c r="B60" s="128" t="s">
        <v>73</v>
      </c>
      <c r="C60" s="202" t="s">
        <v>74</v>
      </c>
      <c r="D60" s="203"/>
      <c r="E60" s="203"/>
      <c r="F60" s="135" t="s">
        <v>24</v>
      </c>
      <c r="G60" s="136"/>
      <c r="H60" s="136"/>
      <c r="I60" s="136">
        <f>'SO 01 01 Pol'!G78+'SO 01 02 Pol'!G72</f>
        <v>0</v>
      </c>
      <c r="J60" s="132" t="str">
        <f>IF(I72=0,"",I60/I72*100)</f>
        <v/>
      </c>
    </row>
    <row r="61" spans="1:10" ht="36.75" customHeight="1" x14ac:dyDescent="0.2">
      <c r="A61" s="123"/>
      <c r="B61" s="128" t="s">
        <v>75</v>
      </c>
      <c r="C61" s="202" t="s">
        <v>76</v>
      </c>
      <c r="D61" s="203"/>
      <c r="E61" s="203"/>
      <c r="F61" s="135" t="s">
        <v>24</v>
      </c>
      <c r="G61" s="136"/>
      <c r="H61" s="136"/>
      <c r="I61" s="136">
        <f>'SO 01 01 Pol'!G97+'SO 01 02 Pol'!G91</f>
        <v>0</v>
      </c>
      <c r="J61" s="132" t="str">
        <f>IF(I72=0,"",I61/I72*100)</f>
        <v/>
      </c>
    </row>
    <row r="62" spans="1:10" ht="36.75" customHeight="1" x14ac:dyDescent="0.2">
      <c r="A62" s="123"/>
      <c r="B62" s="128" t="s">
        <v>77</v>
      </c>
      <c r="C62" s="202" t="s">
        <v>78</v>
      </c>
      <c r="D62" s="203"/>
      <c r="E62" s="203"/>
      <c r="F62" s="135" t="s">
        <v>24</v>
      </c>
      <c r="G62" s="136"/>
      <c r="H62" s="136"/>
      <c r="I62" s="136">
        <f>'SO 01 01 Pol'!G131+'SO 01 02 Pol'!G118</f>
        <v>0</v>
      </c>
      <c r="J62" s="132" t="str">
        <f>IF(I72=0,"",I62/I72*100)</f>
        <v/>
      </c>
    </row>
    <row r="63" spans="1:10" ht="36.75" customHeight="1" x14ac:dyDescent="0.2">
      <c r="A63" s="123"/>
      <c r="B63" s="128" t="s">
        <v>79</v>
      </c>
      <c r="C63" s="202" t="s">
        <v>80</v>
      </c>
      <c r="D63" s="203"/>
      <c r="E63" s="203"/>
      <c r="F63" s="135" t="s">
        <v>25</v>
      </c>
      <c r="G63" s="136"/>
      <c r="H63" s="136"/>
      <c r="I63" s="136">
        <f>'SO 01 01 Pol'!G134+'SO 01 02 Pol'!G121</f>
        <v>0</v>
      </c>
      <c r="J63" s="132" t="str">
        <f>IF(I72=0,"",I63/I72*100)</f>
        <v/>
      </c>
    </row>
    <row r="64" spans="1:10" ht="36.75" customHeight="1" x14ac:dyDescent="0.2">
      <c r="A64" s="123"/>
      <c r="B64" s="128" t="s">
        <v>81</v>
      </c>
      <c r="C64" s="202" t="s">
        <v>82</v>
      </c>
      <c r="D64" s="203"/>
      <c r="E64" s="203"/>
      <c r="F64" s="135" t="s">
        <v>25</v>
      </c>
      <c r="G64" s="136"/>
      <c r="H64" s="136"/>
      <c r="I64" s="136">
        <f>'SO 01 02 Pol'!G127</f>
        <v>0</v>
      </c>
      <c r="J64" s="132" t="str">
        <f>IF(I72=0,"",I64/I72*100)</f>
        <v/>
      </c>
    </row>
    <row r="65" spans="1:10" ht="36.75" customHeight="1" x14ac:dyDescent="0.2">
      <c r="A65" s="123"/>
      <c r="B65" s="128" t="s">
        <v>83</v>
      </c>
      <c r="C65" s="202" t="s">
        <v>84</v>
      </c>
      <c r="D65" s="203"/>
      <c r="E65" s="203"/>
      <c r="F65" s="135" t="s">
        <v>25</v>
      </c>
      <c r="G65" s="136"/>
      <c r="H65" s="136"/>
      <c r="I65" s="136">
        <f>'SO 01 01 Pol'!G140+'SO 01 02 Pol'!G134</f>
        <v>0</v>
      </c>
      <c r="J65" s="132" t="str">
        <f>IF(I72=0,"",I65/I72*100)</f>
        <v/>
      </c>
    </row>
    <row r="66" spans="1:10" ht="36.75" customHeight="1" x14ac:dyDescent="0.2">
      <c r="A66" s="123"/>
      <c r="B66" s="128" t="s">
        <v>85</v>
      </c>
      <c r="C66" s="202" t="s">
        <v>86</v>
      </c>
      <c r="D66" s="203"/>
      <c r="E66" s="203"/>
      <c r="F66" s="135" t="s">
        <v>25</v>
      </c>
      <c r="G66" s="136"/>
      <c r="H66" s="136"/>
      <c r="I66" s="136">
        <f>'SO 01 01 Pol'!G254+'SO 01 02 Pol'!G209</f>
        <v>0</v>
      </c>
      <c r="J66" s="132" t="str">
        <f>IF(I72=0,"",I66/I72*100)</f>
        <v/>
      </c>
    </row>
    <row r="67" spans="1:10" ht="36.75" customHeight="1" x14ac:dyDescent="0.2">
      <c r="A67" s="123"/>
      <c r="B67" s="128" t="s">
        <v>87</v>
      </c>
      <c r="C67" s="202" t="s">
        <v>88</v>
      </c>
      <c r="D67" s="203"/>
      <c r="E67" s="203"/>
      <c r="F67" s="135" t="s">
        <v>25</v>
      </c>
      <c r="G67" s="136"/>
      <c r="H67" s="136"/>
      <c r="I67" s="136">
        <f>'SO 01 01 Pol'!G286+'SO 01 02 Pol'!G241</f>
        <v>0</v>
      </c>
      <c r="J67" s="132" t="str">
        <f>IF(I72=0,"",I67/I72*100)</f>
        <v/>
      </c>
    </row>
    <row r="68" spans="1:10" ht="36.75" customHeight="1" x14ac:dyDescent="0.2">
      <c r="A68" s="123"/>
      <c r="B68" s="128" t="s">
        <v>89</v>
      </c>
      <c r="C68" s="202" t="s">
        <v>90</v>
      </c>
      <c r="D68" s="203"/>
      <c r="E68" s="203"/>
      <c r="F68" s="135" t="s">
        <v>26</v>
      </c>
      <c r="G68" s="136"/>
      <c r="H68" s="136"/>
      <c r="I68" s="136">
        <f>'SO 01 01 Pol'!G309+'SO 01 02 Pol'!G260</f>
        <v>0</v>
      </c>
      <c r="J68" s="132" t="str">
        <f>IF(I72=0,"",I68/I72*100)</f>
        <v/>
      </c>
    </row>
    <row r="69" spans="1:10" ht="36.75" customHeight="1" x14ac:dyDescent="0.2">
      <c r="A69" s="123"/>
      <c r="B69" s="128" t="s">
        <v>91</v>
      </c>
      <c r="C69" s="202" t="s">
        <v>92</v>
      </c>
      <c r="D69" s="203"/>
      <c r="E69" s="203"/>
      <c r="F69" s="135" t="s">
        <v>93</v>
      </c>
      <c r="G69" s="136"/>
      <c r="H69" s="136"/>
      <c r="I69" s="136">
        <f>'SO 01 01 Pol'!G314+'SO 01 02 Pol'!G266</f>
        <v>0</v>
      </c>
      <c r="J69" s="132" t="str">
        <f>IF(I72=0,"",I69/I72*100)</f>
        <v/>
      </c>
    </row>
    <row r="70" spans="1:10" ht="36.75" customHeight="1" x14ac:dyDescent="0.2">
      <c r="A70" s="123"/>
      <c r="B70" s="128" t="s">
        <v>94</v>
      </c>
      <c r="C70" s="202" t="s">
        <v>27</v>
      </c>
      <c r="D70" s="203"/>
      <c r="E70" s="203"/>
      <c r="F70" s="135" t="s">
        <v>94</v>
      </c>
      <c r="G70" s="136"/>
      <c r="H70" s="136"/>
      <c r="I70" s="136">
        <f>'SO 01 03 Pol'!G8</f>
        <v>0</v>
      </c>
      <c r="J70" s="132" t="str">
        <f>IF(I72=0,"",I70/I72*100)</f>
        <v/>
      </c>
    </row>
    <row r="71" spans="1:10" ht="36.75" customHeight="1" x14ac:dyDescent="0.2">
      <c r="A71" s="123"/>
      <c r="B71" s="128" t="s">
        <v>95</v>
      </c>
      <c r="C71" s="202" t="s">
        <v>28</v>
      </c>
      <c r="D71" s="203"/>
      <c r="E71" s="203"/>
      <c r="F71" s="135" t="s">
        <v>95</v>
      </c>
      <c r="G71" s="136"/>
      <c r="H71" s="136"/>
      <c r="I71" s="136">
        <f>'SO 01 03 Pol'!G21</f>
        <v>0</v>
      </c>
      <c r="J71" s="132" t="str">
        <f>IF(I72=0,"",I71/I72*100)</f>
        <v/>
      </c>
    </row>
    <row r="72" spans="1:10" ht="25.5" customHeight="1" x14ac:dyDescent="0.2">
      <c r="A72" s="124"/>
      <c r="B72" s="129" t="s">
        <v>1</v>
      </c>
      <c r="C72" s="130"/>
      <c r="D72" s="131"/>
      <c r="E72" s="131"/>
      <c r="F72" s="137"/>
      <c r="G72" s="138"/>
      <c r="H72" s="138"/>
      <c r="I72" s="138">
        <f>SUM(I57:I71)</f>
        <v>0</v>
      </c>
      <c r="J72" s="133">
        <f>SUM(J57:J71)</f>
        <v>0</v>
      </c>
    </row>
    <row r="73" spans="1:10" x14ac:dyDescent="0.2">
      <c r="F73" s="87"/>
      <c r="G73" s="87"/>
      <c r="H73" s="87"/>
      <c r="I73" s="87"/>
      <c r="J73" s="134"/>
    </row>
    <row r="74" spans="1:10" x14ac:dyDescent="0.2">
      <c r="F74" s="87"/>
      <c r="G74" s="87"/>
      <c r="H74" s="87"/>
      <c r="I74" s="87"/>
      <c r="J74" s="134"/>
    </row>
    <row r="75" spans="1:10" x14ac:dyDescent="0.2">
      <c r="F75" s="87"/>
      <c r="G75" s="87"/>
      <c r="H75" s="87"/>
      <c r="I75" s="87"/>
      <c r="J75" s="134"/>
    </row>
  </sheetData>
  <sheetProtection password="EA1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 x14ac:dyDescent="0.2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 x14ac:dyDescent="0.2">
      <c r="A4" s="50" t="s">
        <v>9</v>
      </c>
      <c r="B4" s="49"/>
      <c r="C4" s="255"/>
      <c r="D4" s="255"/>
      <c r="E4" s="255"/>
      <c r="F4" s="255"/>
      <c r="G4" s="256"/>
    </row>
    <row r="5" spans="1:7" x14ac:dyDescent="0.2">
      <c r="B5" s="4"/>
      <c r="C5" s="5"/>
      <c r="D5" s="6"/>
    </row>
  </sheetData>
  <sheetProtection password="EA1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96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50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50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1" t="s">
        <v>98</v>
      </c>
      <c r="AG3" t="s">
        <v>99</v>
      </c>
    </row>
    <row r="4" spans="1:60" ht="24.95" customHeight="1" x14ac:dyDescent="0.2">
      <c r="A4" s="140" t="s">
        <v>9</v>
      </c>
      <c r="B4" s="141" t="s">
        <v>49</v>
      </c>
      <c r="C4" s="269" t="s">
        <v>50</v>
      </c>
      <c r="D4" s="270"/>
      <c r="E4" s="270"/>
      <c r="F4" s="270"/>
      <c r="G4" s="271"/>
      <c r="AG4" t="s">
        <v>100</v>
      </c>
    </row>
    <row r="5" spans="1:60" x14ac:dyDescent="0.2">
      <c r="D5" s="10"/>
    </row>
    <row r="6" spans="1:60" ht="38.25" x14ac:dyDescent="0.2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29</v>
      </c>
      <c r="H6" s="146" t="s">
        <v>30</v>
      </c>
      <c r="I6" s="146" t="s">
        <v>107</v>
      </c>
      <c r="J6" s="146" t="s">
        <v>31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123</v>
      </c>
      <c r="B8" s="168" t="s">
        <v>67</v>
      </c>
      <c r="C8" s="190" t="s">
        <v>68</v>
      </c>
      <c r="D8" s="169"/>
      <c r="E8" s="170"/>
      <c r="F8" s="171"/>
      <c r="G8" s="171">
        <f>SUMIF(AG9:AG18,"&lt;&gt;NOR",G9:G18)</f>
        <v>0</v>
      </c>
      <c r="H8" s="171"/>
      <c r="I8" s="171">
        <f>SUM(I9:I18)</f>
        <v>0</v>
      </c>
      <c r="J8" s="171"/>
      <c r="K8" s="171">
        <f>SUM(K9:K18)</f>
        <v>0</v>
      </c>
      <c r="L8" s="171"/>
      <c r="M8" s="171">
        <f>SUM(M9:M18)</f>
        <v>0</v>
      </c>
      <c r="N8" s="170"/>
      <c r="O8" s="170">
        <f>SUM(O9:O18)</f>
        <v>0.53</v>
      </c>
      <c r="P8" s="170"/>
      <c r="Q8" s="170">
        <f>SUM(Q9:Q18)</f>
        <v>0</v>
      </c>
      <c r="R8" s="171"/>
      <c r="S8" s="171"/>
      <c r="T8" s="172"/>
      <c r="U8" s="166"/>
      <c r="V8" s="166">
        <f>SUM(V9:V18)</f>
        <v>6.9</v>
      </c>
      <c r="W8" s="166"/>
      <c r="X8" s="166"/>
      <c r="Y8" s="166"/>
      <c r="AG8" t="s">
        <v>124</v>
      </c>
    </row>
    <row r="9" spans="1:60" ht="22.5" outlineLevel="1" x14ac:dyDescent="0.2">
      <c r="A9" s="174">
        <v>1</v>
      </c>
      <c r="B9" s="175" t="s">
        <v>125</v>
      </c>
      <c r="C9" s="191" t="s">
        <v>126</v>
      </c>
      <c r="D9" s="176" t="s">
        <v>127</v>
      </c>
      <c r="E9" s="177">
        <v>0.1595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1.71146</v>
      </c>
      <c r="O9" s="177">
        <f>ROUND(E9*N9,2)</f>
        <v>0.27</v>
      </c>
      <c r="P9" s="177">
        <v>0</v>
      </c>
      <c r="Q9" s="177">
        <f>ROUND(E9*P9,2)</f>
        <v>0</v>
      </c>
      <c r="R9" s="179" t="s">
        <v>128</v>
      </c>
      <c r="S9" s="179" t="s">
        <v>129</v>
      </c>
      <c r="T9" s="180" t="s">
        <v>129</v>
      </c>
      <c r="U9" s="158">
        <v>4.8899999999999997</v>
      </c>
      <c r="V9" s="158">
        <f>ROUND(E9*U9,2)</f>
        <v>0.78</v>
      </c>
      <c r="W9" s="158"/>
      <c r="X9" s="158" t="s">
        <v>130</v>
      </c>
      <c r="Y9" s="158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9" t="s">
        <v>133</v>
      </c>
      <c r="D10" s="260"/>
      <c r="E10" s="260"/>
      <c r="F10" s="260"/>
      <c r="G10" s="26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92" t="s">
        <v>135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2" t="s">
        <v>137</v>
      </c>
      <c r="D12" s="160"/>
      <c r="E12" s="161">
        <v>0.1595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2</v>
      </c>
      <c r="B13" s="175" t="s">
        <v>138</v>
      </c>
      <c r="C13" s="191" t="s">
        <v>139</v>
      </c>
      <c r="D13" s="176" t="s">
        <v>140</v>
      </c>
      <c r="E13" s="177">
        <v>24.495999999999999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1.0500000000000001E-2</v>
      </c>
      <c r="O13" s="177">
        <f>ROUND(E13*N13,2)</f>
        <v>0.26</v>
      </c>
      <c r="P13" s="177">
        <v>0</v>
      </c>
      <c r="Q13" s="177">
        <f>ROUND(E13*P13,2)</f>
        <v>0</v>
      </c>
      <c r="R13" s="179" t="s">
        <v>128</v>
      </c>
      <c r="S13" s="179" t="s">
        <v>129</v>
      </c>
      <c r="T13" s="180" t="s">
        <v>129</v>
      </c>
      <c r="U13" s="158">
        <v>0.25</v>
      </c>
      <c r="V13" s="158">
        <f>ROUND(E13*U13,2)</f>
        <v>6.12</v>
      </c>
      <c r="W13" s="158"/>
      <c r="X13" s="158" t="s">
        <v>130</v>
      </c>
      <c r="Y13" s="158" t="s">
        <v>131</v>
      </c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2" t="s">
        <v>141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2" t="s">
        <v>142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2" t="s">
        <v>143</v>
      </c>
      <c r="D16" s="160"/>
      <c r="E16" s="161">
        <v>24.152000000000001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136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2" t="s">
        <v>144</v>
      </c>
      <c r="D17" s="160"/>
      <c r="E17" s="161">
        <v>-4.8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2" t="s">
        <v>145</v>
      </c>
      <c r="D18" s="160"/>
      <c r="E18" s="161">
        <v>5.1440000000000001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7" t="s">
        <v>123</v>
      </c>
      <c r="B19" s="168" t="s">
        <v>69</v>
      </c>
      <c r="C19" s="190" t="s">
        <v>70</v>
      </c>
      <c r="D19" s="169"/>
      <c r="E19" s="170"/>
      <c r="F19" s="171"/>
      <c r="G19" s="171">
        <f>SUMIF(AG20:AG23,"&lt;&gt;NOR",G20:G23)</f>
        <v>0</v>
      </c>
      <c r="H19" s="171"/>
      <c r="I19" s="171">
        <f>SUM(I20:I23)</f>
        <v>0</v>
      </c>
      <c r="J19" s="171"/>
      <c r="K19" s="171">
        <f>SUM(K20:K23)</f>
        <v>0</v>
      </c>
      <c r="L19" s="171"/>
      <c r="M19" s="171">
        <f>SUM(M20:M23)</f>
        <v>0</v>
      </c>
      <c r="N19" s="170"/>
      <c r="O19" s="170">
        <f>SUM(O20:O23)</f>
        <v>0.26</v>
      </c>
      <c r="P19" s="170"/>
      <c r="Q19" s="170">
        <f>SUM(Q20:Q23)</f>
        <v>0</v>
      </c>
      <c r="R19" s="171"/>
      <c r="S19" s="171"/>
      <c r="T19" s="172"/>
      <c r="U19" s="166"/>
      <c r="V19" s="166">
        <f>SUM(V20:V23)</f>
        <v>5.88</v>
      </c>
      <c r="W19" s="166"/>
      <c r="X19" s="166"/>
      <c r="Y19" s="166"/>
      <c r="AG19" t="s">
        <v>124</v>
      </c>
    </row>
    <row r="20" spans="1:60" outlineLevel="1" x14ac:dyDescent="0.2">
      <c r="A20" s="174">
        <v>3</v>
      </c>
      <c r="B20" s="175" t="s">
        <v>146</v>
      </c>
      <c r="C20" s="191" t="s">
        <v>147</v>
      </c>
      <c r="D20" s="176" t="s">
        <v>140</v>
      </c>
      <c r="E20" s="177">
        <v>24.495999999999999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1.0580000000000001E-2</v>
      </c>
      <c r="O20" s="177">
        <f>ROUND(E20*N20,2)</f>
        <v>0.26</v>
      </c>
      <c r="P20" s="177">
        <v>0</v>
      </c>
      <c r="Q20" s="177">
        <f>ROUND(E20*P20,2)</f>
        <v>0</v>
      </c>
      <c r="R20" s="179" t="s">
        <v>148</v>
      </c>
      <c r="S20" s="179" t="s">
        <v>129</v>
      </c>
      <c r="T20" s="180" t="s">
        <v>129</v>
      </c>
      <c r="U20" s="158">
        <v>0.24</v>
      </c>
      <c r="V20" s="158">
        <f>ROUND(E20*U20,2)</f>
        <v>5.88</v>
      </c>
      <c r="W20" s="158"/>
      <c r="X20" s="158" t="s">
        <v>130</v>
      </c>
      <c r="Y20" s="158" t="s">
        <v>131</v>
      </c>
      <c r="Z20" s="147"/>
      <c r="AA20" s="147"/>
      <c r="AB20" s="147"/>
      <c r="AC20" s="147"/>
      <c r="AD20" s="147"/>
      <c r="AE20" s="147"/>
      <c r="AF20" s="147"/>
      <c r="AG20" s="147" t="s">
        <v>132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9" t="s">
        <v>149</v>
      </c>
      <c r="D21" s="260"/>
      <c r="E21" s="260"/>
      <c r="F21" s="260"/>
      <c r="G21" s="26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2" t="s">
        <v>141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136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2" t="s">
        <v>150</v>
      </c>
      <c r="D23" s="160"/>
      <c r="E23" s="161">
        <v>24.495999999999999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136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7" t="s">
        <v>123</v>
      </c>
      <c r="B24" s="168" t="s">
        <v>71</v>
      </c>
      <c r="C24" s="190" t="s">
        <v>72</v>
      </c>
      <c r="D24" s="169"/>
      <c r="E24" s="170"/>
      <c r="F24" s="171"/>
      <c r="G24" s="171">
        <f>SUMIF(AG25:AG77,"&lt;&gt;NOR",G25:G77)</f>
        <v>0</v>
      </c>
      <c r="H24" s="171"/>
      <c r="I24" s="171">
        <f>SUM(I25:I77)</f>
        <v>0</v>
      </c>
      <c r="J24" s="171"/>
      <c r="K24" s="171">
        <f>SUM(K25:K77)</f>
        <v>0</v>
      </c>
      <c r="L24" s="171"/>
      <c r="M24" s="171">
        <f>SUM(M25:M77)</f>
        <v>0</v>
      </c>
      <c r="N24" s="170"/>
      <c r="O24" s="170">
        <f>SUM(O25:O77)</f>
        <v>33.42</v>
      </c>
      <c r="P24" s="170"/>
      <c r="Q24" s="170">
        <f>SUM(Q25:Q77)</f>
        <v>0</v>
      </c>
      <c r="R24" s="171"/>
      <c r="S24" s="171"/>
      <c r="T24" s="172"/>
      <c r="U24" s="166"/>
      <c r="V24" s="166">
        <f>SUM(V25:V77)</f>
        <v>2083.48</v>
      </c>
      <c r="W24" s="166"/>
      <c r="X24" s="166"/>
      <c r="Y24" s="166"/>
      <c r="AG24" t="s">
        <v>124</v>
      </c>
    </row>
    <row r="25" spans="1:60" outlineLevel="1" x14ac:dyDescent="0.2">
      <c r="A25" s="174">
        <v>4</v>
      </c>
      <c r="B25" s="175" t="s">
        <v>151</v>
      </c>
      <c r="C25" s="191" t="s">
        <v>152</v>
      </c>
      <c r="D25" s="176" t="s">
        <v>153</v>
      </c>
      <c r="E25" s="177">
        <v>555.88158999999996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2.5100000000000001E-3</v>
      </c>
      <c r="O25" s="177">
        <f>ROUND(E25*N25,2)</f>
        <v>1.4</v>
      </c>
      <c r="P25" s="177">
        <v>0</v>
      </c>
      <c r="Q25" s="177">
        <f>ROUND(E25*P25,2)</f>
        <v>0</v>
      </c>
      <c r="R25" s="179" t="s">
        <v>128</v>
      </c>
      <c r="S25" s="179" t="s">
        <v>129</v>
      </c>
      <c r="T25" s="180" t="s">
        <v>129</v>
      </c>
      <c r="U25" s="158">
        <v>0.18</v>
      </c>
      <c r="V25" s="158">
        <f>ROUND(E25*U25,2)</f>
        <v>100.06</v>
      </c>
      <c r="W25" s="158"/>
      <c r="X25" s="158" t="s">
        <v>130</v>
      </c>
      <c r="Y25" s="158" t="s">
        <v>131</v>
      </c>
      <c r="Z25" s="147"/>
      <c r="AA25" s="147"/>
      <c r="AB25" s="147"/>
      <c r="AC25" s="147"/>
      <c r="AD25" s="147"/>
      <c r="AE25" s="147"/>
      <c r="AF25" s="147"/>
      <c r="AG25" s="147" t="s">
        <v>132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2" t="s">
        <v>142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136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154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136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155</v>
      </c>
      <c r="D28" s="160"/>
      <c r="E28" s="161">
        <v>52.18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136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156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157</v>
      </c>
      <c r="D30" s="160"/>
      <c r="E30" s="161">
        <v>128.30159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136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2" t="s">
        <v>158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136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2" t="s">
        <v>159</v>
      </c>
      <c r="D32" s="160"/>
      <c r="E32" s="161">
        <v>247.85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136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2" t="s">
        <v>160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136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2" t="s">
        <v>161</v>
      </c>
      <c r="D34" s="160"/>
      <c r="E34" s="161">
        <v>127.55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136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4">
        <v>5</v>
      </c>
      <c r="B35" s="175" t="s">
        <v>162</v>
      </c>
      <c r="C35" s="191" t="s">
        <v>163</v>
      </c>
      <c r="D35" s="176" t="s">
        <v>140</v>
      </c>
      <c r="E35" s="177">
        <v>24.495999999999999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5.0000000000000001E-4</v>
      </c>
      <c r="O35" s="177">
        <f>ROUND(E35*N35,2)</f>
        <v>0.01</v>
      </c>
      <c r="P35" s="177">
        <v>0</v>
      </c>
      <c r="Q35" s="177">
        <f>ROUND(E35*P35,2)</f>
        <v>0</v>
      </c>
      <c r="R35" s="179" t="s">
        <v>148</v>
      </c>
      <c r="S35" s="179" t="s">
        <v>129</v>
      </c>
      <c r="T35" s="180" t="s">
        <v>129</v>
      </c>
      <c r="U35" s="158">
        <v>0.08</v>
      </c>
      <c r="V35" s="158">
        <f>ROUND(E35*U35,2)</f>
        <v>1.96</v>
      </c>
      <c r="W35" s="158"/>
      <c r="X35" s="158" t="s">
        <v>130</v>
      </c>
      <c r="Y35" s="158" t="s">
        <v>131</v>
      </c>
      <c r="Z35" s="147"/>
      <c r="AA35" s="147"/>
      <c r="AB35" s="147"/>
      <c r="AC35" s="147"/>
      <c r="AD35" s="147"/>
      <c r="AE35" s="147"/>
      <c r="AF35" s="147"/>
      <c r="AG35" s="147" t="s">
        <v>132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2" t="s">
        <v>141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136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2" t="s">
        <v>150</v>
      </c>
      <c r="D37" s="160"/>
      <c r="E37" s="161">
        <v>24.495999999999999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136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6</v>
      </c>
      <c r="B38" s="175" t="s">
        <v>164</v>
      </c>
      <c r="C38" s="191" t="s">
        <v>165</v>
      </c>
      <c r="D38" s="176" t="s">
        <v>140</v>
      </c>
      <c r="E38" s="177">
        <v>295.1438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4.0000000000000003E-5</v>
      </c>
      <c r="O38" s="177">
        <f>ROUND(E38*N38,2)</f>
        <v>0.01</v>
      </c>
      <c r="P38" s="177">
        <v>0</v>
      </c>
      <c r="Q38" s="177">
        <f>ROUND(E38*P38,2)</f>
        <v>0</v>
      </c>
      <c r="R38" s="179" t="s">
        <v>148</v>
      </c>
      <c r="S38" s="179" t="s">
        <v>129</v>
      </c>
      <c r="T38" s="180" t="s">
        <v>129</v>
      </c>
      <c r="U38" s="158">
        <v>0.08</v>
      </c>
      <c r="V38" s="158">
        <f>ROUND(E38*U38,2)</f>
        <v>23.61</v>
      </c>
      <c r="W38" s="158"/>
      <c r="X38" s="158" t="s">
        <v>130</v>
      </c>
      <c r="Y38" s="158" t="s">
        <v>131</v>
      </c>
      <c r="Z38" s="147"/>
      <c r="AA38" s="147"/>
      <c r="AB38" s="147"/>
      <c r="AC38" s="147"/>
      <c r="AD38" s="147"/>
      <c r="AE38" s="147"/>
      <c r="AF38" s="147"/>
      <c r="AG38" s="147" t="s">
        <v>166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2" x14ac:dyDescent="0.2">
      <c r="A39" s="154"/>
      <c r="B39" s="155"/>
      <c r="C39" s="259" t="s">
        <v>167</v>
      </c>
      <c r="D39" s="260"/>
      <c r="E39" s="260"/>
      <c r="F39" s="260"/>
      <c r="G39" s="26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134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1" t="str">
        <f>C39</f>
        <v>s rámy a zárubněmi, zábradlí, předmětů oplechování apod., které se zřizují ještě před úpravami povrchu, před jejich znečištěním při úpravách povrchu nástřikem plastických (lepivých) maltovin</v>
      </c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2" t="s">
        <v>142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136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2" t="s">
        <v>168</v>
      </c>
      <c r="D41" s="160"/>
      <c r="E41" s="161">
        <v>8.8000000000000007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136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2" t="s">
        <v>169</v>
      </c>
      <c r="D42" s="160"/>
      <c r="E42" s="161">
        <v>75.113200000000006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136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2" t="s">
        <v>170</v>
      </c>
      <c r="D43" s="160"/>
      <c r="E43" s="161">
        <v>70.410200000000003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136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2" t="s">
        <v>171</v>
      </c>
      <c r="D44" s="160"/>
      <c r="E44" s="161">
        <v>70.410200000000003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136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2" t="s">
        <v>172</v>
      </c>
      <c r="D45" s="160"/>
      <c r="E45" s="161">
        <v>70.410200000000003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136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7</v>
      </c>
      <c r="B46" s="175" t="s">
        <v>173</v>
      </c>
      <c r="C46" s="191" t="s">
        <v>174</v>
      </c>
      <c r="D46" s="176" t="s">
        <v>140</v>
      </c>
      <c r="E46" s="177">
        <v>18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6.3000000000000003E-4</v>
      </c>
      <c r="O46" s="177">
        <f>ROUND(E46*N46,2)</f>
        <v>0.01</v>
      </c>
      <c r="P46" s="177">
        <v>0</v>
      </c>
      <c r="Q46" s="177">
        <f>ROUND(E46*P46,2)</f>
        <v>0</v>
      </c>
      <c r="R46" s="179" t="s">
        <v>148</v>
      </c>
      <c r="S46" s="179" t="s">
        <v>129</v>
      </c>
      <c r="T46" s="180" t="s">
        <v>129</v>
      </c>
      <c r="U46" s="158">
        <v>0.23</v>
      </c>
      <c r="V46" s="158">
        <f>ROUND(E46*U46,2)</f>
        <v>4.1399999999999997</v>
      </c>
      <c r="W46" s="158"/>
      <c r="X46" s="158" t="s">
        <v>130</v>
      </c>
      <c r="Y46" s="158" t="s">
        <v>131</v>
      </c>
      <c r="Z46" s="147"/>
      <c r="AA46" s="147"/>
      <c r="AB46" s="147"/>
      <c r="AC46" s="147"/>
      <c r="AD46" s="147"/>
      <c r="AE46" s="147"/>
      <c r="AF46" s="147"/>
      <c r="AG46" s="147" t="s">
        <v>132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9" t="s">
        <v>175</v>
      </c>
      <c r="D47" s="260"/>
      <c r="E47" s="260"/>
      <c r="F47" s="260"/>
      <c r="G47" s="26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7" t="s">
        <v>175</v>
      </c>
      <c r="D48" s="258"/>
      <c r="E48" s="258"/>
      <c r="F48" s="258"/>
      <c r="G48" s="2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2" t="s">
        <v>177</v>
      </c>
      <c r="D49" s="160"/>
      <c r="E49" s="161">
        <v>18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136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4">
        <v>8</v>
      </c>
      <c r="B50" s="175" t="s">
        <v>178</v>
      </c>
      <c r="C50" s="191" t="s">
        <v>179</v>
      </c>
      <c r="D50" s="176" t="s">
        <v>140</v>
      </c>
      <c r="E50" s="177">
        <v>966.39158999999995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8.0999999999999996E-4</v>
      </c>
      <c r="O50" s="177">
        <f>ROUND(E50*N50,2)</f>
        <v>0.78</v>
      </c>
      <c r="P50" s="177">
        <v>0</v>
      </c>
      <c r="Q50" s="177">
        <f>ROUND(E50*P50,2)</f>
        <v>0</v>
      </c>
      <c r="R50" s="179" t="s">
        <v>148</v>
      </c>
      <c r="S50" s="179" t="s">
        <v>129</v>
      </c>
      <c r="T50" s="180" t="s">
        <v>129</v>
      </c>
      <c r="U50" s="158">
        <v>0.33</v>
      </c>
      <c r="V50" s="158">
        <f>ROUND(E50*U50,2)</f>
        <v>318.91000000000003</v>
      </c>
      <c r="W50" s="158"/>
      <c r="X50" s="158" t="s">
        <v>130</v>
      </c>
      <c r="Y50" s="158" t="s">
        <v>131</v>
      </c>
      <c r="Z50" s="147"/>
      <c r="AA50" s="147"/>
      <c r="AB50" s="147"/>
      <c r="AC50" s="147"/>
      <c r="AD50" s="147"/>
      <c r="AE50" s="147"/>
      <c r="AF50" s="147"/>
      <c r="AG50" s="147" t="s">
        <v>132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175</v>
      </c>
      <c r="D51" s="260"/>
      <c r="E51" s="260"/>
      <c r="F51" s="260"/>
      <c r="G51" s="26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7" t="s">
        <v>175</v>
      </c>
      <c r="D52" s="258"/>
      <c r="E52" s="258"/>
      <c r="F52" s="258"/>
      <c r="G52" s="2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176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2" t="s">
        <v>180</v>
      </c>
      <c r="D53" s="160"/>
      <c r="E53" s="161">
        <v>966.39158999999995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136</v>
      </c>
      <c r="AH53" s="147">
        <v>5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9</v>
      </c>
      <c r="B54" s="175" t="s">
        <v>181</v>
      </c>
      <c r="C54" s="191" t="s">
        <v>182</v>
      </c>
      <c r="D54" s="176" t="s">
        <v>140</v>
      </c>
      <c r="E54" s="177">
        <v>18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8.8199999999999997E-3</v>
      </c>
      <c r="O54" s="177">
        <f>ROUND(E54*N54,2)</f>
        <v>0.16</v>
      </c>
      <c r="P54" s="177">
        <v>0</v>
      </c>
      <c r="Q54" s="177">
        <f>ROUND(E54*P54,2)</f>
        <v>0</v>
      </c>
      <c r="R54" s="179" t="s">
        <v>128</v>
      </c>
      <c r="S54" s="179" t="s">
        <v>129</v>
      </c>
      <c r="T54" s="180" t="s">
        <v>129</v>
      </c>
      <c r="U54" s="158">
        <v>0.53029999999999999</v>
      </c>
      <c r="V54" s="158">
        <f>ROUND(E54*U54,2)</f>
        <v>9.5500000000000007</v>
      </c>
      <c r="W54" s="158"/>
      <c r="X54" s="158" t="s">
        <v>130</v>
      </c>
      <c r="Y54" s="158" t="s">
        <v>131</v>
      </c>
      <c r="Z54" s="147"/>
      <c r="AA54" s="147"/>
      <c r="AB54" s="147"/>
      <c r="AC54" s="147"/>
      <c r="AD54" s="147"/>
      <c r="AE54" s="147"/>
      <c r="AF54" s="147"/>
      <c r="AG54" s="147" t="s">
        <v>132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9" t="s">
        <v>183</v>
      </c>
      <c r="D55" s="260"/>
      <c r="E55" s="260"/>
      <c r="F55" s="260"/>
      <c r="G55" s="26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81" t="str">
        <f>C55</f>
        <v>navlhčení podkladu, cementový postřik a jádrová omítka na uvedeném procentu plochy fasády, penetrace a štuk přes celou plochu</v>
      </c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2" t="s">
        <v>177</v>
      </c>
      <c r="D56" s="160"/>
      <c r="E56" s="161">
        <v>18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136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10</v>
      </c>
      <c r="B57" s="175" t="s">
        <v>184</v>
      </c>
      <c r="C57" s="191" t="s">
        <v>185</v>
      </c>
      <c r="D57" s="176" t="s">
        <v>140</v>
      </c>
      <c r="E57" s="177">
        <v>966.39158999999995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3.211E-2</v>
      </c>
      <c r="O57" s="177">
        <f>ROUND(E57*N57,2)</f>
        <v>31.03</v>
      </c>
      <c r="P57" s="177">
        <v>0</v>
      </c>
      <c r="Q57" s="177">
        <f>ROUND(E57*P57,2)</f>
        <v>0</v>
      </c>
      <c r="R57" s="179" t="s">
        <v>128</v>
      </c>
      <c r="S57" s="179" t="s">
        <v>129</v>
      </c>
      <c r="T57" s="180" t="s">
        <v>129</v>
      </c>
      <c r="U57" s="158">
        <v>1.4873099999999999</v>
      </c>
      <c r="V57" s="158">
        <f>ROUND(E57*U57,2)</f>
        <v>1437.32</v>
      </c>
      <c r="W57" s="158"/>
      <c r="X57" s="158" t="s">
        <v>130</v>
      </c>
      <c r="Y57" s="158" t="s">
        <v>131</v>
      </c>
      <c r="Z57" s="147"/>
      <c r="AA57" s="147"/>
      <c r="AB57" s="147"/>
      <c r="AC57" s="147"/>
      <c r="AD57" s="147"/>
      <c r="AE57" s="147"/>
      <c r="AF57" s="147"/>
      <c r="AG57" s="147" t="s">
        <v>132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9" t="s">
        <v>183</v>
      </c>
      <c r="D58" s="260"/>
      <c r="E58" s="260"/>
      <c r="F58" s="260"/>
      <c r="G58" s="26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134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81" t="str">
        <f>C58</f>
        <v>navlhčení podkladu, cementový postřik a jádrová omítka na uvedeném procentu plochy fasády, penetrace a štuk přes celou plochu</v>
      </c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2" t="s">
        <v>180</v>
      </c>
      <c r="D59" s="160"/>
      <c r="E59" s="161">
        <v>966.39158999999995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136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11</v>
      </c>
      <c r="B60" s="175" t="s">
        <v>186</v>
      </c>
      <c r="C60" s="191" t="s">
        <v>187</v>
      </c>
      <c r="D60" s="176" t="s">
        <v>140</v>
      </c>
      <c r="E60" s="177">
        <v>18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2.0000000000000002E-5</v>
      </c>
      <c r="O60" s="177">
        <f>ROUND(E60*N60,2)</f>
        <v>0</v>
      </c>
      <c r="P60" s="177">
        <v>0</v>
      </c>
      <c r="Q60" s="177">
        <f>ROUND(E60*P60,2)</f>
        <v>0</v>
      </c>
      <c r="R60" s="179" t="s">
        <v>148</v>
      </c>
      <c r="S60" s="179" t="s">
        <v>129</v>
      </c>
      <c r="T60" s="180" t="s">
        <v>129</v>
      </c>
      <c r="U60" s="158">
        <v>0.11</v>
      </c>
      <c r="V60" s="158">
        <f>ROUND(E60*U60,2)</f>
        <v>1.98</v>
      </c>
      <c r="W60" s="158"/>
      <c r="X60" s="158" t="s">
        <v>130</v>
      </c>
      <c r="Y60" s="158" t="s">
        <v>131</v>
      </c>
      <c r="Z60" s="147"/>
      <c r="AA60" s="147"/>
      <c r="AB60" s="147"/>
      <c r="AC60" s="147"/>
      <c r="AD60" s="147"/>
      <c r="AE60" s="147"/>
      <c r="AF60" s="147"/>
      <c r="AG60" s="147" t="s">
        <v>132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2" t="s">
        <v>188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136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2" t="s">
        <v>177</v>
      </c>
      <c r="D62" s="160"/>
      <c r="E62" s="161">
        <v>18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136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12</v>
      </c>
      <c r="B63" s="175" t="s">
        <v>189</v>
      </c>
      <c r="C63" s="191" t="s">
        <v>190</v>
      </c>
      <c r="D63" s="176" t="s">
        <v>140</v>
      </c>
      <c r="E63" s="177">
        <v>966.39158999999995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2.0000000000000002E-5</v>
      </c>
      <c r="O63" s="177">
        <f>ROUND(E63*N63,2)</f>
        <v>0.02</v>
      </c>
      <c r="P63" s="177">
        <v>0</v>
      </c>
      <c r="Q63" s="177">
        <f>ROUND(E63*P63,2)</f>
        <v>0</v>
      </c>
      <c r="R63" s="179" t="s">
        <v>148</v>
      </c>
      <c r="S63" s="179" t="s">
        <v>129</v>
      </c>
      <c r="T63" s="180" t="s">
        <v>129</v>
      </c>
      <c r="U63" s="158">
        <v>0.18</v>
      </c>
      <c r="V63" s="158">
        <f>ROUND(E63*U63,2)</f>
        <v>173.95</v>
      </c>
      <c r="W63" s="158"/>
      <c r="X63" s="158" t="s">
        <v>130</v>
      </c>
      <c r="Y63" s="158" t="s">
        <v>131</v>
      </c>
      <c r="Z63" s="147"/>
      <c r="AA63" s="147"/>
      <c r="AB63" s="147"/>
      <c r="AC63" s="147"/>
      <c r="AD63" s="147"/>
      <c r="AE63" s="147"/>
      <c r="AF63" s="147"/>
      <c r="AG63" s="147" t="s">
        <v>132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2" t="s">
        <v>191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136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180</v>
      </c>
      <c r="D65" s="160"/>
      <c r="E65" s="161">
        <v>966.39158999999995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136</v>
      </c>
      <c r="AH65" s="147">
        <v>5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13</v>
      </c>
      <c r="B66" s="175" t="s">
        <v>192</v>
      </c>
      <c r="C66" s="191" t="s">
        <v>193</v>
      </c>
      <c r="D66" s="176" t="s">
        <v>194</v>
      </c>
      <c r="E66" s="177">
        <v>23.338650000000001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195</v>
      </c>
      <c r="T66" s="180" t="s">
        <v>196</v>
      </c>
      <c r="U66" s="158">
        <v>0</v>
      </c>
      <c r="V66" s="158">
        <f>ROUND(E66*U66,2)</f>
        <v>0</v>
      </c>
      <c r="W66" s="158"/>
      <c r="X66" s="158" t="s">
        <v>130</v>
      </c>
      <c r="Y66" s="158" t="s">
        <v>131</v>
      </c>
      <c r="Z66" s="147"/>
      <c r="AA66" s="147"/>
      <c r="AB66" s="147"/>
      <c r="AC66" s="147"/>
      <c r="AD66" s="147"/>
      <c r="AE66" s="147"/>
      <c r="AF66" s="147"/>
      <c r="AG66" s="147" t="s">
        <v>132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2" t="s">
        <v>197</v>
      </c>
      <c r="D67" s="160"/>
      <c r="E67" s="161">
        <v>7.84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136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2" t="s">
        <v>198</v>
      </c>
      <c r="D68" s="160"/>
      <c r="E68" s="161">
        <v>9.4247999999999994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136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199</v>
      </c>
      <c r="D69" s="160"/>
      <c r="E69" s="161">
        <v>6.0738500000000002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136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14</v>
      </c>
      <c r="B70" s="175" t="s">
        <v>200</v>
      </c>
      <c r="C70" s="191" t="s">
        <v>201</v>
      </c>
      <c r="D70" s="176" t="s">
        <v>202</v>
      </c>
      <c r="E70" s="177">
        <v>12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 t="s">
        <v>203</v>
      </c>
      <c r="S70" s="179" t="s">
        <v>129</v>
      </c>
      <c r="T70" s="180" t="s">
        <v>129</v>
      </c>
      <c r="U70" s="158">
        <v>1</v>
      </c>
      <c r="V70" s="158">
        <f>ROUND(E70*U70,2)</f>
        <v>12</v>
      </c>
      <c r="W70" s="158"/>
      <c r="X70" s="158" t="s">
        <v>204</v>
      </c>
      <c r="Y70" s="158" t="s">
        <v>131</v>
      </c>
      <c r="Z70" s="147"/>
      <c r="AA70" s="147"/>
      <c r="AB70" s="147"/>
      <c r="AC70" s="147"/>
      <c r="AD70" s="147"/>
      <c r="AE70" s="147"/>
      <c r="AF70" s="147"/>
      <c r="AG70" s="147" t="s">
        <v>205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2" t="s">
        <v>206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2" t="s">
        <v>207</v>
      </c>
      <c r="D72" s="160"/>
      <c r="E72" s="161">
        <v>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136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2" t="s">
        <v>208</v>
      </c>
      <c r="D73" s="160"/>
      <c r="E73" s="161">
        <v>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136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2" t="s">
        <v>209</v>
      </c>
      <c r="D74" s="160"/>
      <c r="E74" s="161">
        <v>3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136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2" t="s">
        <v>210</v>
      </c>
      <c r="D75" s="160"/>
      <c r="E75" s="161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136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2" t="s">
        <v>211</v>
      </c>
      <c r="D76" s="160"/>
      <c r="E76" s="161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136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2" t="s">
        <v>212</v>
      </c>
      <c r="D77" s="160"/>
      <c r="E77" s="161">
        <v>2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136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7" t="s">
        <v>123</v>
      </c>
      <c r="B78" s="168" t="s">
        <v>73</v>
      </c>
      <c r="C78" s="190" t="s">
        <v>74</v>
      </c>
      <c r="D78" s="169"/>
      <c r="E78" s="170"/>
      <c r="F78" s="171"/>
      <c r="G78" s="171">
        <f>SUMIF(AG79:AG96,"&lt;&gt;NOR",G79:G96)</f>
        <v>0</v>
      </c>
      <c r="H78" s="171"/>
      <c r="I78" s="171">
        <f>SUM(I79:I96)</f>
        <v>0</v>
      </c>
      <c r="J78" s="171"/>
      <c r="K78" s="171">
        <f>SUM(K79:K96)</f>
        <v>0</v>
      </c>
      <c r="L78" s="171"/>
      <c r="M78" s="171">
        <f>SUM(M79:M96)</f>
        <v>0</v>
      </c>
      <c r="N78" s="170"/>
      <c r="O78" s="170">
        <f>SUM(O79:O96)</f>
        <v>25.78</v>
      </c>
      <c r="P78" s="170"/>
      <c r="Q78" s="170">
        <f>SUM(Q79:Q96)</f>
        <v>0</v>
      </c>
      <c r="R78" s="171"/>
      <c r="S78" s="171"/>
      <c r="T78" s="172"/>
      <c r="U78" s="166"/>
      <c r="V78" s="166">
        <f>SUM(V79:V96)</f>
        <v>385.13000000000005</v>
      </c>
      <c r="W78" s="166"/>
      <c r="X78" s="166"/>
      <c r="Y78" s="166"/>
      <c r="AG78" t="s">
        <v>124</v>
      </c>
    </row>
    <row r="79" spans="1:60" ht="22.5" outlineLevel="1" x14ac:dyDescent="0.2">
      <c r="A79" s="174">
        <v>15</v>
      </c>
      <c r="B79" s="175" t="s">
        <v>213</v>
      </c>
      <c r="C79" s="191" t="s">
        <v>214</v>
      </c>
      <c r="D79" s="176" t="s">
        <v>140</v>
      </c>
      <c r="E79" s="177">
        <v>1283.7509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1.8380000000000001E-2</v>
      </c>
      <c r="O79" s="177">
        <f>ROUND(E79*N79,2)</f>
        <v>23.6</v>
      </c>
      <c r="P79" s="177">
        <v>0</v>
      </c>
      <c r="Q79" s="177">
        <f>ROUND(E79*P79,2)</f>
        <v>0</v>
      </c>
      <c r="R79" s="179" t="s">
        <v>215</v>
      </c>
      <c r="S79" s="179" t="s">
        <v>129</v>
      </c>
      <c r="T79" s="180" t="s">
        <v>129</v>
      </c>
      <c r="U79" s="158">
        <v>0.12</v>
      </c>
      <c r="V79" s="158">
        <f>ROUND(E79*U79,2)</f>
        <v>154.05000000000001</v>
      </c>
      <c r="W79" s="158"/>
      <c r="X79" s="158" t="s">
        <v>130</v>
      </c>
      <c r="Y79" s="158" t="s">
        <v>131</v>
      </c>
      <c r="Z79" s="147"/>
      <c r="AA79" s="147"/>
      <c r="AB79" s="147"/>
      <c r="AC79" s="147"/>
      <c r="AD79" s="147"/>
      <c r="AE79" s="147"/>
      <c r="AF79" s="147"/>
      <c r="AG79" s="147" t="s">
        <v>166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9" t="s">
        <v>216</v>
      </c>
      <c r="D80" s="260"/>
      <c r="E80" s="260"/>
      <c r="F80" s="260"/>
      <c r="G80" s="26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134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7" t="s">
        <v>217</v>
      </c>
      <c r="D81" s="258"/>
      <c r="E81" s="258"/>
      <c r="F81" s="258"/>
      <c r="G81" s="2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176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2" t="s">
        <v>218</v>
      </c>
      <c r="D82" s="160"/>
      <c r="E82" s="161">
        <v>1265.7509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136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2" t="s">
        <v>219</v>
      </c>
      <c r="D83" s="160"/>
      <c r="E83" s="161">
        <v>18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136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4">
        <v>16</v>
      </c>
      <c r="B84" s="175" t="s">
        <v>220</v>
      </c>
      <c r="C84" s="191" t="s">
        <v>221</v>
      </c>
      <c r="D84" s="176" t="s">
        <v>140</v>
      </c>
      <c r="E84" s="177">
        <v>2567.5018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8.0000000000000004E-4</v>
      </c>
      <c r="O84" s="177">
        <f>ROUND(E84*N84,2)</f>
        <v>2.0499999999999998</v>
      </c>
      <c r="P84" s="177">
        <v>0</v>
      </c>
      <c r="Q84" s="177">
        <f>ROUND(E84*P84,2)</f>
        <v>0</v>
      </c>
      <c r="R84" s="179" t="s">
        <v>215</v>
      </c>
      <c r="S84" s="179" t="s">
        <v>129</v>
      </c>
      <c r="T84" s="180" t="s">
        <v>129</v>
      </c>
      <c r="U84" s="158">
        <v>0.01</v>
      </c>
      <c r="V84" s="158">
        <f>ROUND(E84*U84,2)</f>
        <v>25.68</v>
      </c>
      <c r="W84" s="158"/>
      <c r="X84" s="158" t="s">
        <v>130</v>
      </c>
      <c r="Y84" s="158" t="s">
        <v>131</v>
      </c>
      <c r="Z84" s="147"/>
      <c r="AA84" s="147"/>
      <c r="AB84" s="147"/>
      <c r="AC84" s="147"/>
      <c r="AD84" s="147"/>
      <c r="AE84" s="147"/>
      <c r="AF84" s="147"/>
      <c r="AG84" s="147" t="s">
        <v>166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259" t="s">
        <v>216</v>
      </c>
      <c r="D85" s="260"/>
      <c r="E85" s="260"/>
      <c r="F85" s="260"/>
      <c r="G85" s="26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134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2" t="s">
        <v>222</v>
      </c>
      <c r="D86" s="160"/>
      <c r="E86" s="161">
        <v>2567.5018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136</v>
      </c>
      <c r="AH86" s="147">
        <v>5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17</v>
      </c>
      <c r="B87" s="175" t="s">
        <v>223</v>
      </c>
      <c r="C87" s="191" t="s">
        <v>224</v>
      </c>
      <c r="D87" s="176" t="s">
        <v>140</v>
      </c>
      <c r="E87" s="177">
        <v>1283.7509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 t="s">
        <v>215</v>
      </c>
      <c r="S87" s="179" t="s">
        <v>129</v>
      </c>
      <c r="T87" s="180" t="s">
        <v>129</v>
      </c>
      <c r="U87" s="158">
        <v>0.11</v>
      </c>
      <c r="V87" s="158">
        <f>ROUND(E87*U87,2)</f>
        <v>141.21</v>
      </c>
      <c r="W87" s="158"/>
      <c r="X87" s="158" t="s">
        <v>130</v>
      </c>
      <c r="Y87" s="158" t="s">
        <v>131</v>
      </c>
      <c r="Z87" s="147"/>
      <c r="AA87" s="147"/>
      <c r="AB87" s="147"/>
      <c r="AC87" s="147"/>
      <c r="AD87" s="147"/>
      <c r="AE87" s="147"/>
      <c r="AF87" s="147"/>
      <c r="AG87" s="147" t="s">
        <v>166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2" t="s">
        <v>225</v>
      </c>
      <c r="D88" s="160"/>
      <c r="E88" s="161">
        <v>1283.7509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136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18</v>
      </c>
      <c r="B89" s="175" t="s">
        <v>226</v>
      </c>
      <c r="C89" s="191" t="s">
        <v>227</v>
      </c>
      <c r="D89" s="176" t="s">
        <v>140</v>
      </c>
      <c r="E89" s="177">
        <v>1283.7509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215</v>
      </c>
      <c r="S89" s="179" t="s">
        <v>129</v>
      </c>
      <c r="T89" s="180" t="s">
        <v>129</v>
      </c>
      <c r="U89" s="158">
        <v>0.03</v>
      </c>
      <c r="V89" s="158">
        <f>ROUND(E89*U89,2)</f>
        <v>38.51</v>
      </c>
      <c r="W89" s="158"/>
      <c r="X89" s="158" t="s">
        <v>130</v>
      </c>
      <c r="Y89" s="158" t="s">
        <v>131</v>
      </c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2" t="s">
        <v>225</v>
      </c>
      <c r="D90" s="160"/>
      <c r="E90" s="161">
        <v>1283.7509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136</v>
      </c>
      <c r="AH90" s="147">
        <v>5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4">
        <v>19</v>
      </c>
      <c r="B91" s="175" t="s">
        <v>228</v>
      </c>
      <c r="C91" s="191" t="s">
        <v>229</v>
      </c>
      <c r="D91" s="176" t="s">
        <v>140</v>
      </c>
      <c r="E91" s="177">
        <v>2567.5018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5.0000000000000002E-5</v>
      </c>
      <c r="O91" s="177">
        <f>ROUND(E91*N91,2)</f>
        <v>0.13</v>
      </c>
      <c r="P91" s="177">
        <v>0</v>
      </c>
      <c r="Q91" s="177">
        <f>ROUND(E91*P91,2)</f>
        <v>0</v>
      </c>
      <c r="R91" s="179" t="s">
        <v>215</v>
      </c>
      <c r="S91" s="179" t="s">
        <v>129</v>
      </c>
      <c r="T91" s="180" t="s">
        <v>129</v>
      </c>
      <c r="U91" s="158">
        <v>0</v>
      </c>
      <c r="V91" s="158">
        <f>ROUND(E91*U91,2)</f>
        <v>0</v>
      </c>
      <c r="W91" s="158"/>
      <c r="X91" s="158" t="s">
        <v>130</v>
      </c>
      <c r="Y91" s="158" t="s">
        <v>131</v>
      </c>
      <c r="Z91" s="147"/>
      <c r="AA91" s="147"/>
      <c r="AB91" s="147"/>
      <c r="AC91" s="147"/>
      <c r="AD91" s="147"/>
      <c r="AE91" s="147"/>
      <c r="AF91" s="147"/>
      <c r="AG91" s="147" t="s">
        <v>166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2" t="s">
        <v>222</v>
      </c>
      <c r="D92" s="160"/>
      <c r="E92" s="161">
        <v>2567.5018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136</v>
      </c>
      <c r="AH92" s="147">
        <v>5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20</v>
      </c>
      <c r="B93" s="175" t="s">
        <v>230</v>
      </c>
      <c r="C93" s="191" t="s">
        <v>231</v>
      </c>
      <c r="D93" s="176" t="s">
        <v>140</v>
      </c>
      <c r="E93" s="177">
        <v>1283.7509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 t="s">
        <v>215</v>
      </c>
      <c r="S93" s="179" t="s">
        <v>129</v>
      </c>
      <c r="T93" s="180" t="s">
        <v>129</v>
      </c>
      <c r="U93" s="158">
        <v>0.02</v>
      </c>
      <c r="V93" s="158">
        <f>ROUND(E93*U93,2)</f>
        <v>25.68</v>
      </c>
      <c r="W93" s="158"/>
      <c r="X93" s="158" t="s">
        <v>130</v>
      </c>
      <c r="Y93" s="158" t="s">
        <v>131</v>
      </c>
      <c r="Z93" s="147"/>
      <c r="AA93" s="147"/>
      <c r="AB93" s="147"/>
      <c r="AC93" s="147"/>
      <c r="AD93" s="147"/>
      <c r="AE93" s="147"/>
      <c r="AF93" s="147"/>
      <c r="AG93" s="147" t="s">
        <v>166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2" t="s">
        <v>225</v>
      </c>
      <c r="D94" s="160"/>
      <c r="E94" s="161">
        <v>1283.7509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136</v>
      </c>
      <c r="AH94" s="147">
        <v>5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4">
        <v>21</v>
      </c>
      <c r="B95" s="175" t="s">
        <v>232</v>
      </c>
      <c r="C95" s="191" t="s">
        <v>233</v>
      </c>
      <c r="D95" s="176" t="s">
        <v>234</v>
      </c>
      <c r="E95" s="177">
        <v>504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 t="s">
        <v>235</v>
      </c>
      <c r="S95" s="179" t="s">
        <v>129</v>
      </c>
      <c r="T95" s="180" t="s">
        <v>129</v>
      </c>
      <c r="U95" s="158">
        <v>0</v>
      </c>
      <c r="V95" s="158">
        <f>ROUND(E95*U95,2)</f>
        <v>0</v>
      </c>
      <c r="W95" s="158"/>
      <c r="X95" s="158" t="s">
        <v>236</v>
      </c>
      <c r="Y95" s="158" t="s">
        <v>131</v>
      </c>
      <c r="Z95" s="147"/>
      <c r="AA95" s="147"/>
      <c r="AB95" s="147"/>
      <c r="AC95" s="147"/>
      <c r="AD95" s="147"/>
      <c r="AE95" s="147"/>
      <c r="AF95" s="147"/>
      <c r="AG95" s="147" t="s">
        <v>237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2" t="s">
        <v>238</v>
      </c>
      <c r="D96" s="160"/>
      <c r="E96" s="161">
        <v>504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136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7" t="s">
        <v>123</v>
      </c>
      <c r="B97" s="168" t="s">
        <v>75</v>
      </c>
      <c r="C97" s="190" t="s">
        <v>76</v>
      </c>
      <c r="D97" s="169"/>
      <c r="E97" s="170"/>
      <c r="F97" s="171"/>
      <c r="G97" s="171">
        <f>SUMIF(AG98:AG130,"&lt;&gt;NOR",G98:G130)</f>
        <v>0</v>
      </c>
      <c r="H97" s="171"/>
      <c r="I97" s="171">
        <f>SUM(I98:I130)</f>
        <v>0</v>
      </c>
      <c r="J97" s="171"/>
      <c r="K97" s="171">
        <f>SUM(K98:K130)</f>
        <v>0</v>
      </c>
      <c r="L97" s="171"/>
      <c r="M97" s="171">
        <f>SUM(M98:M130)</f>
        <v>0</v>
      </c>
      <c r="N97" s="170"/>
      <c r="O97" s="170">
        <f>SUM(O98:O130)</f>
        <v>0.01</v>
      </c>
      <c r="P97" s="170"/>
      <c r="Q97" s="170">
        <f>SUM(Q98:Q130)</f>
        <v>48.620000000000012</v>
      </c>
      <c r="R97" s="171"/>
      <c r="S97" s="171"/>
      <c r="T97" s="172"/>
      <c r="U97" s="166"/>
      <c r="V97" s="166">
        <f>SUM(V98:V130)</f>
        <v>326.63</v>
      </c>
      <c r="W97" s="166"/>
      <c r="X97" s="166"/>
      <c r="Y97" s="166"/>
      <c r="AG97" t="s">
        <v>124</v>
      </c>
    </row>
    <row r="98" spans="1:60" outlineLevel="1" x14ac:dyDescent="0.2">
      <c r="A98" s="174">
        <v>22</v>
      </c>
      <c r="B98" s="175" t="s">
        <v>239</v>
      </c>
      <c r="C98" s="191" t="s">
        <v>240</v>
      </c>
      <c r="D98" s="176" t="s">
        <v>153</v>
      </c>
      <c r="E98" s="177">
        <v>4.5599999999999996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2.0400000000000001E-3</v>
      </c>
      <c r="O98" s="177">
        <f>ROUND(E98*N98,2)</f>
        <v>0.01</v>
      </c>
      <c r="P98" s="177">
        <v>3.6170000000000001E-2</v>
      </c>
      <c r="Q98" s="177">
        <f>ROUND(E98*P98,2)</f>
        <v>0.16</v>
      </c>
      <c r="R98" s="179" t="s">
        <v>241</v>
      </c>
      <c r="S98" s="179" t="s">
        <v>129</v>
      </c>
      <c r="T98" s="180" t="s">
        <v>129</v>
      </c>
      <c r="U98" s="158">
        <v>4</v>
      </c>
      <c r="V98" s="158">
        <f>ROUND(E98*U98,2)</f>
        <v>18.239999999999998</v>
      </c>
      <c r="W98" s="158"/>
      <c r="X98" s="158" t="s">
        <v>130</v>
      </c>
      <c r="Y98" s="158" t="s">
        <v>131</v>
      </c>
      <c r="Z98" s="147"/>
      <c r="AA98" s="147"/>
      <c r="AB98" s="147"/>
      <c r="AC98" s="147"/>
      <c r="AD98" s="147"/>
      <c r="AE98" s="147"/>
      <c r="AF98" s="147"/>
      <c r="AG98" s="147" t="s">
        <v>132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2" t="s">
        <v>242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136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2" t="s">
        <v>243</v>
      </c>
      <c r="D100" s="160"/>
      <c r="E100" s="161">
        <v>4.5599999999999996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136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4">
        <v>23</v>
      </c>
      <c r="B101" s="175" t="s">
        <v>244</v>
      </c>
      <c r="C101" s="191" t="s">
        <v>245</v>
      </c>
      <c r="D101" s="176" t="s">
        <v>140</v>
      </c>
      <c r="E101" s="177">
        <v>1.65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1.65E-3</v>
      </c>
      <c r="O101" s="177">
        <f>ROUND(E101*N101,2)</f>
        <v>0</v>
      </c>
      <c r="P101" s="177">
        <v>0.27</v>
      </c>
      <c r="Q101" s="177">
        <f>ROUND(E101*P101,2)</f>
        <v>0.45</v>
      </c>
      <c r="R101" s="179" t="s">
        <v>241</v>
      </c>
      <c r="S101" s="179" t="s">
        <v>129</v>
      </c>
      <c r="T101" s="180" t="s">
        <v>129</v>
      </c>
      <c r="U101" s="158">
        <v>0.70499999999999996</v>
      </c>
      <c r="V101" s="158">
        <f>ROUND(E101*U101,2)</f>
        <v>1.1599999999999999</v>
      </c>
      <c r="W101" s="158"/>
      <c r="X101" s="158" t="s">
        <v>130</v>
      </c>
      <c r="Y101" s="158" t="s">
        <v>131</v>
      </c>
      <c r="Z101" s="147"/>
      <c r="AA101" s="147"/>
      <c r="AB101" s="147"/>
      <c r="AC101" s="147"/>
      <c r="AD101" s="147"/>
      <c r="AE101" s="147"/>
      <c r="AF101" s="147"/>
      <c r="AG101" s="147" t="s">
        <v>132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59" t="s">
        <v>246</v>
      </c>
      <c r="D102" s="260"/>
      <c r="E102" s="260"/>
      <c r="F102" s="260"/>
      <c r="G102" s="26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134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7" t="s">
        <v>247</v>
      </c>
      <c r="D103" s="258"/>
      <c r="E103" s="258"/>
      <c r="F103" s="258"/>
      <c r="G103" s="2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176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2" t="s">
        <v>142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136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248</v>
      </c>
      <c r="D105" s="160"/>
      <c r="E105" s="161">
        <v>1.1000000000000001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136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2" t="s">
        <v>249</v>
      </c>
      <c r="D106" s="160"/>
      <c r="E106" s="161">
        <v>0.55000000000000004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136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24</v>
      </c>
      <c r="B107" s="175" t="s">
        <v>250</v>
      </c>
      <c r="C107" s="191" t="s">
        <v>251</v>
      </c>
      <c r="D107" s="176" t="s">
        <v>140</v>
      </c>
      <c r="E107" s="177">
        <v>18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5.0000000000000001E-3</v>
      </c>
      <c r="Q107" s="177">
        <f>ROUND(E107*P107,2)</f>
        <v>0.09</v>
      </c>
      <c r="R107" s="179" t="s">
        <v>241</v>
      </c>
      <c r="S107" s="179" t="s">
        <v>129</v>
      </c>
      <c r="T107" s="180" t="s">
        <v>129</v>
      </c>
      <c r="U107" s="158">
        <v>0.03</v>
      </c>
      <c r="V107" s="158">
        <f>ROUND(E107*U107,2)</f>
        <v>0.54</v>
      </c>
      <c r="W107" s="158"/>
      <c r="X107" s="158" t="s">
        <v>130</v>
      </c>
      <c r="Y107" s="158" t="s">
        <v>131</v>
      </c>
      <c r="Z107" s="147"/>
      <c r="AA107" s="147"/>
      <c r="AB107" s="147"/>
      <c r="AC107" s="147"/>
      <c r="AD107" s="147"/>
      <c r="AE107" s="147"/>
      <c r="AF107" s="147"/>
      <c r="AG107" s="147" t="s">
        <v>132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2" t="s">
        <v>252</v>
      </c>
      <c r="D108" s="160"/>
      <c r="E108" s="161"/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136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2" t="s">
        <v>219</v>
      </c>
      <c r="D109" s="160"/>
      <c r="E109" s="161">
        <v>18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136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25</v>
      </c>
      <c r="B110" s="175" t="s">
        <v>253</v>
      </c>
      <c r="C110" s="191" t="s">
        <v>254</v>
      </c>
      <c r="D110" s="176" t="s">
        <v>140</v>
      </c>
      <c r="E110" s="177">
        <v>966.39158999999995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4.5999999999999999E-2</v>
      </c>
      <c r="Q110" s="177">
        <f>ROUND(E110*P110,2)</f>
        <v>44.45</v>
      </c>
      <c r="R110" s="179" t="s">
        <v>241</v>
      </c>
      <c r="S110" s="179" t="s">
        <v>129</v>
      </c>
      <c r="T110" s="180" t="s">
        <v>129</v>
      </c>
      <c r="U110" s="158">
        <v>0.19500000000000001</v>
      </c>
      <c r="V110" s="158">
        <f>ROUND(E110*U110,2)</f>
        <v>188.45</v>
      </c>
      <c r="W110" s="158"/>
      <c r="X110" s="158" t="s">
        <v>130</v>
      </c>
      <c r="Y110" s="158" t="s">
        <v>131</v>
      </c>
      <c r="Z110" s="147"/>
      <c r="AA110" s="147"/>
      <c r="AB110" s="147"/>
      <c r="AC110" s="147"/>
      <c r="AD110" s="147"/>
      <c r="AE110" s="147"/>
      <c r="AF110" s="147"/>
      <c r="AG110" s="147" t="s">
        <v>132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92" t="s">
        <v>142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136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2" t="s">
        <v>255</v>
      </c>
      <c r="D112" s="160"/>
      <c r="E112" s="161">
        <v>94.796599999999998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136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2" t="s">
        <v>256</v>
      </c>
      <c r="D113" s="160"/>
      <c r="E113" s="161">
        <v>-11.38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92" t="s">
        <v>257</v>
      </c>
      <c r="D114" s="160"/>
      <c r="E114" s="161">
        <v>9.0294000000000008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136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2" t="s">
        <v>258</v>
      </c>
      <c r="D115" s="160"/>
      <c r="E115" s="161">
        <v>283.48410000000001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136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2" t="s">
        <v>259</v>
      </c>
      <c r="D116" s="160"/>
      <c r="E116" s="161">
        <v>-72.504000000000005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136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3" x14ac:dyDescent="0.2">
      <c r="A117" s="154"/>
      <c r="B117" s="155"/>
      <c r="C117" s="192" t="s">
        <v>260</v>
      </c>
      <c r="D117" s="160"/>
      <c r="E117" s="161">
        <v>15.312279999999999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136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2" t="s">
        <v>261</v>
      </c>
      <c r="D118" s="160"/>
      <c r="E118" s="161">
        <v>536.94420000000002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136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2" t="s">
        <v>262</v>
      </c>
      <c r="D119" s="160"/>
      <c r="E119" s="161">
        <v>-136.96340000000001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136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92" t="s">
        <v>263</v>
      </c>
      <c r="D120" s="160"/>
      <c r="E120" s="161">
        <v>24.785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136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2" t="s">
        <v>264</v>
      </c>
      <c r="D121" s="160"/>
      <c r="E121" s="161">
        <v>260.9896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136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2" t="s">
        <v>265</v>
      </c>
      <c r="D122" s="160"/>
      <c r="E122" s="161">
        <v>-70.410200000000003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3" x14ac:dyDescent="0.2">
      <c r="A123" s="154"/>
      <c r="B123" s="155"/>
      <c r="C123" s="192" t="s">
        <v>266</v>
      </c>
      <c r="D123" s="160"/>
      <c r="E123" s="161">
        <v>20.408000000000001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136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2" t="s">
        <v>267</v>
      </c>
      <c r="D124" s="160"/>
      <c r="E124" s="161">
        <v>11.9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136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26</v>
      </c>
      <c r="B125" s="175" t="s">
        <v>268</v>
      </c>
      <c r="C125" s="191" t="s">
        <v>269</v>
      </c>
      <c r="D125" s="176" t="s">
        <v>140</v>
      </c>
      <c r="E125" s="177">
        <v>16.2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5.5999999999999999E-3</v>
      </c>
      <c r="Q125" s="177">
        <f>ROUND(E125*P125,2)</f>
        <v>0.09</v>
      </c>
      <c r="R125" s="179" t="s">
        <v>241</v>
      </c>
      <c r="S125" s="179" t="s">
        <v>129</v>
      </c>
      <c r="T125" s="180" t="s">
        <v>129</v>
      </c>
      <c r="U125" s="158">
        <v>0.14000000000000001</v>
      </c>
      <c r="V125" s="158">
        <f>ROUND(E125*U125,2)</f>
        <v>2.27</v>
      </c>
      <c r="W125" s="158"/>
      <c r="X125" s="158" t="s">
        <v>130</v>
      </c>
      <c r="Y125" s="158" t="s">
        <v>131</v>
      </c>
      <c r="Z125" s="147"/>
      <c r="AA125" s="147"/>
      <c r="AB125" s="147"/>
      <c r="AC125" s="147"/>
      <c r="AD125" s="147"/>
      <c r="AE125" s="147"/>
      <c r="AF125" s="147"/>
      <c r="AG125" s="147" t="s">
        <v>132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2" t="s">
        <v>270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136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2" t="s">
        <v>271</v>
      </c>
      <c r="D127" s="160"/>
      <c r="E127" s="161">
        <v>16.2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136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4">
        <v>27</v>
      </c>
      <c r="B128" s="175" t="s">
        <v>272</v>
      </c>
      <c r="C128" s="191" t="s">
        <v>273</v>
      </c>
      <c r="D128" s="176" t="s">
        <v>140</v>
      </c>
      <c r="E128" s="177">
        <v>483.19578999999999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0</v>
      </c>
      <c r="O128" s="177">
        <f>ROUND(E128*N128,2)</f>
        <v>0</v>
      </c>
      <c r="P128" s="177">
        <v>7.0000000000000001E-3</v>
      </c>
      <c r="Q128" s="177">
        <f>ROUND(E128*P128,2)</f>
        <v>3.38</v>
      </c>
      <c r="R128" s="179" t="s">
        <v>241</v>
      </c>
      <c r="S128" s="179" t="s">
        <v>129</v>
      </c>
      <c r="T128" s="180" t="s">
        <v>129</v>
      </c>
      <c r="U128" s="158">
        <v>0.24</v>
      </c>
      <c r="V128" s="158">
        <f>ROUND(E128*U128,2)</f>
        <v>115.97</v>
      </c>
      <c r="W128" s="158"/>
      <c r="X128" s="158" t="s">
        <v>130</v>
      </c>
      <c r="Y128" s="158" t="s">
        <v>131</v>
      </c>
      <c r="Z128" s="147"/>
      <c r="AA128" s="147"/>
      <c r="AB128" s="147"/>
      <c r="AC128" s="147"/>
      <c r="AD128" s="147"/>
      <c r="AE128" s="147"/>
      <c r="AF128" s="147"/>
      <c r="AG128" s="147" t="s">
        <v>132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92" t="s">
        <v>274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136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2" t="s">
        <v>275</v>
      </c>
      <c r="D130" s="160"/>
      <c r="E130" s="161">
        <v>483.19578999999999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136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7" t="s">
        <v>123</v>
      </c>
      <c r="B131" s="168" t="s">
        <v>77</v>
      </c>
      <c r="C131" s="190" t="s">
        <v>78</v>
      </c>
      <c r="D131" s="169"/>
      <c r="E131" s="170"/>
      <c r="F131" s="171"/>
      <c r="G131" s="171">
        <f>SUMIF(AG132:AG133,"&lt;&gt;NOR",G132:G133)</f>
        <v>0</v>
      </c>
      <c r="H131" s="171"/>
      <c r="I131" s="171">
        <f>SUM(I132:I133)</f>
        <v>0</v>
      </c>
      <c r="J131" s="171"/>
      <c r="K131" s="171">
        <f>SUM(K132:K133)</f>
        <v>0</v>
      </c>
      <c r="L131" s="171"/>
      <c r="M131" s="171">
        <f>SUM(M132:M133)</f>
        <v>0</v>
      </c>
      <c r="N131" s="170"/>
      <c r="O131" s="170">
        <f>SUM(O132:O133)</f>
        <v>0</v>
      </c>
      <c r="P131" s="170"/>
      <c r="Q131" s="170">
        <f>SUM(Q132:Q133)</f>
        <v>0</v>
      </c>
      <c r="R131" s="171"/>
      <c r="S131" s="171"/>
      <c r="T131" s="172"/>
      <c r="U131" s="166"/>
      <c r="V131" s="166">
        <f>SUM(V132:V133)</f>
        <v>112.2</v>
      </c>
      <c r="W131" s="166"/>
      <c r="X131" s="166"/>
      <c r="Y131" s="166"/>
      <c r="AG131" t="s">
        <v>124</v>
      </c>
    </row>
    <row r="132" spans="1:60" ht="22.5" outlineLevel="1" x14ac:dyDescent="0.2">
      <c r="A132" s="174">
        <v>28</v>
      </c>
      <c r="B132" s="175" t="s">
        <v>276</v>
      </c>
      <c r="C132" s="191" t="s">
        <v>277</v>
      </c>
      <c r="D132" s="176" t="s">
        <v>278</v>
      </c>
      <c r="E132" s="177">
        <v>60.001809999999999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128</v>
      </c>
      <c r="S132" s="179" t="s">
        <v>129</v>
      </c>
      <c r="T132" s="180" t="s">
        <v>129</v>
      </c>
      <c r="U132" s="158">
        <v>1.87</v>
      </c>
      <c r="V132" s="158">
        <f>ROUND(E132*U132,2)</f>
        <v>112.2</v>
      </c>
      <c r="W132" s="158"/>
      <c r="X132" s="158" t="s">
        <v>279</v>
      </c>
      <c r="Y132" s="158" t="s">
        <v>131</v>
      </c>
      <c r="Z132" s="147"/>
      <c r="AA132" s="147"/>
      <c r="AB132" s="147"/>
      <c r="AC132" s="147"/>
      <c r="AD132" s="147"/>
      <c r="AE132" s="147"/>
      <c r="AF132" s="147"/>
      <c r="AG132" s="147" t="s">
        <v>280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59" t="s">
        <v>281</v>
      </c>
      <c r="D133" s="260"/>
      <c r="E133" s="260"/>
      <c r="F133" s="260"/>
      <c r="G133" s="26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134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7" t="s">
        <v>123</v>
      </c>
      <c r="B134" s="168" t="s">
        <v>79</v>
      </c>
      <c r="C134" s="190" t="s">
        <v>80</v>
      </c>
      <c r="D134" s="169"/>
      <c r="E134" s="170"/>
      <c r="F134" s="171"/>
      <c r="G134" s="171">
        <f>SUMIF(AG135:AG139,"&lt;&gt;NOR",G135:G139)</f>
        <v>0</v>
      </c>
      <c r="H134" s="171"/>
      <c r="I134" s="171">
        <f>SUM(I135:I139)</f>
        <v>0</v>
      </c>
      <c r="J134" s="171"/>
      <c r="K134" s="171">
        <f>SUM(K135:K139)</f>
        <v>0</v>
      </c>
      <c r="L134" s="171"/>
      <c r="M134" s="171">
        <f>SUM(M135:M139)</f>
        <v>0</v>
      </c>
      <c r="N134" s="170"/>
      <c r="O134" s="170">
        <f>SUM(O135:O139)</f>
        <v>0.08</v>
      </c>
      <c r="P134" s="170"/>
      <c r="Q134" s="170">
        <f>SUM(Q135:Q139)</f>
        <v>0</v>
      </c>
      <c r="R134" s="171"/>
      <c r="S134" s="171"/>
      <c r="T134" s="172"/>
      <c r="U134" s="166"/>
      <c r="V134" s="166">
        <f>SUM(V135:V139)</f>
        <v>6.37</v>
      </c>
      <c r="W134" s="166"/>
      <c r="X134" s="166"/>
      <c r="Y134" s="166"/>
      <c r="AG134" t="s">
        <v>124</v>
      </c>
    </row>
    <row r="135" spans="1:60" outlineLevel="1" x14ac:dyDescent="0.2">
      <c r="A135" s="174">
        <v>29</v>
      </c>
      <c r="B135" s="175" t="s">
        <v>282</v>
      </c>
      <c r="C135" s="191" t="s">
        <v>283</v>
      </c>
      <c r="D135" s="176" t="s">
        <v>140</v>
      </c>
      <c r="E135" s="177">
        <v>24.495999999999999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3.15E-3</v>
      </c>
      <c r="O135" s="177">
        <f>ROUND(E135*N135,2)</f>
        <v>0.08</v>
      </c>
      <c r="P135" s="177">
        <v>0</v>
      </c>
      <c r="Q135" s="177">
        <f>ROUND(E135*P135,2)</f>
        <v>0</v>
      </c>
      <c r="R135" s="179" t="s">
        <v>284</v>
      </c>
      <c r="S135" s="179" t="s">
        <v>129</v>
      </c>
      <c r="T135" s="180" t="s">
        <v>129</v>
      </c>
      <c r="U135" s="158">
        <v>0.26</v>
      </c>
      <c r="V135" s="158">
        <f>ROUND(E135*U135,2)</f>
        <v>6.37</v>
      </c>
      <c r="W135" s="158"/>
      <c r="X135" s="158" t="s">
        <v>130</v>
      </c>
      <c r="Y135" s="158" t="s">
        <v>131</v>
      </c>
      <c r="Z135" s="147"/>
      <c r="AA135" s="147"/>
      <c r="AB135" s="147"/>
      <c r="AC135" s="147"/>
      <c r="AD135" s="147"/>
      <c r="AE135" s="147"/>
      <c r="AF135" s="147"/>
      <c r="AG135" s="147" t="s">
        <v>132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2" t="s">
        <v>141</v>
      </c>
      <c r="D136" s="160"/>
      <c r="E136" s="161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136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2" t="s">
        <v>150</v>
      </c>
      <c r="D137" s="160"/>
      <c r="E137" s="161">
        <v>24.495999999999999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136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>
        <v>30</v>
      </c>
      <c r="B138" s="155" t="s">
        <v>285</v>
      </c>
      <c r="C138" s="193" t="s">
        <v>286</v>
      </c>
      <c r="D138" s="156" t="s">
        <v>0</v>
      </c>
      <c r="E138" s="182"/>
      <c r="F138" s="159"/>
      <c r="G138" s="158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 t="s">
        <v>284</v>
      </c>
      <c r="S138" s="158" t="s">
        <v>129</v>
      </c>
      <c r="T138" s="158" t="s">
        <v>129</v>
      </c>
      <c r="U138" s="158">
        <v>0</v>
      </c>
      <c r="V138" s="158">
        <f>ROUND(E138*U138,2)</f>
        <v>0</v>
      </c>
      <c r="W138" s="158"/>
      <c r="X138" s="158" t="s">
        <v>279</v>
      </c>
      <c r="Y138" s="158" t="s">
        <v>131</v>
      </c>
      <c r="Z138" s="147"/>
      <c r="AA138" s="147"/>
      <c r="AB138" s="147"/>
      <c r="AC138" s="147"/>
      <c r="AD138" s="147"/>
      <c r="AE138" s="147"/>
      <c r="AF138" s="147"/>
      <c r="AG138" s="147" t="s">
        <v>280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61" t="s">
        <v>287</v>
      </c>
      <c r="D139" s="262"/>
      <c r="E139" s="262"/>
      <c r="F139" s="262"/>
      <c r="G139" s="262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134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7" t="s">
        <v>123</v>
      </c>
      <c r="B140" s="168" t="s">
        <v>83</v>
      </c>
      <c r="C140" s="190" t="s">
        <v>84</v>
      </c>
      <c r="D140" s="169"/>
      <c r="E140" s="170"/>
      <c r="F140" s="171"/>
      <c r="G140" s="171">
        <f>SUMIF(AG141:AG253,"&lt;&gt;NOR",G141:G253)</f>
        <v>0</v>
      </c>
      <c r="H140" s="171"/>
      <c r="I140" s="171">
        <f>SUM(I141:I253)</f>
        <v>0</v>
      </c>
      <c r="J140" s="171"/>
      <c r="K140" s="171">
        <f>SUM(K141:K253)</f>
        <v>0</v>
      </c>
      <c r="L140" s="171"/>
      <c r="M140" s="171">
        <f>SUM(M141:M253)</f>
        <v>0</v>
      </c>
      <c r="N140" s="170"/>
      <c r="O140" s="170">
        <f>SUM(O141:O253)</f>
        <v>1.3300000000000003</v>
      </c>
      <c r="P140" s="170"/>
      <c r="Q140" s="170">
        <f>SUM(Q141:Q253)</f>
        <v>0.95000000000000007</v>
      </c>
      <c r="R140" s="171"/>
      <c r="S140" s="171"/>
      <c r="T140" s="172"/>
      <c r="U140" s="166"/>
      <c r="V140" s="166">
        <f>SUM(V141:V253)</f>
        <v>212.63000000000002</v>
      </c>
      <c r="W140" s="166"/>
      <c r="X140" s="166"/>
      <c r="Y140" s="166"/>
      <c r="AG140" t="s">
        <v>124</v>
      </c>
    </row>
    <row r="141" spans="1:60" outlineLevel="1" x14ac:dyDescent="0.2">
      <c r="A141" s="174">
        <v>31</v>
      </c>
      <c r="B141" s="175" t="s">
        <v>288</v>
      </c>
      <c r="C141" s="191" t="s">
        <v>289</v>
      </c>
      <c r="D141" s="176" t="s">
        <v>153</v>
      </c>
      <c r="E141" s="177">
        <v>25.783000000000001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1.1299999999999999E-3</v>
      </c>
      <c r="O141" s="177">
        <f>ROUND(E141*N141,2)</f>
        <v>0.03</v>
      </c>
      <c r="P141" s="177">
        <v>0</v>
      </c>
      <c r="Q141" s="177">
        <f>ROUND(E141*P141,2)</f>
        <v>0</v>
      </c>
      <c r="R141" s="179" t="s">
        <v>290</v>
      </c>
      <c r="S141" s="179" t="s">
        <v>129</v>
      </c>
      <c r="T141" s="180" t="s">
        <v>129</v>
      </c>
      <c r="U141" s="158">
        <v>0.3</v>
      </c>
      <c r="V141" s="158">
        <f>ROUND(E141*U141,2)</f>
        <v>7.73</v>
      </c>
      <c r="W141" s="158"/>
      <c r="X141" s="158" t="s">
        <v>130</v>
      </c>
      <c r="Y141" s="158" t="s">
        <v>131</v>
      </c>
      <c r="Z141" s="147"/>
      <c r="AA141" s="147"/>
      <c r="AB141" s="147"/>
      <c r="AC141" s="147"/>
      <c r="AD141" s="147"/>
      <c r="AE141" s="147"/>
      <c r="AF141" s="147"/>
      <c r="AG141" s="147" t="s">
        <v>132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59" t="s">
        <v>291</v>
      </c>
      <c r="D142" s="260"/>
      <c r="E142" s="260"/>
      <c r="F142" s="260"/>
      <c r="G142" s="26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4" t="s">
        <v>292</v>
      </c>
      <c r="D143" s="162"/>
      <c r="E143" s="163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136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5" t="s">
        <v>293</v>
      </c>
      <c r="D144" s="162"/>
      <c r="E144" s="163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136</v>
      </c>
      <c r="AH144" s="147">
        <v>2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4" t="s">
        <v>294</v>
      </c>
      <c r="D145" s="162"/>
      <c r="E145" s="163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136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2" t="s">
        <v>295</v>
      </c>
      <c r="D146" s="160"/>
      <c r="E146" s="161">
        <v>18.72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136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2" t="s">
        <v>296</v>
      </c>
      <c r="D147" s="160"/>
      <c r="E147" s="161">
        <v>1.7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136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2" t="s">
        <v>297</v>
      </c>
      <c r="D148" s="160"/>
      <c r="E148" s="161">
        <v>2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136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6" t="s">
        <v>298</v>
      </c>
      <c r="D149" s="164"/>
      <c r="E149" s="165">
        <v>22.42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136</v>
      </c>
      <c r="AH149" s="147">
        <v>1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2" t="s">
        <v>299</v>
      </c>
      <c r="D150" s="160"/>
      <c r="E150" s="161">
        <v>3.363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136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4">
        <v>32</v>
      </c>
      <c r="B151" s="175" t="s">
        <v>300</v>
      </c>
      <c r="C151" s="191" t="s">
        <v>301</v>
      </c>
      <c r="D151" s="176" t="s">
        <v>153</v>
      </c>
      <c r="E151" s="177">
        <v>85.882000000000005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1.7799999999999999E-3</v>
      </c>
      <c r="O151" s="177">
        <f>ROUND(E151*N151,2)</f>
        <v>0.15</v>
      </c>
      <c r="P151" s="177">
        <v>0</v>
      </c>
      <c r="Q151" s="177">
        <f>ROUND(E151*P151,2)</f>
        <v>0</v>
      </c>
      <c r="R151" s="179" t="s">
        <v>290</v>
      </c>
      <c r="S151" s="179" t="s">
        <v>129</v>
      </c>
      <c r="T151" s="180" t="s">
        <v>129</v>
      </c>
      <c r="U151" s="158">
        <v>0.30009999999999998</v>
      </c>
      <c r="V151" s="158">
        <f>ROUND(E151*U151,2)</f>
        <v>25.77</v>
      </c>
      <c r="W151" s="158"/>
      <c r="X151" s="158" t="s">
        <v>130</v>
      </c>
      <c r="Y151" s="158" t="s">
        <v>131</v>
      </c>
      <c r="Z151" s="147"/>
      <c r="AA151" s="147"/>
      <c r="AB151" s="147"/>
      <c r="AC151" s="147"/>
      <c r="AD151" s="147"/>
      <c r="AE151" s="147"/>
      <c r="AF151" s="147"/>
      <c r="AG151" s="147" t="s">
        <v>132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259" t="s">
        <v>291</v>
      </c>
      <c r="D152" s="260"/>
      <c r="E152" s="260"/>
      <c r="F152" s="260"/>
      <c r="G152" s="26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134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94" t="s">
        <v>292</v>
      </c>
      <c r="D153" s="162"/>
      <c r="E153" s="163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136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5" t="s">
        <v>293</v>
      </c>
      <c r="D154" s="162"/>
      <c r="E154" s="163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136</v>
      </c>
      <c r="AH154" s="147">
        <v>2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4" t="s">
        <v>294</v>
      </c>
      <c r="D155" s="162"/>
      <c r="E155" s="163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136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2" t="s">
        <v>302</v>
      </c>
      <c r="D156" s="160"/>
      <c r="E156" s="161">
        <v>22.56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136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2" t="s">
        <v>303</v>
      </c>
      <c r="D157" s="160"/>
      <c r="E157" s="161">
        <v>37.44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136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2" t="s">
        <v>304</v>
      </c>
      <c r="D158" s="160"/>
      <c r="E158" s="161">
        <v>3.4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136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2" t="s">
        <v>305</v>
      </c>
      <c r="D159" s="160"/>
      <c r="E159" s="161">
        <v>11.28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136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6" t="s">
        <v>298</v>
      </c>
      <c r="D160" s="164"/>
      <c r="E160" s="165">
        <v>74.680000000000007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136</v>
      </c>
      <c r="AH160" s="147">
        <v>1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306</v>
      </c>
      <c r="D161" s="160"/>
      <c r="E161" s="161">
        <v>11.202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136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4">
        <v>33</v>
      </c>
      <c r="B162" s="175" t="s">
        <v>307</v>
      </c>
      <c r="C162" s="191" t="s">
        <v>308</v>
      </c>
      <c r="D162" s="176" t="s">
        <v>153</v>
      </c>
      <c r="E162" s="177">
        <v>167.43424999999999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2.3800000000000002E-3</v>
      </c>
      <c r="O162" s="177">
        <f>ROUND(E162*N162,2)</f>
        <v>0.4</v>
      </c>
      <c r="P162" s="177">
        <v>0</v>
      </c>
      <c r="Q162" s="177">
        <f>ROUND(E162*P162,2)</f>
        <v>0</v>
      </c>
      <c r="R162" s="179" t="s">
        <v>290</v>
      </c>
      <c r="S162" s="179" t="s">
        <v>129</v>
      </c>
      <c r="T162" s="180" t="s">
        <v>129</v>
      </c>
      <c r="U162" s="158">
        <v>0.3</v>
      </c>
      <c r="V162" s="158">
        <f>ROUND(E162*U162,2)</f>
        <v>50.23</v>
      </c>
      <c r="W162" s="158"/>
      <c r="X162" s="158" t="s">
        <v>130</v>
      </c>
      <c r="Y162" s="158" t="s">
        <v>131</v>
      </c>
      <c r="Z162" s="147"/>
      <c r="AA162" s="147"/>
      <c r="AB162" s="147"/>
      <c r="AC162" s="147"/>
      <c r="AD162" s="147"/>
      <c r="AE162" s="147"/>
      <c r="AF162" s="147"/>
      <c r="AG162" s="147" t="s">
        <v>132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9" t="s">
        <v>291</v>
      </c>
      <c r="D163" s="260"/>
      <c r="E163" s="260"/>
      <c r="F163" s="260"/>
      <c r="G163" s="260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134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4" t="s">
        <v>292</v>
      </c>
      <c r="D164" s="162"/>
      <c r="E164" s="163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136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5" t="s">
        <v>293</v>
      </c>
      <c r="D165" s="162"/>
      <c r="E165" s="163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136</v>
      </c>
      <c r="AH165" s="147">
        <v>2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4" t="s">
        <v>294</v>
      </c>
      <c r="D166" s="162"/>
      <c r="E166" s="16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136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2" t="s">
        <v>309</v>
      </c>
      <c r="D167" s="160"/>
      <c r="E167" s="161">
        <v>11.28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136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2" t="s">
        <v>310</v>
      </c>
      <c r="D168" s="160"/>
      <c r="E168" s="161">
        <v>18.72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136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2" t="s">
        <v>311</v>
      </c>
      <c r="D169" s="160"/>
      <c r="E169" s="161">
        <v>55.734999999999999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136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2" t="s">
        <v>312</v>
      </c>
      <c r="D170" s="160"/>
      <c r="E170" s="161">
        <v>59.86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136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6" t="s">
        <v>298</v>
      </c>
      <c r="D171" s="164"/>
      <c r="E171" s="165">
        <v>145.595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136</v>
      </c>
      <c r="AH171" s="147">
        <v>1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2" t="s">
        <v>313</v>
      </c>
      <c r="D172" s="160"/>
      <c r="E172" s="161">
        <v>21.83925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136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4">
        <v>34</v>
      </c>
      <c r="B173" s="175" t="s">
        <v>314</v>
      </c>
      <c r="C173" s="191" t="s">
        <v>315</v>
      </c>
      <c r="D173" s="176" t="s">
        <v>153</v>
      </c>
      <c r="E173" s="177">
        <v>68.838999999999999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2.9099999999999998E-3</v>
      </c>
      <c r="O173" s="177">
        <f>ROUND(E173*N173,2)</f>
        <v>0.2</v>
      </c>
      <c r="P173" s="177">
        <v>0</v>
      </c>
      <c r="Q173" s="177">
        <f>ROUND(E173*P173,2)</f>
        <v>0</v>
      </c>
      <c r="R173" s="179" t="s">
        <v>290</v>
      </c>
      <c r="S173" s="179" t="s">
        <v>129</v>
      </c>
      <c r="T173" s="180" t="s">
        <v>129</v>
      </c>
      <c r="U173" s="158">
        <v>0.32485000000000003</v>
      </c>
      <c r="V173" s="158">
        <f>ROUND(E173*U173,2)</f>
        <v>22.36</v>
      </c>
      <c r="W173" s="158"/>
      <c r="X173" s="158" t="s">
        <v>130</v>
      </c>
      <c r="Y173" s="158" t="s">
        <v>131</v>
      </c>
      <c r="Z173" s="147"/>
      <c r="AA173" s="147"/>
      <c r="AB173" s="147"/>
      <c r="AC173" s="147"/>
      <c r="AD173" s="147"/>
      <c r="AE173" s="147"/>
      <c r="AF173" s="147"/>
      <c r="AG173" s="147" t="s">
        <v>132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59" t="s">
        <v>291</v>
      </c>
      <c r="D174" s="260"/>
      <c r="E174" s="260"/>
      <c r="F174" s="260"/>
      <c r="G174" s="260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134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4" t="s">
        <v>292</v>
      </c>
      <c r="D175" s="162"/>
      <c r="E175" s="163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136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5" t="s">
        <v>293</v>
      </c>
      <c r="D176" s="162"/>
      <c r="E176" s="163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136</v>
      </c>
      <c r="AH176" s="147">
        <v>2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4" t="s">
        <v>294</v>
      </c>
      <c r="D177" s="162"/>
      <c r="E177" s="163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136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2" t="s">
        <v>316</v>
      </c>
      <c r="D178" s="160"/>
      <c r="E178" s="161">
        <v>59.86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136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6" t="s">
        <v>298</v>
      </c>
      <c r="D179" s="164"/>
      <c r="E179" s="165">
        <v>59.86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136</v>
      </c>
      <c r="AH179" s="147">
        <v>1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2" t="s">
        <v>317</v>
      </c>
      <c r="D180" s="160"/>
      <c r="E180" s="161">
        <v>8.9789999999999992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136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4">
        <v>35</v>
      </c>
      <c r="B181" s="175" t="s">
        <v>318</v>
      </c>
      <c r="C181" s="191" t="s">
        <v>319</v>
      </c>
      <c r="D181" s="176" t="s">
        <v>153</v>
      </c>
      <c r="E181" s="177">
        <v>5.1749999999999998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7.8499999999999993E-3</v>
      </c>
      <c r="O181" s="177">
        <f>ROUND(E181*N181,2)</f>
        <v>0.04</v>
      </c>
      <c r="P181" s="177">
        <v>0</v>
      </c>
      <c r="Q181" s="177">
        <f>ROUND(E181*P181,2)</f>
        <v>0</v>
      </c>
      <c r="R181" s="179" t="s">
        <v>290</v>
      </c>
      <c r="S181" s="179" t="s">
        <v>129</v>
      </c>
      <c r="T181" s="180" t="s">
        <v>129</v>
      </c>
      <c r="U181" s="158">
        <v>0.65</v>
      </c>
      <c r="V181" s="158">
        <f>ROUND(E181*U181,2)</f>
        <v>3.36</v>
      </c>
      <c r="W181" s="158"/>
      <c r="X181" s="158" t="s">
        <v>130</v>
      </c>
      <c r="Y181" s="158" t="s">
        <v>131</v>
      </c>
      <c r="Z181" s="147"/>
      <c r="AA181" s="147"/>
      <c r="AB181" s="147"/>
      <c r="AC181" s="147"/>
      <c r="AD181" s="147"/>
      <c r="AE181" s="147"/>
      <c r="AF181" s="147"/>
      <c r="AG181" s="147" t="s">
        <v>132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59" t="s">
        <v>291</v>
      </c>
      <c r="D182" s="260"/>
      <c r="E182" s="260"/>
      <c r="F182" s="260"/>
      <c r="G182" s="26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134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94" t="s">
        <v>292</v>
      </c>
      <c r="D183" s="162"/>
      <c r="E183" s="163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136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5" t="s">
        <v>293</v>
      </c>
      <c r="D184" s="162"/>
      <c r="E184" s="163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136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4" t="s">
        <v>294</v>
      </c>
      <c r="D185" s="162"/>
      <c r="E185" s="163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136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2" t="s">
        <v>320</v>
      </c>
      <c r="D186" s="160"/>
      <c r="E186" s="161">
        <v>4.5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136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6" t="s">
        <v>298</v>
      </c>
      <c r="D187" s="164"/>
      <c r="E187" s="165">
        <v>4.5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136</v>
      </c>
      <c r="AH187" s="147">
        <v>1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2" t="s">
        <v>321</v>
      </c>
      <c r="D188" s="160"/>
      <c r="E188" s="161">
        <v>0.67500000000000004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136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4">
        <v>36</v>
      </c>
      <c r="B189" s="175" t="s">
        <v>322</v>
      </c>
      <c r="C189" s="191" t="s">
        <v>323</v>
      </c>
      <c r="D189" s="176" t="s">
        <v>153</v>
      </c>
      <c r="E189" s="177">
        <v>40.25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6.0299999999999998E-3</v>
      </c>
      <c r="O189" s="177">
        <f>ROUND(E189*N189,2)</f>
        <v>0.24</v>
      </c>
      <c r="P189" s="177">
        <v>0</v>
      </c>
      <c r="Q189" s="177">
        <f>ROUND(E189*P189,2)</f>
        <v>0</v>
      </c>
      <c r="R189" s="179" t="s">
        <v>290</v>
      </c>
      <c r="S189" s="179" t="s">
        <v>129</v>
      </c>
      <c r="T189" s="180" t="s">
        <v>129</v>
      </c>
      <c r="U189" s="158">
        <v>0.56694999999999995</v>
      </c>
      <c r="V189" s="158">
        <f>ROUND(E189*U189,2)</f>
        <v>22.82</v>
      </c>
      <c r="W189" s="158"/>
      <c r="X189" s="158" t="s">
        <v>130</v>
      </c>
      <c r="Y189" s="158" t="s">
        <v>131</v>
      </c>
      <c r="Z189" s="147"/>
      <c r="AA189" s="147"/>
      <c r="AB189" s="147"/>
      <c r="AC189" s="147"/>
      <c r="AD189" s="147"/>
      <c r="AE189" s="147"/>
      <c r="AF189" s="147"/>
      <c r="AG189" s="147" t="s">
        <v>132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4" t="s">
        <v>292</v>
      </c>
      <c r="D190" s="162"/>
      <c r="E190" s="163"/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136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5" t="s">
        <v>293</v>
      </c>
      <c r="D191" s="162"/>
      <c r="E191" s="163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136</v>
      </c>
      <c r="AH191" s="147">
        <v>2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4" t="s">
        <v>294</v>
      </c>
      <c r="D192" s="162"/>
      <c r="E192" s="163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136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2" t="s">
        <v>324</v>
      </c>
      <c r="D193" s="160"/>
      <c r="E193" s="161">
        <v>40.25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136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4">
        <v>37</v>
      </c>
      <c r="B194" s="175" t="s">
        <v>325</v>
      </c>
      <c r="C194" s="191" t="s">
        <v>326</v>
      </c>
      <c r="D194" s="176" t="s">
        <v>153</v>
      </c>
      <c r="E194" s="177">
        <v>28.773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1.7099999999999999E-3</v>
      </c>
      <c r="O194" s="177">
        <f>ROUND(E194*N194,2)</f>
        <v>0.05</v>
      </c>
      <c r="P194" s="177">
        <v>0</v>
      </c>
      <c r="Q194" s="177">
        <f>ROUND(E194*P194,2)</f>
        <v>0</v>
      </c>
      <c r="R194" s="179" t="s">
        <v>290</v>
      </c>
      <c r="S194" s="179" t="s">
        <v>129</v>
      </c>
      <c r="T194" s="180" t="s">
        <v>129</v>
      </c>
      <c r="U194" s="158">
        <v>0.28000000000000003</v>
      </c>
      <c r="V194" s="158">
        <f>ROUND(E194*U194,2)</f>
        <v>8.06</v>
      </c>
      <c r="W194" s="158"/>
      <c r="X194" s="158" t="s">
        <v>130</v>
      </c>
      <c r="Y194" s="158" t="s">
        <v>131</v>
      </c>
      <c r="Z194" s="147"/>
      <c r="AA194" s="147"/>
      <c r="AB194" s="147"/>
      <c r="AC194" s="147"/>
      <c r="AD194" s="147"/>
      <c r="AE194" s="147"/>
      <c r="AF194" s="147"/>
      <c r="AG194" s="147" t="s">
        <v>132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259" t="s">
        <v>327</v>
      </c>
      <c r="D195" s="260"/>
      <c r="E195" s="260"/>
      <c r="F195" s="260"/>
      <c r="G195" s="260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134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7" t="s">
        <v>328</v>
      </c>
      <c r="D196" s="258"/>
      <c r="E196" s="258"/>
      <c r="F196" s="258"/>
      <c r="G196" s="2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176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4" t="s">
        <v>292</v>
      </c>
      <c r="D197" s="162"/>
      <c r="E197" s="163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136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5" t="s">
        <v>293</v>
      </c>
      <c r="D198" s="162"/>
      <c r="E198" s="163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136</v>
      </c>
      <c r="AH198" s="147">
        <v>2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4" t="s">
        <v>294</v>
      </c>
      <c r="D199" s="162"/>
      <c r="E199" s="163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136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2" t="s">
        <v>329</v>
      </c>
      <c r="D200" s="160"/>
      <c r="E200" s="161">
        <v>9.3000000000000007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136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2" t="s">
        <v>330</v>
      </c>
      <c r="D201" s="160"/>
      <c r="E201" s="161">
        <v>15.72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136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6" t="s">
        <v>298</v>
      </c>
      <c r="D202" s="164"/>
      <c r="E202" s="165">
        <v>25.02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136</v>
      </c>
      <c r="AH202" s="147">
        <v>1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2" t="s">
        <v>331</v>
      </c>
      <c r="D203" s="160"/>
      <c r="E203" s="161">
        <v>3.7530000000000001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136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4">
        <v>38</v>
      </c>
      <c r="B204" s="175" t="s">
        <v>332</v>
      </c>
      <c r="C204" s="191" t="s">
        <v>333</v>
      </c>
      <c r="D204" s="176" t="s">
        <v>153</v>
      </c>
      <c r="E204" s="177">
        <v>57.545999999999999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1.81E-3</v>
      </c>
      <c r="O204" s="177">
        <f>ROUND(E204*N204,2)</f>
        <v>0.1</v>
      </c>
      <c r="P204" s="177">
        <v>0</v>
      </c>
      <c r="Q204" s="177">
        <f>ROUND(E204*P204,2)</f>
        <v>0</v>
      </c>
      <c r="R204" s="179" t="s">
        <v>290</v>
      </c>
      <c r="S204" s="179" t="s">
        <v>129</v>
      </c>
      <c r="T204" s="180" t="s">
        <v>129</v>
      </c>
      <c r="U204" s="158">
        <v>0.28000000000000003</v>
      </c>
      <c r="V204" s="158">
        <f>ROUND(E204*U204,2)</f>
        <v>16.11</v>
      </c>
      <c r="W204" s="158"/>
      <c r="X204" s="158" t="s">
        <v>130</v>
      </c>
      <c r="Y204" s="158" t="s">
        <v>131</v>
      </c>
      <c r="Z204" s="147"/>
      <c r="AA204" s="147"/>
      <c r="AB204" s="147"/>
      <c r="AC204" s="147"/>
      <c r="AD204" s="147"/>
      <c r="AE204" s="147"/>
      <c r="AF204" s="147"/>
      <c r="AG204" s="147" t="s">
        <v>132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9" t="s">
        <v>327</v>
      </c>
      <c r="D205" s="260"/>
      <c r="E205" s="260"/>
      <c r="F205" s="260"/>
      <c r="G205" s="260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134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57" t="s">
        <v>328</v>
      </c>
      <c r="D206" s="258"/>
      <c r="E206" s="258"/>
      <c r="F206" s="258"/>
      <c r="G206" s="2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176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94" t="s">
        <v>292</v>
      </c>
      <c r="D207" s="162"/>
      <c r="E207" s="163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136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5" t="s">
        <v>334</v>
      </c>
      <c r="D208" s="162"/>
      <c r="E208" s="163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136</v>
      </c>
      <c r="AH208" s="147">
        <v>2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4" t="s">
        <v>294</v>
      </c>
      <c r="D209" s="162"/>
      <c r="E209" s="163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136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2" t="s">
        <v>335</v>
      </c>
      <c r="D210" s="160"/>
      <c r="E210" s="161">
        <v>18.600000000000001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136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2" t="s">
        <v>336</v>
      </c>
      <c r="D211" s="160"/>
      <c r="E211" s="161">
        <v>31.44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136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6" t="s">
        <v>298</v>
      </c>
      <c r="D212" s="164"/>
      <c r="E212" s="165">
        <v>50.04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136</v>
      </c>
      <c r="AH212" s="147">
        <v>1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2" t="s">
        <v>337</v>
      </c>
      <c r="D213" s="160"/>
      <c r="E213" s="161">
        <v>7.5060000000000002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136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4">
        <v>39</v>
      </c>
      <c r="B214" s="175" t="s">
        <v>338</v>
      </c>
      <c r="C214" s="191" t="s">
        <v>339</v>
      </c>
      <c r="D214" s="176" t="s">
        <v>153</v>
      </c>
      <c r="E214" s="177">
        <v>33.775500000000001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2.0600000000000002E-3</v>
      </c>
      <c r="O214" s="177">
        <f>ROUND(E214*N214,2)</f>
        <v>7.0000000000000007E-2</v>
      </c>
      <c r="P214" s="177">
        <v>0</v>
      </c>
      <c r="Q214" s="177">
        <f>ROUND(E214*P214,2)</f>
        <v>0</v>
      </c>
      <c r="R214" s="179" t="s">
        <v>290</v>
      </c>
      <c r="S214" s="179" t="s">
        <v>129</v>
      </c>
      <c r="T214" s="180" t="s">
        <v>129</v>
      </c>
      <c r="U214" s="158">
        <v>0.28000000000000003</v>
      </c>
      <c r="V214" s="158">
        <f>ROUND(E214*U214,2)</f>
        <v>9.4600000000000009</v>
      </c>
      <c r="W214" s="158"/>
      <c r="X214" s="158" t="s">
        <v>130</v>
      </c>
      <c r="Y214" s="158" t="s">
        <v>131</v>
      </c>
      <c r="Z214" s="147"/>
      <c r="AA214" s="147"/>
      <c r="AB214" s="147"/>
      <c r="AC214" s="147"/>
      <c r="AD214" s="147"/>
      <c r="AE214" s="147"/>
      <c r="AF214" s="147"/>
      <c r="AG214" s="147" t="s">
        <v>132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59" t="s">
        <v>327</v>
      </c>
      <c r="D215" s="260"/>
      <c r="E215" s="260"/>
      <c r="F215" s="260"/>
      <c r="G215" s="260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134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257" t="s">
        <v>328</v>
      </c>
      <c r="D216" s="258"/>
      <c r="E216" s="258"/>
      <c r="F216" s="258"/>
      <c r="G216" s="2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176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94" t="s">
        <v>292</v>
      </c>
      <c r="D217" s="162"/>
      <c r="E217" s="163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136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5" t="s">
        <v>293</v>
      </c>
      <c r="D218" s="162"/>
      <c r="E218" s="163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136</v>
      </c>
      <c r="AH218" s="147">
        <v>2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4" t="s">
        <v>294</v>
      </c>
      <c r="D219" s="162"/>
      <c r="E219" s="163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136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2" t="s">
        <v>340</v>
      </c>
      <c r="D220" s="160"/>
      <c r="E220" s="161">
        <v>2.9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136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2" t="s">
        <v>341</v>
      </c>
      <c r="D221" s="160"/>
      <c r="E221" s="161">
        <v>9.3000000000000007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136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2" t="s">
        <v>342</v>
      </c>
      <c r="D222" s="160"/>
      <c r="E222" s="161">
        <v>15.72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136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2" t="s">
        <v>343</v>
      </c>
      <c r="D223" s="160"/>
      <c r="E223" s="161">
        <v>1.45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136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6" t="s">
        <v>298</v>
      </c>
      <c r="D224" s="164"/>
      <c r="E224" s="165">
        <v>29.37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136</v>
      </c>
      <c r="AH224" s="147">
        <v>1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2" t="s">
        <v>344</v>
      </c>
      <c r="D225" s="160"/>
      <c r="E225" s="161">
        <v>4.4055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136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4">
        <v>40</v>
      </c>
      <c r="B226" s="175" t="s">
        <v>345</v>
      </c>
      <c r="C226" s="191" t="s">
        <v>346</v>
      </c>
      <c r="D226" s="176" t="s">
        <v>153</v>
      </c>
      <c r="E226" s="177">
        <v>120.0945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7">
        <v>0</v>
      </c>
      <c r="O226" s="177">
        <f>ROUND(E226*N226,2)</f>
        <v>0</v>
      </c>
      <c r="P226" s="177">
        <v>1.3500000000000001E-3</v>
      </c>
      <c r="Q226" s="177">
        <f>ROUND(E226*P226,2)</f>
        <v>0.16</v>
      </c>
      <c r="R226" s="179" t="s">
        <v>290</v>
      </c>
      <c r="S226" s="179" t="s">
        <v>129</v>
      </c>
      <c r="T226" s="180" t="s">
        <v>129</v>
      </c>
      <c r="U226" s="158">
        <v>0.09</v>
      </c>
      <c r="V226" s="158">
        <f>ROUND(E226*U226,2)</f>
        <v>10.81</v>
      </c>
      <c r="W226" s="158"/>
      <c r="X226" s="158" t="s">
        <v>130</v>
      </c>
      <c r="Y226" s="158" t="s">
        <v>131</v>
      </c>
      <c r="Z226" s="147"/>
      <c r="AA226" s="147"/>
      <c r="AB226" s="147"/>
      <c r="AC226" s="147"/>
      <c r="AD226" s="147"/>
      <c r="AE226" s="147"/>
      <c r="AF226" s="147"/>
      <c r="AG226" s="147" t="s">
        <v>132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92" t="s">
        <v>347</v>
      </c>
      <c r="D227" s="160"/>
      <c r="E227" s="161">
        <v>28.773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136</v>
      </c>
      <c r="AH227" s="147">
        <v>5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2" t="s">
        <v>348</v>
      </c>
      <c r="D228" s="160"/>
      <c r="E228" s="161">
        <v>57.545999999999999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136</v>
      </c>
      <c r="AH228" s="147">
        <v>5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2" t="s">
        <v>349</v>
      </c>
      <c r="D229" s="160"/>
      <c r="E229" s="161">
        <v>33.775500000000001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136</v>
      </c>
      <c r="AH229" s="147">
        <v>5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4">
        <v>41</v>
      </c>
      <c r="B230" s="175" t="s">
        <v>350</v>
      </c>
      <c r="C230" s="191" t="s">
        <v>351</v>
      </c>
      <c r="D230" s="176" t="s">
        <v>153</v>
      </c>
      <c r="E230" s="177">
        <v>25.783000000000001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7">
        <v>0</v>
      </c>
      <c r="O230" s="177">
        <f>ROUND(E230*N230,2)</f>
        <v>0</v>
      </c>
      <c r="P230" s="177">
        <v>9.3999999999999997E-4</v>
      </c>
      <c r="Q230" s="177">
        <f>ROUND(E230*P230,2)</f>
        <v>0.02</v>
      </c>
      <c r="R230" s="179" t="s">
        <v>290</v>
      </c>
      <c r="S230" s="179" t="s">
        <v>129</v>
      </c>
      <c r="T230" s="180" t="s">
        <v>129</v>
      </c>
      <c r="U230" s="158">
        <v>6.9000000000000006E-2</v>
      </c>
      <c r="V230" s="158">
        <f>ROUND(E230*U230,2)</f>
        <v>1.78</v>
      </c>
      <c r="W230" s="158"/>
      <c r="X230" s="158" t="s">
        <v>130</v>
      </c>
      <c r="Y230" s="158" t="s">
        <v>131</v>
      </c>
      <c r="Z230" s="147"/>
      <c r="AA230" s="147"/>
      <c r="AB230" s="147"/>
      <c r="AC230" s="147"/>
      <c r="AD230" s="147"/>
      <c r="AE230" s="147"/>
      <c r="AF230" s="147"/>
      <c r="AG230" s="147" t="s">
        <v>132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92" t="s">
        <v>352</v>
      </c>
      <c r="D231" s="160"/>
      <c r="E231" s="161">
        <v>25.783000000000001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136</v>
      </c>
      <c r="AH231" s="147">
        <v>5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4">
        <v>42</v>
      </c>
      <c r="B232" s="175" t="s">
        <v>353</v>
      </c>
      <c r="C232" s="191" t="s">
        <v>354</v>
      </c>
      <c r="D232" s="176" t="s">
        <v>153</v>
      </c>
      <c r="E232" s="177">
        <v>253.31625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0</v>
      </c>
      <c r="O232" s="177">
        <f>ROUND(E232*N232,2)</f>
        <v>0</v>
      </c>
      <c r="P232" s="177">
        <v>1.75E-3</v>
      </c>
      <c r="Q232" s="177">
        <f>ROUND(E232*P232,2)</f>
        <v>0.44</v>
      </c>
      <c r="R232" s="179" t="s">
        <v>290</v>
      </c>
      <c r="S232" s="179" t="s">
        <v>129</v>
      </c>
      <c r="T232" s="180" t="s">
        <v>129</v>
      </c>
      <c r="U232" s="158">
        <v>0.08</v>
      </c>
      <c r="V232" s="158">
        <f>ROUND(E232*U232,2)</f>
        <v>20.27</v>
      </c>
      <c r="W232" s="158"/>
      <c r="X232" s="158" t="s">
        <v>130</v>
      </c>
      <c r="Y232" s="158" t="s">
        <v>131</v>
      </c>
      <c r="Z232" s="147"/>
      <c r="AA232" s="147"/>
      <c r="AB232" s="147"/>
      <c r="AC232" s="147"/>
      <c r="AD232" s="147"/>
      <c r="AE232" s="147"/>
      <c r="AF232" s="147"/>
      <c r="AG232" s="147" t="s">
        <v>132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2" t="s">
        <v>355</v>
      </c>
      <c r="D233" s="160"/>
      <c r="E233" s="161">
        <v>85.882000000000005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136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2" t="s">
        <v>356</v>
      </c>
      <c r="D234" s="160"/>
      <c r="E234" s="161">
        <v>167.43424999999999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136</v>
      </c>
      <c r="AH234" s="147">
        <v>5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4">
        <v>43</v>
      </c>
      <c r="B235" s="175" t="s">
        <v>357</v>
      </c>
      <c r="C235" s="191" t="s">
        <v>358</v>
      </c>
      <c r="D235" s="176" t="s">
        <v>153</v>
      </c>
      <c r="E235" s="177">
        <v>68.838999999999999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2.5200000000000001E-3</v>
      </c>
      <c r="Q235" s="177">
        <f>ROUND(E235*P235,2)</f>
        <v>0.17</v>
      </c>
      <c r="R235" s="179" t="s">
        <v>290</v>
      </c>
      <c r="S235" s="179" t="s">
        <v>129</v>
      </c>
      <c r="T235" s="180" t="s">
        <v>129</v>
      </c>
      <c r="U235" s="158">
        <v>0.09</v>
      </c>
      <c r="V235" s="158">
        <f>ROUND(E235*U235,2)</f>
        <v>6.2</v>
      </c>
      <c r="W235" s="158"/>
      <c r="X235" s="158" t="s">
        <v>130</v>
      </c>
      <c r="Y235" s="158" t="s">
        <v>131</v>
      </c>
      <c r="Z235" s="147"/>
      <c r="AA235" s="147"/>
      <c r="AB235" s="147"/>
      <c r="AC235" s="147"/>
      <c r="AD235" s="147"/>
      <c r="AE235" s="147"/>
      <c r="AF235" s="147"/>
      <c r="AG235" s="147" t="s">
        <v>132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2" t="s">
        <v>359</v>
      </c>
      <c r="D236" s="160"/>
      <c r="E236" s="161">
        <v>68.838999999999999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136</v>
      </c>
      <c r="AH236" s="147">
        <v>5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44</v>
      </c>
      <c r="B237" s="175" t="s">
        <v>360</v>
      </c>
      <c r="C237" s="191" t="s">
        <v>361</v>
      </c>
      <c r="D237" s="176" t="s">
        <v>153</v>
      </c>
      <c r="E237" s="177">
        <v>5.1749999999999998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3.3700000000000002E-3</v>
      </c>
      <c r="Q237" s="177">
        <f>ROUND(E237*P237,2)</f>
        <v>0.02</v>
      </c>
      <c r="R237" s="179" t="s">
        <v>290</v>
      </c>
      <c r="S237" s="179" t="s">
        <v>129</v>
      </c>
      <c r="T237" s="180" t="s">
        <v>129</v>
      </c>
      <c r="U237" s="158">
        <v>0.12</v>
      </c>
      <c r="V237" s="158">
        <f>ROUND(E237*U237,2)</f>
        <v>0.62</v>
      </c>
      <c r="W237" s="158"/>
      <c r="X237" s="158" t="s">
        <v>130</v>
      </c>
      <c r="Y237" s="158" t="s">
        <v>131</v>
      </c>
      <c r="Z237" s="147"/>
      <c r="AA237" s="147"/>
      <c r="AB237" s="147"/>
      <c r="AC237" s="147"/>
      <c r="AD237" s="147"/>
      <c r="AE237" s="147"/>
      <c r="AF237" s="147"/>
      <c r="AG237" s="147" t="s">
        <v>132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2" t="s">
        <v>362</v>
      </c>
      <c r="D238" s="160"/>
      <c r="E238" s="161">
        <v>5.1749999999999998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136</v>
      </c>
      <c r="AH238" s="147">
        <v>5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4">
        <v>45</v>
      </c>
      <c r="B239" s="175" t="s">
        <v>363</v>
      </c>
      <c r="C239" s="191" t="s">
        <v>364</v>
      </c>
      <c r="D239" s="176" t="s">
        <v>153</v>
      </c>
      <c r="E239" s="177">
        <v>40.25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7">
        <v>0</v>
      </c>
      <c r="O239" s="177">
        <f>ROUND(E239*N239,2)</f>
        <v>0</v>
      </c>
      <c r="P239" s="177">
        <v>3.5599999999999998E-3</v>
      </c>
      <c r="Q239" s="177">
        <f>ROUND(E239*P239,2)</f>
        <v>0.14000000000000001</v>
      </c>
      <c r="R239" s="179" t="s">
        <v>290</v>
      </c>
      <c r="S239" s="179" t="s">
        <v>129</v>
      </c>
      <c r="T239" s="180" t="s">
        <v>129</v>
      </c>
      <c r="U239" s="158">
        <v>8.0500000000000002E-2</v>
      </c>
      <c r="V239" s="158">
        <f>ROUND(E239*U239,2)</f>
        <v>3.24</v>
      </c>
      <c r="W239" s="158"/>
      <c r="X239" s="158" t="s">
        <v>130</v>
      </c>
      <c r="Y239" s="158" t="s">
        <v>131</v>
      </c>
      <c r="Z239" s="147"/>
      <c r="AA239" s="147"/>
      <c r="AB239" s="147"/>
      <c r="AC239" s="147"/>
      <c r="AD239" s="147"/>
      <c r="AE239" s="147"/>
      <c r="AF239" s="147"/>
      <c r="AG239" s="147" t="s">
        <v>132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92" t="s">
        <v>365</v>
      </c>
      <c r="D240" s="160"/>
      <c r="E240" s="161">
        <v>40.25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136</v>
      </c>
      <c r="AH240" s="147">
        <v>5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4">
        <v>46</v>
      </c>
      <c r="B241" s="175" t="s">
        <v>366</v>
      </c>
      <c r="C241" s="191" t="s">
        <v>367</v>
      </c>
      <c r="D241" s="176" t="s">
        <v>368</v>
      </c>
      <c r="E241" s="177">
        <v>10.35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195</v>
      </c>
      <c r="T241" s="180" t="s">
        <v>369</v>
      </c>
      <c r="U241" s="158">
        <v>0</v>
      </c>
      <c r="V241" s="158">
        <f>ROUND(E241*U241,2)</f>
        <v>0</v>
      </c>
      <c r="W241" s="158"/>
      <c r="X241" s="158" t="s">
        <v>130</v>
      </c>
      <c r="Y241" s="158" t="s">
        <v>131</v>
      </c>
      <c r="Z241" s="147"/>
      <c r="AA241" s="147"/>
      <c r="AB241" s="147"/>
      <c r="AC241" s="147"/>
      <c r="AD241" s="147"/>
      <c r="AE241" s="147"/>
      <c r="AF241" s="147"/>
      <c r="AG241" s="147" t="s">
        <v>132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2" t="s">
        <v>370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136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4" t="s">
        <v>292</v>
      </c>
      <c r="D243" s="162"/>
      <c r="E243" s="163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136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5" t="s">
        <v>293</v>
      </c>
      <c r="D244" s="162"/>
      <c r="E244" s="163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136</v>
      </c>
      <c r="AH244" s="147">
        <v>2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4" t="s">
        <v>294</v>
      </c>
      <c r="D245" s="162"/>
      <c r="E245" s="16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136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2" t="s">
        <v>371</v>
      </c>
      <c r="D246" s="160"/>
      <c r="E246" s="161">
        <v>9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136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6" t="s">
        <v>298</v>
      </c>
      <c r="D247" s="164"/>
      <c r="E247" s="165">
        <v>9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136</v>
      </c>
      <c r="AH247" s="147">
        <v>1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2" t="s">
        <v>372</v>
      </c>
      <c r="D248" s="160"/>
      <c r="E248" s="161">
        <v>1.35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136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4">
        <v>47</v>
      </c>
      <c r="B249" s="175" t="s">
        <v>373</v>
      </c>
      <c r="C249" s="191" t="s">
        <v>374</v>
      </c>
      <c r="D249" s="176" t="s">
        <v>153</v>
      </c>
      <c r="E249" s="177">
        <v>5.8559999999999999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9.11E-3</v>
      </c>
      <c r="O249" s="177">
        <f>ROUND(E249*N249,2)</f>
        <v>0.05</v>
      </c>
      <c r="P249" s="177">
        <v>0</v>
      </c>
      <c r="Q249" s="177">
        <f>ROUND(E249*P249,2)</f>
        <v>0</v>
      </c>
      <c r="R249" s="179"/>
      <c r="S249" s="179" t="s">
        <v>195</v>
      </c>
      <c r="T249" s="180" t="s">
        <v>369</v>
      </c>
      <c r="U249" s="158">
        <v>0.65119000000000005</v>
      </c>
      <c r="V249" s="158">
        <f>ROUND(E249*U249,2)</f>
        <v>3.81</v>
      </c>
      <c r="W249" s="158"/>
      <c r="X249" s="158" t="s">
        <v>130</v>
      </c>
      <c r="Y249" s="158" t="s">
        <v>131</v>
      </c>
      <c r="Z249" s="147"/>
      <c r="AA249" s="147"/>
      <c r="AB249" s="147"/>
      <c r="AC249" s="147"/>
      <c r="AD249" s="147"/>
      <c r="AE249" s="147"/>
      <c r="AF249" s="147"/>
      <c r="AG249" s="147" t="s">
        <v>132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2" t="s">
        <v>375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136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2" t="s">
        <v>376</v>
      </c>
      <c r="D251" s="160"/>
      <c r="E251" s="161">
        <v>5.8559999999999999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136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>
        <v>48</v>
      </c>
      <c r="B252" s="155" t="s">
        <v>377</v>
      </c>
      <c r="C252" s="193" t="s">
        <v>378</v>
      </c>
      <c r="D252" s="156" t="s">
        <v>0</v>
      </c>
      <c r="E252" s="182"/>
      <c r="F252" s="159"/>
      <c r="G252" s="158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8" t="s">
        <v>290</v>
      </c>
      <c r="S252" s="158" t="s">
        <v>129</v>
      </c>
      <c r="T252" s="158" t="s">
        <v>129</v>
      </c>
      <c r="U252" s="158">
        <v>0</v>
      </c>
      <c r="V252" s="158">
        <f>ROUND(E252*U252,2)</f>
        <v>0</v>
      </c>
      <c r="W252" s="158"/>
      <c r="X252" s="158" t="s">
        <v>279</v>
      </c>
      <c r="Y252" s="158" t="s">
        <v>131</v>
      </c>
      <c r="Z252" s="147"/>
      <c r="AA252" s="147"/>
      <c r="AB252" s="147"/>
      <c r="AC252" s="147"/>
      <c r="AD252" s="147"/>
      <c r="AE252" s="147"/>
      <c r="AF252" s="147"/>
      <c r="AG252" s="147" t="s">
        <v>280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61" t="s">
        <v>379</v>
      </c>
      <c r="D253" s="262"/>
      <c r="E253" s="262"/>
      <c r="F253" s="262"/>
      <c r="G253" s="262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134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7" t="s">
        <v>123</v>
      </c>
      <c r="B254" s="168" t="s">
        <v>85</v>
      </c>
      <c r="C254" s="190" t="s">
        <v>86</v>
      </c>
      <c r="D254" s="169"/>
      <c r="E254" s="170"/>
      <c r="F254" s="171"/>
      <c r="G254" s="171">
        <f>SUMIF(AG255:AG285,"&lt;&gt;NOR",G255:G285)</f>
        <v>0</v>
      </c>
      <c r="H254" s="171"/>
      <c r="I254" s="171">
        <f>SUM(I255:I285)</f>
        <v>0</v>
      </c>
      <c r="J254" s="171"/>
      <c r="K254" s="171">
        <f>SUM(K255:K285)</f>
        <v>0</v>
      </c>
      <c r="L254" s="171"/>
      <c r="M254" s="171">
        <f>SUM(M255:M285)</f>
        <v>0</v>
      </c>
      <c r="N254" s="170"/>
      <c r="O254" s="170">
        <f>SUM(O255:O285)</f>
        <v>0.21000000000000002</v>
      </c>
      <c r="P254" s="170"/>
      <c r="Q254" s="170">
        <f>SUM(Q255:Q285)</f>
        <v>0.01</v>
      </c>
      <c r="R254" s="171"/>
      <c r="S254" s="171"/>
      <c r="T254" s="172"/>
      <c r="U254" s="166"/>
      <c r="V254" s="166">
        <f>SUM(V255:V285)</f>
        <v>50.87</v>
      </c>
      <c r="W254" s="166"/>
      <c r="X254" s="166"/>
      <c r="Y254" s="166"/>
      <c r="AG254" t="s">
        <v>124</v>
      </c>
    </row>
    <row r="255" spans="1:60" outlineLevel="1" x14ac:dyDescent="0.2">
      <c r="A255" s="174">
        <v>49</v>
      </c>
      <c r="B255" s="175" t="s">
        <v>380</v>
      </c>
      <c r="C255" s="191" t="s">
        <v>381</v>
      </c>
      <c r="D255" s="176" t="s">
        <v>140</v>
      </c>
      <c r="E255" s="177">
        <v>16.38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0</v>
      </c>
      <c r="O255" s="177">
        <f>ROUND(E255*N255,2)</f>
        <v>0</v>
      </c>
      <c r="P255" s="177">
        <v>0</v>
      </c>
      <c r="Q255" s="177">
        <f>ROUND(E255*P255,2)</f>
        <v>0</v>
      </c>
      <c r="R255" s="179" t="s">
        <v>382</v>
      </c>
      <c r="S255" s="179" t="s">
        <v>129</v>
      </c>
      <c r="T255" s="180" t="s">
        <v>129</v>
      </c>
      <c r="U255" s="158">
        <v>0.68</v>
      </c>
      <c r="V255" s="158">
        <f>ROUND(E255*U255,2)</f>
        <v>11.14</v>
      </c>
      <c r="W255" s="158"/>
      <c r="X255" s="158" t="s">
        <v>130</v>
      </c>
      <c r="Y255" s="158" t="s">
        <v>131</v>
      </c>
      <c r="Z255" s="147"/>
      <c r="AA255" s="147"/>
      <c r="AB255" s="147"/>
      <c r="AC255" s="147"/>
      <c r="AD255" s="147"/>
      <c r="AE255" s="147"/>
      <c r="AF255" s="147"/>
      <c r="AG255" s="147" t="s">
        <v>132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2" t="s">
        <v>383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136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384</v>
      </c>
      <c r="D257" s="160"/>
      <c r="E257" s="161">
        <v>9.9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136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385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136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2" t="s">
        <v>386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136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2" t="s">
        <v>387</v>
      </c>
      <c r="D260" s="160"/>
      <c r="E260" s="161">
        <v>6.48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136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4">
        <v>50</v>
      </c>
      <c r="B261" s="175" t="s">
        <v>388</v>
      </c>
      <c r="C261" s="191" t="s">
        <v>389</v>
      </c>
      <c r="D261" s="176" t="s">
        <v>390</v>
      </c>
      <c r="E261" s="177">
        <v>176.625</v>
      </c>
      <c r="F261" s="178"/>
      <c r="G261" s="179">
        <f>ROUND(E261*F261,2)</f>
        <v>0</v>
      </c>
      <c r="H261" s="178"/>
      <c r="I261" s="179">
        <f>ROUND(E261*H261,2)</f>
        <v>0</v>
      </c>
      <c r="J261" s="178"/>
      <c r="K261" s="179">
        <f>ROUND(E261*J261,2)</f>
        <v>0</v>
      </c>
      <c r="L261" s="179">
        <v>21</v>
      </c>
      <c r="M261" s="179">
        <f>G261*(1+L261/100)</f>
        <v>0</v>
      </c>
      <c r="N261" s="177">
        <v>6.0000000000000002E-5</v>
      </c>
      <c r="O261" s="177">
        <f>ROUND(E261*N261,2)</f>
        <v>0.01</v>
      </c>
      <c r="P261" s="177">
        <v>0</v>
      </c>
      <c r="Q261" s="177">
        <f>ROUND(E261*P261,2)</f>
        <v>0</v>
      </c>
      <c r="R261" s="179" t="s">
        <v>382</v>
      </c>
      <c r="S261" s="179" t="s">
        <v>129</v>
      </c>
      <c r="T261" s="180" t="s">
        <v>129</v>
      </c>
      <c r="U261" s="158">
        <v>0.22</v>
      </c>
      <c r="V261" s="158">
        <f>ROUND(E261*U261,2)</f>
        <v>38.86</v>
      </c>
      <c r="W261" s="158"/>
      <c r="X261" s="158" t="s">
        <v>130</v>
      </c>
      <c r="Y261" s="158" t="s">
        <v>131</v>
      </c>
      <c r="Z261" s="147"/>
      <c r="AA261" s="147"/>
      <c r="AB261" s="147"/>
      <c r="AC261" s="147"/>
      <c r="AD261" s="147"/>
      <c r="AE261" s="147"/>
      <c r="AF261" s="147"/>
      <c r="AG261" s="147" t="s">
        <v>132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92" t="s">
        <v>391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136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2" t="s">
        <v>383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136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2" t="s">
        <v>392</v>
      </c>
      <c r="D264" s="160"/>
      <c r="E264" s="161">
        <v>142.71299999999999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136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385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136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2" t="s">
        <v>386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136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2" t="s">
        <v>393</v>
      </c>
      <c r="D267" s="160"/>
      <c r="E267" s="161">
        <v>33.911999999999999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136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4">
        <v>51</v>
      </c>
      <c r="B268" s="175" t="s">
        <v>394</v>
      </c>
      <c r="C268" s="191" t="s">
        <v>395</v>
      </c>
      <c r="D268" s="176" t="s">
        <v>390</v>
      </c>
      <c r="E268" s="177">
        <v>9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7">
        <v>6.0000000000000002E-5</v>
      </c>
      <c r="O268" s="177">
        <f>ROUND(E268*N268,2)</f>
        <v>0</v>
      </c>
      <c r="P268" s="177">
        <v>1E-3</v>
      </c>
      <c r="Q268" s="177">
        <f>ROUND(E268*P268,2)</f>
        <v>0.01</v>
      </c>
      <c r="R268" s="179" t="s">
        <v>382</v>
      </c>
      <c r="S268" s="179" t="s">
        <v>129</v>
      </c>
      <c r="T268" s="180" t="s">
        <v>129</v>
      </c>
      <c r="U268" s="158">
        <v>9.7000000000000003E-2</v>
      </c>
      <c r="V268" s="158">
        <f>ROUND(E268*U268,2)</f>
        <v>0.87</v>
      </c>
      <c r="W268" s="158"/>
      <c r="X268" s="158" t="s">
        <v>130</v>
      </c>
      <c r="Y268" s="158" t="s">
        <v>131</v>
      </c>
      <c r="Z268" s="147"/>
      <c r="AA268" s="147"/>
      <c r="AB268" s="147"/>
      <c r="AC268" s="147"/>
      <c r="AD268" s="147"/>
      <c r="AE268" s="147"/>
      <c r="AF268" s="147"/>
      <c r="AG268" s="147" t="s">
        <v>132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2" t="s">
        <v>396</v>
      </c>
      <c r="D269" s="160"/>
      <c r="E269" s="161">
        <v>9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136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74">
        <v>52</v>
      </c>
      <c r="B270" s="175" t="s">
        <v>397</v>
      </c>
      <c r="C270" s="191" t="s">
        <v>398</v>
      </c>
      <c r="D270" s="176" t="s">
        <v>278</v>
      </c>
      <c r="E270" s="177">
        <v>0.14271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1</v>
      </c>
      <c r="O270" s="177">
        <f>ROUND(E270*N270,2)</f>
        <v>0.14000000000000001</v>
      </c>
      <c r="P270" s="177">
        <v>0</v>
      </c>
      <c r="Q270" s="177">
        <f>ROUND(E270*P270,2)</f>
        <v>0</v>
      </c>
      <c r="R270" s="179" t="s">
        <v>399</v>
      </c>
      <c r="S270" s="179" t="s">
        <v>129</v>
      </c>
      <c r="T270" s="180" t="s">
        <v>129</v>
      </c>
      <c r="U270" s="158">
        <v>0</v>
      </c>
      <c r="V270" s="158">
        <f>ROUND(E270*U270,2)</f>
        <v>0</v>
      </c>
      <c r="W270" s="158"/>
      <c r="X270" s="158" t="s">
        <v>400</v>
      </c>
      <c r="Y270" s="158" t="s">
        <v>131</v>
      </c>
      <c r="Z270" s="147"/>
      <c r="AA270" s="147"/>
      <c r="AB270" s="147"/>
      <c r="AC270" s="147"/>
      <c r="AD270" s="147"/>
      <c r="AE270" s="147"/>
      <c r="AF270" s="147"/>
      <c r="AG270" s="147" t="s">
        <v>401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92" t="s">
        <v>383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136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2" t="s">
        <v>402</v>
      </c>
      <c r="D272" s="160"/>
      <c r="E272" s="161">
        <v>0.14271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136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74">
        <v>53</v>
      </c>
      <c r="B273" s="175" t="s">
        <v>403</v>
      </c>
      <c r="C273" s="191" t="s">
        <v>404</v>
      </c>
      <c r="D273" s="176" t="s">
        <v>278</v>
      </c>
      <c r="E273" s="177">
        <v>3.925E-2</v>
      </c>
      <c r="F273" s="178"/>
      <c r="G273" s="179">
        <f>ROUND(E273*F273,2)</f>
        <v>0</v>
      </c>
      <c r="H273" s="178"/>
      <c r="I273" s="179">
        <f>ROUND(E273*H273,2)</f>
        <v>0</v>
      </c>
      <c r="J273" s="178"/>
      <c r="K273" s="179">
        <f>ROUND(E273*J273,2)</f>
        <v>0</v>
      </c>
      <c r="L273" s="179">
        <v>21</v>
      </c>
      <c r="M273" s="179">
        <f>G273*(1+L273/100)</f>
        <v>0</v>
      </c>
      <c r="N273" s="177">
        <v>1</v>
      </c>
      <c r="O273" s="177">
        <f>ROUND(E273*N273,2)</f>
        <v>0.04</v>
      </c>
      <c r="P273" s="177">
        <v>0</v>
      </c>
      <c r="Q273" s="177">
        <f>ROUND(E273*P273,2)</f>
        <v>0</v>
      </c>
      <c r="R273" s="179" t="s">
        <v>399</v>
      </c>
      <c r="S273" s="179" t="s">
        <v>129</v>
      </c>
      <c r="T273" s="180" t="s">
        <v>129</v>
      </c>
      <c r="U273" s="158">
        <v>0</v>
      </c>
      <c r="V273" s="158">
        <f>ROUND(E273*U273,2)</f>
        <v>0</v>
      </c>
      <c r="W273" s="158"/>
      <c r="X273" s="158" t="s">
        <v>400</v>
      </c>
      <c r="Y273" s="158" t="s">
        <v>131</v>
      </c>
      <c r="Z273" s="147"/>
      <c r="AA273" s="147"/>
      <c r="AB273" s="147"/>
      <c r="AC273" s="147"/>
      <c r="AD273" s="147"/>
      <c r="AE273" s="147"/>
      <c r="AF273" s="147"/>
      <c r="AG273" s="147" t="s">
        <v>401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92" t="s">
        <v>383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136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2" t="s">
        <v>405</v>
      </c>
      <c r="D275" s="160"/>
      <c r="E275" s="161">
        <v>2.8300000000000001E-3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136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2" t="s">
        <v>385</v>
      </c>
      <c r="D276" s="160"/>
      <c r="E276" s="161"/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136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2" t="s">
        <v>386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136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2" t="s">
        <v>406</v>
      </c>
      <c r="D278" s="160"/>
      <c r="E278" s="161">
        <v>3.3910000000000003E-2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136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2" t="s">
        <v>407</v>
      </c>
      <c r="D279" s="160"/>
      <c r="E279" s="161">
        <v>2.5100000000000001E-3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136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4">
        <v>54</v>
      </c>
      <c r="B280" s="175" t="s">
        <v>408</v>
      </c>
      <c r="C280" s="191" t="s">
        <v>409</v>
      </c>
      <c r="D280" s="176" t="s">
        <v>278</v>
      </c>
      <c r="E280" s="177">
        <v>2.2159999999999999E-2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7">
        <v>1</v>
      </c>
      <c r="O280" s="177">
        <f>ROUND(E280*N280,2)</f>
        <v>0.02</v>
      </c>
      <c r="P280" s="177">
        <v>0</v>
      </c>
      <c r="Q280" s="177">
        <f>ROUND(E280*P280,2)</f>
        <v>0</v>
      </c>
      <c r="R280" s="179" t="s">
        <v>399</v>
      </c>
      <c r="S280" s="179" t="s">
        <v>129</v>
      </c>
      <c r="T280" s="180" t="s">
        <v>129</v>
      </c>
      <c r="U280" s="158">
        <v>0</v>
      </c>
      <c r="V280" s="158">
        <f>ROUND(E280*U280,2)</f>
        <v>0</v>
      </c>
      <c r="W280" s="158"/>
      <c r="X280" s="158" t="s">
        <v>400</v>
      </c>
      <c r="Y280" s="158" t="s">
        <v>131</v>
      </c>
      <c r="Z280" s="147"/>
      <c r="AA280" s="147"/>
      <c r="AB280" s="147"/>
      <c r="AC280" s="147"/>
      <c r="AD280" s="147"/>
      <c r="AE280" s="147"/>
      <c r="AF280" s="147"/>
      <c r="AG280" s="147" t="s">
        <v>401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92" t="s">
        <v>410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136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2" t="s">
        <v>386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136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2" t="s">
        <v>411</v>
      </c>
      <c r="D283" s="160"/>
      <c r="E283" s="161">
        <v>2.2159999999999999E-2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136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>
        <v>55</v>
      </c>
      <c r="B284" s="155" t="s">
        <v>412</v>
      </c>
      <c r="C284" s="193" t="s">
        <v>413</v>
      </c>
      <c r="D284" s="156" t="s">
        <v>0</v>
      </c>
      <c r="E284" s="182"/>
      <c r="F284" s="159"/>
      <c r="G284" s="158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7">
        <v>0</v>
      </c>
      <c r="O284" s="157">
        <f>ROUND(E284*N284,2)</f>
        <v>0</v>
      </c>
      <c r="P284" s="157">
        <v>0</v>
      </c>
      <c r="Q284" s="157">
        <f>ROUND(E284*P284,2)</f>
        <v>0</v>
      </c>
      <c r="R284" s="158" t="s">
        <v>382</v>
      </c>
      <c r="S284" s="158" t="s">
        <v>129</v>
      </c>
      <c r="T284" s="158" t="s">
        <v>129</v>
      </c>
      <c r="U284" s="158">
        <v>0</v>
      </c>
      <c r="V284" s="158">
        <f>ROUND(E284*U284,2)</f>
        <v>0</v>
      </c>
      <c r="W284" s="158"/>
      <c r="X284" s="158" t="s">
        <v>279</v>
      </c>
      <c r="Y284" s="158" t="s">
        <v>131</v>
      </c>
      <c r="Z284" s="147"/>
      <c r="AA284" s="147"/>
      <c r="AB284" s="147"/>
      <c r="AC284" s="147"/>
      <c r="AD284" s="147"/>
      <c r="AE284" s="147"/>
      <c r="AF284" s="147"/>
      <c r="AG284" s="147" t="s">
        <v>280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261" t="s">
        <v>379</v>
      </c>
      <c r="D285" s="262"/>
      <c r="E285" s="262"/>
      <c r="F285" s="262"/>
      <c r="G285" s="262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134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x14ac:dyDescent="0.2">
      <c r="A286" s="167" t="s">
        <v>123</v>
      </c>
      <c r="B286" s="168" t="s">
        <v>87</v>
      </c>
      <c r="C286" s="190" t="s">
        <v>88</v>
      </c>
      <c r="D286" s="169"/>
      <c r="E286" s="170"/>
      <c r="F286" s="171"/>
      <c r="G286" s="171">
        <f>SUMIF(AG287:AG308,"&lt;&gt;NOR",G287:G308)</f>
        <v>0</v>
      </c>
      <c r="H286" s="171"/>
      <c r="I286" s="171">
        <f>SUM(I287:I308)</f>
        <v>0</v>
      </c>
      <c r="J286" s="171"/>
      <c r="K286" s="171">
        <f>SUM(K287:K308)</f>
        <v>0</v>
      </c>
      <c r="L286" s="171"/>
      <c r="M286" s="171">
        <f>SUM(M287:M308)</f>
        <v>0</v>
      </c>
      <c r="N286" s="170"/>
      <c r="O286" s="170">
        <f>SUM(O287:O308)</f>
        <v>0.03</v>
      </c>
      <c r="P286" s="170"/>
      <c r="Q286" s="170">
        <f>SUM(Q287:Q308)</f>
        <v>0</v>
      </c>
      <c r="R286" s="171"/>
      <c r="S286" s="171"/>
      <c r="T286" s="172"/>
      <c r="U286" s="166"/>
      <c r="V286" s="166">
        <f>SUM(V287:V308)</f>
        <v>143.54</v>
      </c>
      <c r="W286" s="166"/>
      <c r="X286" s="166"/>
      <c r="Y286" s="166"/>
      <c r="AG286" t="s">
        <v>124</v>
      </c>
    </row>
    <row r="287" spans="1:60" ht="22.5" outlineLevel="1" x14ac:dyDescent="0.2">
      <c r="A287" s="174">
        <v>56</v>
      </c>
      <c r="B287" s="175" t="s">
        <v>414</v>
      </c>
      <c r="C287" s="191" t="s">
        <v>415</v>
      </c>
      <c r="D287" s="176" t="s">
        <v>140</v>
      </c>
      <c r="E287" s="177">
        <v>1.48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3.1E-4</v>
      </c>
      <c r="O287" s="177">
        <f>ROUND(E287*N287,2)</f>
        <v>0</v>
      </c>
      <c r="P287" s="177">
        <v>0</v>
      </c>
      <c r="Q287" s="177">
        <f>ROUND(E287*P287,2)</f>
        <v>0</v>
      </c>
      <c r="R287" s="179" t="s">
        <v>416</v>
      </c>
      <c r="S287" s="179" t="s">
        <v>129</v>
      </c>
      <c r="T287" s="180" t="s">
        <v>129</v>
      </c>
      <c r="U287" s="158">
        <v>0.37</v>
      </c>
      <c r="V287" s="158">
        <f>ROUND(E287*U287,2)</f>
        <v>0.55000000000000004</v>
      </c>
      <c r="W287" s="158"/>
      <c r="X287" s="158" t="s">
        <v>130</v>
      </c>
      <c r="Y287" s="158" t="s">
        <v>131</v>
      </c>
      <c r="Z287" s="147"/>
      <c r="AA287" s="147"/>
      <c r="AB287" s="147"/>
      <c r="AC287" s="147"/>
      <c r="AD287" s="147"/>
      <c r="AE287" s="147"/>
      <c r="AF287" s="147"/>
      <c r="AG287" s="147" t="s">
        <v>132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2" t="s">
        <v>417</v>
      </c>
      <c r="D288" s="160"/>
      <c r="E288" s="161">
        <v>1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136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2" t="s">
        <v>418</v>
      </c>
      <c r="D289" s="160"/>
      <c r="E289" s="161">
        <v>0.48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136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.5" outlineLevel="1" x14ac:dyDescent="0.2">
      <c r="A290" s="174">
        <v>57</v>
      </c>
      <c r="B290" s="175" t="s">
        <v>419</v>
      </c>
      <c r="C290" s="191" t="s">
        <v>420</v>
      </c>
      <c r="D290" s="176" t="s">
        <v>140</v>
      </c>
      <c r="E290" s="177">
        <v>1.48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7">
        <v>4.2000000000000002E-4</v>
      </c>
      <c r="O290" s="177">
        <f>ROUND(E290*N290,2)</f>
        <v>0</v>
      </c>
      <c r="P290" s="177">
        <v>0</v>
      </c>
      <c r="Q290" s="177">
        <f>ROUND(E290*P290,2)</f>
        <v>0</v>
      </c>
      <c r="R290" s="179" t="s">
        <v>416</v>
      </c>
      <c r="S290" s="179" t="s">
        <v>129</v>
      </c>
      <c r="T290" s="180" t="s">
        <v>129</v>
      </c>
      <c r="U290" s="158">
        <v>0.2</v>
      </c>
      <c r="V290" s="158">
        <f>ROUND(E290*U290,2)</f>
        <v>0.3</v>
      </c>
      <c r="W290" s="158"/>
      <c r="X290" s="158" t="s">
        <v>130</v>
      </c>
      <c r="Y290" s="158" t="s">
        <v>131</v>
      </c>
      <c r="Z290" s="147"/>
      <c r="AA290" s="147"/>
      <c r="AB290" s="147"/>
      <c r="AC290" s="147"/>
      <c r="AD290" s="147"/>
      <c r="AE290" s="147"/>
      <c r="AF290" s="147"/>
      <c r="AG290" s="147" t="s">
        <v>132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259" t="s">
        <v>421</v>
      </c>
      <c r="D291" s="260"/>
      <c r="E291" s="260"/>
      <c r="F291" s="260"/>
      <c r="G291" s="260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134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2" t="s">
        <v>422</v>
      </c>
      <c r="D292" s="160"/>
      <c r="E292" s="161"/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136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2" t="s">
        <v>423</v>
      </c>
      <c r="D293" s="160"/>
      <c r="E293" s="161">
        <v>1.48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136</v>
      </c>
      <c r="AH293" s="147">
        <v>5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4">
        <v>58</v>
      </c>
      <c r="B294" s="175" t="s">
        <v>424</v>
      </c>
      <c r="C294" s="191" t="s">
        <v>425</v>
      </c>
      <c r="D294" s="176" t="s">
        <v>140</v>
      </c>
      <c r="E294" s="177">
        <v>1.1000000000000001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7">
        <v>4.2999999999999999E-4</v>
      </c>
      <c r="O294" s="177">
        <f>ROUND(E294*N294,2)</f>
        <v>0</v>
      </c>
      <c r="P294" s="177">
        <v>0</v>
      </c>
      <c r="Q294" s="177">
        <f>ROUND(E294*P294,2)</f>
        <v>0</v>
      </c>
      <c r="R294" s="179" t="s">
        <v>416</v>
      </c>
      <c r="S294" s="179" t="s">
        <v>129</v>
      </c>
      <c r="T294" s="180" t="s">
        <v>129</v>
      </c>
      <c r="U294" s="158">
        <v>0.33</v>
      </c>
      <c r="V294" s="158">
        <f>ROUND(E294*U294,2)</f>
        <v>0.36</v>
      </c>
      <c r="W294" s="158"/>
      <c r="X294" s="158" t="s">
        <v>130</v>
      </c>
      <c r="Y294" s="158" t="s">
        <v>131</v>
      </c>
      <c r="Z294" s="147"/>
      <c r="AA294" s="147"/>
      <c r="AB294" s="147"/>
      <c r="AC294" s="147"/>
      <c r="AD294" s="147"/>
      <c r="AE294" s="147"/>
      <c r="AF294" s="147"/>
      <c r="AG294" s="147" t="s">
        <v>132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2" t="s">
        <v>426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136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2" t="s">
        <v>427</v>
      </c>
      <c r="D296" s="160"/>
      <c r="E296" s="161">
        <v>1.1000000000000001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136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4">
        <v>59</v>
      </c>
      <c r="B297" s="175" t="s">
        <v>428</v>
      </c>
      <c r="C297" s="191" t="s">
        <v>429</v>
      </c>
      <c r="D297" s="176" t="s">
        <v>140</v>
      </c>
      <c r="E297" s="177">
        <v>249.6979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1.0000000000000001E-5</v>
      </c>
      <c r="O297" s="177">
        <f>ROUND(E297*N297,2)</f>
        <v>0</v>
      </c>
      <c r="P297" s="177">
        <v>0</v>
      </c>
      <c r="Q297" s="177">
        <f>ROUND(E297*P297,2)</f>
        <v>0</v>
      </c>
      <c r="R297" s="179" t="s">
        <v>416</v>
      </c>
      <c r="S297" s="179" t="s">
        <v>129</v>
      </c>
      <c r="T297" s="180" t="s">
        <v>129</v>
      </c>
      <c r="U297" s="158">
        <v>7.0000000000000007E-2</v>
      </c>
      <c r="V297" s="158">
        <f>ROUND(E297*U297,2)</f>
        <v>17.48</v>
      </c>
      <c r="W297" s="158"/>
      <c r="X297" s="158" t="s">
        <v>130</v>
      </c>
      <c r="Y297" s="158" t="s">
        <v>131</v>
      </c>
      <c r="Z297" s="147"/>
      <c r="AA297" s="147"/>
      <c r="AB297" s="147"/>
      <c r="AC297" s="147"/>
      <c r="AD297" s="147"/>
      <c r="AE297" s="147"/>
      <c r="AF297" s="147"/>
      <c r="AG297" s="147" t="s">
        <v>132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2" t="s">
        <v>430</v>
      </c>
      <c r="D298" s="160"/>
      <c r="E298" s="161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136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2" t="s">
        <v>431</v>
      </c>
      <c r="D299" s="160"/>
      <c r="E299" s="161">
        <v>241.59790000000001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136</v>
      </c>
      <c r="AH299" s="147">
        <v>5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2" t="s">
        <v>385</v>
      </c>
      <c r="D300" s="160"/>
      <c r="E300" s="161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136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2" t="s">
        <v>432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136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2" t="s">
        <v>433</v>
      </c>
      <c r="D302" s="160"/>
      <c r="E302" s="161">
        <v>8.1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136</v>
      </c>
      <c r="AH302" s="147">
        <v>5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60</v>
      </c>
      <c r="B303" s="175" t="s">
        <v>434</v>
      </c>
      <c r="C303" s="191" t="s">
        <v>435</v>
      </c>
      <c r="D303" s="176" t="s">
        <v>140</v>
      </c>
      <c r="E303" s="177">
        <v>249.6979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7">
        <v>1.1E-4</v>
      </c>
      <c r="O303" s="177">
        <f>ROUND(E303*N303,2)</f>
        <v>0.03</v>
      </c>
      <c r="P303" s="177">
        <v>0</v>
      </c>
      <c r="Q303" s="177">
        <f>ROUND(E303*P303,2)</f>
        <v>0</v>
      </c>
      <c r="R303" s="179" t="s">
        <v>416</v>
      </c>
      <c r="S303" s="179" t="s">
        <v>129</v>
      </c>
      <c r="T303" s="180" t="s">
        <v>129</v>
      </c>
      <c r="U303" s="158">
        <v>0.5</v>
      </c>
      <c r="V303" s="158">
        <f>ROUND(E303*U303,2)</f>
        <v>124.85</v>
      </c>
      <c r="W303" s="158"/>
      <c r="X303" s="158" t="s">
        <v>130</v>
      </c>
      <c r="Y303" s="158" t="s">
        <v>131</v>
      </c>
      <c r="Z303" s="147"/>
      <c r="AA303" s="147"/>
      <c r="AB303" s="147"/>
      <c r="AC303" s="147"/>
      <c r="AD303" s="147"/>
      <c r="AE303" s="147"/>
      <c r="AF303" s="147"/>
      <c r="AG303" s="147" t="s">
        <v>132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2" t="s">
        <v>430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136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2" t="s">
        <v>431</v>
      </c>
      <c r="D305" s="160"/>
      <c r="E305" s="161">
        <v>241.59790000000001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136</v>
      </c>
      <c r="AH305" s="147">
        <v>5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2" t="s">
        <v>385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136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2" t="s">
        <v>432</v>
      </c>
      <c r="D307" s="160"/>
      <c r="E307" s="161"/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136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2" t="s">
        <v>433</v>
      </c>
      <c r="D308" s="160"/>
      <c r="E308" s="161">
        <v>8.1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136</v>
      </c>
      <c r="AH308" s="147">
        <v>5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7" t="s">
        <v>123</v>
      </c>
      <c r="B309" s="168" t="s">
        <v>89</v>
      </c>
      <c r="C309" s="190" t="s">
        <v>90</v>
      </c>
      <c r="D309" s="169"/>
      <c r="E309" s="170"/>
      <c r="F309" s="171"/>
      <c r="G309" s="171">
        <f>SUMIF(AG310:AG313,"&lt;&gt;NOR",G310:G313)</f>
        <v>0</v>
      </c>
      <c r="H309" s="171"/>
      <c r="I309" s="171">
        <f>SUM(I310:I313)</f>
        <v>0</v>
      </c>
      <c r="J309" s="171"/>
      <c r="K309" s="171">
        <f>SUM(K310:K313)</f>
        <v>0</v>
      </c>
      <c r="L309" s="171"/>
      <c r="M309" s="171">
        <f>SUM(M310:M313)</f>
        <v>0</v>
      </c>
      <c r="N309" s="170"/>
      <c r="O309" s="170">
        <f>SUM(O310:O313)</f>
        <v>0</v>
      </c>
      <c r="P309" s="170"/>
      <c r="Q309" s="170">
        <f>SUM(Q310:Q313)</f>
        <v>0</v>
      </c>
      <c r="R309" s="171"/>
      <c r="S309" s="171"/>
      <c r="T309" s="172"/>
      <c r="U309" s="166"/>
      <c r="V309" s="166">
        <f>SUM(V310:V313)</f>
        <v>2</v>
      </c>
      <c r="W309" s="166"/>
      <c r="X309" s="166"/>
      <c r="Y309" s="166"/>
      <c r="AG309" t="s">
        <v>124</v>
      </c>
    </row>
    <row r="310" spans="1:60" outlineLevel="1" x14ac:dyDescent="0.2">
      <c r="A310" s="174">
        <v>61</v>
      </c>
      <c r="B310" s="175" t="s">
        <v>436</v>
      </c>
      <c r="C310" s="191" t="s">
        <v>437</v>
      </c>
      <c r="D310" s="176" t="s">
        <v>202</v>
      </c>
      <c r="E310" s="177">
        <v>2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9" t="s">
        <v>203</v>
      </c>
      <c r="S310" s="179" t="s">
        <v>129</v>
      </c>
      <c r="T310" s="180" t="s">
        <v>438</v>
      </c>
      <c r="U310" s="158">
        <v>1</v>
      </c>
      <c r="V310" s="158">
        <f>ROUND(E310*U310,2)</f>
        <v>2</v>
      </c>
      <c r="W310" s="158"/>
      <c r="X310" s="158" t="s">
        <v>204</v>
      </c>
      <c r="Y310" s="158" t="s">
        <v>131</v>
      </c>
      <c r="Z310" s="147"/>
      <c r="AA310" s="147"/>
      <c r="AB310" s="147"/>
      <c r="AC310" s="147"/>
      <c r="AD310" s="147"/>
      <c r="AE310" s="147"/>
      <c r="AF310" s="147"/>
      <c r="AG310" s="147" t="s">
        <v>205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2" t="s">
        <v>439</v>
      </c>
      <c r="D311" s="160"/>
      <c r="E311" s="161"/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136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2" t="s">
        <v>440</v>
      </c>
      <c r="D312" s="160"/>
      <c r="E312" s="161">
        <v>1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136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2" t="s">
        <v>441</v>
      </c>
      <c r="D313" s="160"/>
      <c r="E313" s="161">
        <v>1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136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x14ac:dyDescent="0.2">
      <c r="A314" s="167" t="s">
        <v>123</v>
      </c>
      <c r="B314" s="168" t="s">
        <v>91</v>
      </c>
      <c r="C314" s="190" t="s">
        <v>92</v>
      </c>
      <c r="D314" s="169"/>
      <c r="E314" s="170"/>
      <c r="F314" s="171"/>
      <c r="G314" s="171">
        <f>SUMIF(AG315:AG325,"&lt;&gt;NOR",G315:G325)</f>
        <v>0</v>
      </c>
      <c r="H314" s="171"/>
      <c r="I314" s="171">
        <f>SUM(I315:I325)</f>
        <v>0</v>
      </c>
      <c r="J314" s="171"/>
      <c r="K314" s="171">
        <f>SUM(K315:K325)</f>
        <v>0</v>
      </c>
      <c r="L314" s="171"/>
      <c r="M314" s="171">
        <f>SUM(M315:M325)</f>
        <v>0</v>
      </c>
      <c r="N314" s="170"/>
      <c r="O314" s="170">
        <f>SUM(O315:O325)</f>
        <v>0</v>
      </c>
      <c r="P314" s="170"/>
      <c r="Q314" s="170">
        <f>SUM(Q315:Q325)</f>
        <v>0</v>
      </c>
      <c r="R314" s="171"/>
      <c r="S314" s="171"/>
      <c r="T314" s="172"/>
      <c r="U314" s="166"/>
      <c r="V314" s="166">
        <f>SUM(V315:V325)</f>
        <v>229.95</v>
      </c>
      <c r="W314" s="166"/>
      <c r="X314" s="166"/>
      <c r="Y314" s="166"/>
      <c r="AG314" t="s">
        <v>124</v>
      </c>
    </row>
    <row r="315" spans="1:60" ht="22.5" outlineLevel="1" x14ac:dyDescent="0.2">
      <c r="A315" s="183">
        <v>62</v>
      </c>
      <c r="B315" s="184" t="s">
        <v>442</v>
      </c>
      <c r="C315" s="197" t="s">
        <v>443</v>
      </c>
      <c r="D315" s="185" t="s">
        <v>278</v>
      </c>
      <c r="E315" s="186">
        <v>49.600409999999997</v>
      </c>
      <c r="F315" s="187"/>
      <c r="G315" s="188">
        <f>ROUND(E315*F315,2)</f>
        <v>0</v>
      </c>
      <c r="H315" s="187"/>
      <c r="I315" s="188">
        <f>ROUND(E315*H315,2)</f>
        <v>0</v>
      </c>
      <c r="J315" s="187"/>
      <c r="K315" s="188">
        <f>ROUND(E315*J315,2)</f>
        <v>0</v>
      </c>
      <c r="L315" s="188">
        <v>21</v>
      </c>
      <c r="M315" s="188">
        <f>G315*(1+L315/100)</f>
        <v>0</v>
      </c>
      <c r="N315" s="186">
        <v>0</v>
      </c>
      <c r="O315" s="186">
        <f>ROUND(E315*N315,2)</f>
        <v>0</v>
      </c>
      <c r="P315" s="186">
        <v>0</v>
      </c>
      <c r="Q315" s="186">
        <f>ROUND(E315*P315,2)</f>
        <v>0</v>
      </c>
      <c r="R315" s="188" t="s">
        <v>241</v>
      </c>
      <c r="S315" s="188" t="s">
        <v>129</v>
      </c>
      <c r="T315" s="189" t="s">
        <v>129</v>
      </c>
      <c r="U315" s="158">
        <v>0.93</v>
      </c>
      <c r="V315" s="158">
        <f>ROUND(E315*U315,2)</f>
        <v>46.13</v>
      </c>
      <c r="W315" s="158"/>
      <c r="X315" s="158" t="s">
        <v>444</v>
      </c>
      <c r="Y315" s="158" t="s">
        <v>131</v>
      </c>
      <c r="Z315" s="147"/>
      <c r="AA315" s="147"/>
      <c r="AB315" s="147"/>
      <c r="AC315" s="147"/>
      <c r="AD315" s="147"/>
      <c r="AE315" s="147"/>
      <c r="AF315" s="147"/>
      <c r="AG315" s="147" t="s">
        <v>445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83">
        <v>63</v>
      </c>
      <c r="B316" s="184" t="s">
        <v>446</v>
      </c>
      <c r="C316" s="197" t="s">
        <v>447</v>
      </c>
      <c r="D316" s="185" t="s">
        <v>278</v>
      </c>
      <c r="E316" s="186">
        <v>99.200819999999993</v>
      </c>
      <c r="F316" s="187"/>
      <c r="G316" s="188">
        <f>ROUND(E316*F316,2)</f>
        <v>0</v>
      </c>
      <c r="H316" s="187"/>
      <c r="I316" s="188">
        <f>ROUND(E316*H316,2)</f>
        <v>0</v>
      </c>
      <c r="J316" s="187"/>
      <c r="K316" s="188">
        <f>ROUND(E316*J316,2)</f>
        <v>0</v>
      </c>
      <c r="L316" s="188">
        <v>21</v>
      </c>
      <c r="M316" s="188">
        <f>G316*(1+L316/100)</f>
        <v>0</v>
      </c>
      <c r="N316" s="186">
        <v>0</v>
      </c>
      <c r="O316" s="186">
        <f>ROUND(E316*N316,2)</f>
        <v>0</v>
      </c>
      <c r="P316" s="186">
        <v>0</v>
      </c>
      <c r="Q316" s="186">
        <f>ROUND(E316*P316,2)</f>
        <v>0</v>
      </c>
      <c r="R316" s="188" t="s">
        <v>241</v>
      </c>
      <c r="S316" s="188" t="s">
        <v>129</v>
      </c>
      <c r="T316" s="189" t="s">
        <v>129</v>
      </c>
      <c r="U316" s="158">
        <v>0.65300000000000002</v>
      </c>
      <c r="V316" s="158">
        <f>ROUND(E316*U316,2)</f>
        <v>64.78</v>
      </c>
      <c r="W316" s="158"/>
      <c r="X316" s="158" t="s">
        <v>444</v>
      </c>
      <c r="Y316" s="158" t="s">
        <v>131</v>
      </c>
      <c r="Z316" s="147"/>
      <c r="AA316" s="147"/>
      <c r="AB316" s="147"/>
      <c r="AC316" s="147"/>
      <c r="AD316" s="147"/>
      <c r="AE316" s="147"/>
      <c r="AF316" s="147"/>
      <c r="AG316" s="147" t="s">
        <v>445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4">
        <v>64</v>
      </c>
      <c r="B317" s="175" t="s">
        <v>448</v>
      </c>
      <c r="C317" s="191" t="s">
        <v>449</v>
      </c>
      <c r="D317" s="176" t="s">
        <v>278</v>
      </c>
      <c r="E317" s="177">
        <v>49.600409999999997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0</v>
      </c>
      <c r="O317" s="177">
        <f>ROUND(E317*N317,2)</f>
        <v>0</v>
      </c>
      <c r="P317" s="177">
        <v>0</v>
      </c>
      <c r="Q317" s="177">
        <f>ROUND(E317*P317,2)</f>
        <v>0</v>
      </c>
      <c r="R317" s="179" t="s">
        <v>241</v>
      </c>
      <c r="S317" s="179" t="s">
        <v>129</v>
      </c>
      <c r="T317" s="180" t="s">
        <v>129</v>
      </c>
      <c r="U317" s="158">
        <v>0.49</v>
      </c>
      <c r="V317" s="158">
        <f>ROUND(E317*U317,2)</f>
        <v>24.3</v>
      </c>
      <c r="W317" s="158"/>
      <c r="X317" s="158" t="s">
        <v>444</v>
      </c>
      <c r="Y317" s="158" t="s">
        <v>131</v>
      </c>
      <c r="Z317" s="147"/>
      <c r="AA317" s="147"/>
      <c r="AB317" s="147"/>
      <c r="AC317" s="147"/>
      <c r="AD317" s="147"/>
      <c r="AE317" s="147"/>
      <c r="AF317" s="147"/>
      <c r="AG317" s="147" t="s">
        <v>445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263" t="s">
        <v>450</v>
      </c>
      <c r="D318" s="264"/>
      <c r="E318" s="264"/>
      <c r="F318" s="264"/>
      <c r="G318" s="264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176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83">
        <v>65</v>
      </c>
      <c r="B319" s="184" t="s">
        <v>451</v>
      </c>
      <c r="C319" s="197" t="s">
        <v>452</v>
      </c>
      <c r="D319" s="185" t="s">
        <v>278</v>
      </c>
      <c r="E319" s="186">
        <v>1438.4118900000001</v>
      </c>
      <c r="F319" s="187"/>
      <c r="G319" s="188">
        <f>ROUND(E319*F319,2)</f>
        <v>0</v>
      </c>
      <c r="H319" s="187"/>
      <c r="I319" s="188">
        <f>ROUND(E319*H319,2)</f>
        <v>0</v>
      </c>
      <c r="J319" s="187"/>
      <c r="K319" s="188">
        <f>ROUND(E319*J319,2)</f>
        <v>0</v>
      </c>
      <c r="L319" s="188">
        <v>21</v>
      </c>
      <c r="M319" s="188">
        <f>G319*(1+L319/100)</f>
        <v>0</v>
      </c>
      <c r="N319" s="186">
        <v>0</v>
      </c>
      <c r="O319" s="186">
        <f>ROUND(E319*N319,2)</f>
        <v>0</v>
      </c>
      <c r="P319" s="186">
        <v>0</v>
      </c>
      <c r="Q319" s="186">
        <f>ROUND(E319*P319,2)</f>
        <v>0</v>
      </c>
      <c r="R319" s="188" t="s">
        <v>241</v>
      </c>
      <c r="S319" s="188" t="s">
        <v>129</v>
      </c>
      <c r="T319" s="189" t="s">
        <v>129</v>
      </c>
      <c r="U319" s="158">
        <v>0</v>
      </c>
      <c r="V319" s="158">
        <f>ROUND(E319*U319,2)</f>
        <v>0</v>
      </c>
      <c r="W319" s="158"/>
      <c r="X319" s="158" t="s">
        <v>444</v>
      </c>
      <c r="Y319" s="158" t="s">
        <v>131</v>
      </c>
      <c r="Z319" s="147"/>
      <c r="AA319" s="147"/>
      <c r="AB319" s="147"/>
      <c r="AC319" s="147"/>
      <c r="AD319" s="147"/>
      <c r="AE319" s="147"/>
      <c r="AF319" s="147"/>
      <c r="AG319" s="147" t="s">
        <v>445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74">
        <v>66</v>
      </c>
      <c r="B320" s="175" t="s">
        <v>453</v>
      </c>
      <c r="C320" s="191" t="s">
        <v>454</v>
      </c>
      <c r="D320" s="176" t="s">
        <v>278</v>
      </c>
      <c r="E320" s="177">
        <v>49.600409999999997</v>
      </c>
      <c r="F320" s="178"/>
      <c r="G320" s="179">
        <f>ROUND(E320*F320,2)</f>
        <v>0</v>
      </c>
      <c r="H320" s="178"/>
      <c r="I320" s="179">
        <f>ROUND(E320*H320,2)</f>
        <v>0</v>
      </c>
      <c r="J320" s="178"/>
      <c r="K320" s="179">
        <f>ROUND(E320*J320,2)</f>
        <v>0</v>
      </c>
      <c r="L320" s="179">
        <v>21</v>
      </c>
      <c r="M320" s="179">
        <f>G320*(1+L320/100)</f>
        <v>0</v>
      </c>
      <c r="N320" s="177">
        <v>0</v>
      </c>
      <c r="O320" s="177">
        <f>ROUND(E320*N320,2)</f>
        <v>0</v>
      </c>
      <c r="P320" s="177">
        <v>0</v>
      </c>
      <c r="Q320" s="177">
        <f>ROUND(E320*P320,2)</f>
        <v>0</v>
      </c>
      <c r="R320" s="179" t="s">
        <v>455</v>
      </c>
      <c r="S320" s="179" t="s">
        <v>129</v>
      </c>
      <c r="T320" s="180" t="s">
        <v>129</v>
      </c>
      <c r="U320" s="158">
        <v>0.83</v>
      </c>
      <c r="V320" s="158">
        <f>ROUND(E320*U320,2)</f>
        <v>41.17</v>
      </c>
      <c r="W320" s="158"/>
      <c r="X320" s="158" t="s">
        <v>444</v>
      </c>
      <c r="Y320" s="158" t="s">
        <v>131</v>
      </c>
      <c r="Z320" s="147"/>
      <c r="AA320" s="147"/>
      <c r="AB320" s="147"/>
      <c r="AC320" s="147"/>
      <c r="AD320" s="147"/>
      <c r="AE320" s="147"/>
      <c r="AF320" s="147"/>
      <c r="AG320" s="147" t="s">
        <v>445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59" t="s">
        <v>456</v>
      </c>
      <c r="D321" s="260"/>
      <c r="E321" s="260"/>
      <c r="F321" s="260"/>
      <c r="G321" s="260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134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81" t="str">
        <f>C321</f>
        <v>nebo vybouraných hmot nošením nebo přehazováním k místu nakládky přístupnému normálním dopravním prostředkům do 10 m,</v>
      </c>
      <c r="BB321" s="147"/>
      <c r="BC321" s="147"/>
      <c r="BD321" s="147"/>
      <c r="BE321" s="147"/>
      <c r="BF321" s="147"/>
      <c r="BG321" s="147"/>
      <c r="BH321" s="147"/>
    </row>
    <row r="322" spans="1:60" ht="22.5" outlineLevel="2" x14ac:dyDescent="0.2">
      <c r="A322" s="154"/>
      <c r="B322" s="155"/>
      <c r="C322" s="257" t="s">
        <v>457</v>
      </c>
      <c r="D322" s="258"/>
      <c r="E322" s="258"/>
      <c r="F322" s="258"/>
      <c r="G322" s="2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176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81" t="str">
        <f>C322</f>
        <v>S naložením suti nebo vybouraných hmot do dopravního prostředku a na jejich vyložením, popřípadě přeložením na normální dopravní prostředek.</v>
      </c>
      <c r="BB322" s="147"/>
      <c r="BC322" s="147"/>
      <c r="BD322" s="147"/>
      <c r="BE322" s="147"/>
      <c r="BF322" s="147"/>
      <c r="BG322" s="147"/>
      <c r="BH322" s="147"/>
    </row>
    <row r="323" spans="1:60" ht="22.5" outlineLevel="1" x14ac:dyDescent="0.2">
      <c r="A323" s="174">
        <v>67</v>
      </c>
      <c r="B323" s="175" t="s">
        <v>458</v>
      </c>
      <c r="C323" s="191" t="s">
        <v>459</v>
      </c>
      <c r="D323" s="176" t="s">
        <v>278</v>
      </c>
      <c r="E323" s="177">
        <v>148.80123</v>
      </c>
      <c r="F323" s="178"/>
      <c r="G323" s="179">
        <f>ROUND(E323*F323,2)</f>
        <v>0</v>
      </c>
      <c r="H323" s="178"/>
      <c r="I323" s="179">
        <f>ROUND(E323*H323,2)</f>
        <v>0</v>
      </c>
      <c r="J323" s="178"/>
      <c r="K323" s="179">
        <f>ROUND(E323*J323,2)</f>
        <v>0</v>
      </c>
      <c r="L323" s="179">
        <v>21</v>
      </c>
      <c r="M323" s="179">
        <f>G323*(1+L323/100)</f>
        <v>0</v>
      </c>
      <c r="N323" s="177">
        <v>0</v>
      </c>
      <c r="O323" s="177">
        <f>ROUND(E323*N323,2)</f>
        <v>0</v>
      </c>
      <c r="P323" s="177">
        <v>0</v>
      </c>
      <c r="Q323" s="177">
        <f>ROUND(E323*P323,2)</f>
        <v>0</v>
      </c>
      <c r="R323" s="179" t="s">
        <v>455</v>
      </c>
      <c r="S323" s="179" t="s">
        <v>129</v>
      </c>
      <c r="T323" s="180" t="s">
        <v>129</v>
      </c>
      <c r="U323" s="158">
        <v>0.36</v>
      </c>
      <c r="V323" s="158">
        <f>ROUND(E323*U323,2)</f>
        <v>53.57</v>
      </c>
      <c r="W323" s="158"/>
      <c r="X323" s="158" t="s">
        <v>444</v>
      </c>
      <c r="Y323" s="158" t="s">
        <v>131</v>
      </c>
      <c r="Z323" s="147"/>
      <c r="AA323" s="147"/>
      <c r="AB323" s="147"/>
      <c r="AC323" s="147"/>
      <c r="AD323" s="147"/>
      <c r="AE323" s="147"/>
      <c r="AF323" s="147"/>
      <c r="AG323" s="147" t="s">
        <v>445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259" t="s">
        <v>456</v>
      </c>
      <c r="D324" s="260"/>
      <c r="E324" s="260"/>
      <c r="F324" s="260"/>
      <c r="G324" s="260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134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81" t="str">
        <f>C324</f>
        <v>nebo vybouraných hmot nošením nebo přehazováním k místu nakládky přístupnému normálním dopravním prostředkům do 10 m,</v>
      </c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4">
        <v>68</v>
      </c>
      <c r="B325" s="175" t="s">
        <v>460</v>
      </c>
      <c r="C325" s="191" t="s">
        <v>461</v>
      </c>
      <c r="D325" s="176" t="s">
        <v>278</v>
      </c>
      <c r="E325" s="177">
        <v>49.600409999999997</v>
      </c>
      <c r="F325" s="178"/>
      <c r="G325" s="179">
        <f>ROUND(E325*F325,2)</f>
        <v>0</v>
      </c>
      <c r="H325" s="178"/>
      <c r="I325" s="179">
        <f>ROUND(E325*H325,2)</f>
        <v>0</v>
      </c>
      <c r="J325" s="178"/>
      <c r="K325" s="179">
        <f>ROUND(E325*J325,2)</f>
        <v>0</v>
      </c>
      <c r="L325" s="179">
        <v>21</v>
      </c>
      <c r="M325" s="179">
        <f>G325*(1+L325/100)</f>
        <v>0</v>
      </c>
      <c r="N325" s="177">
        <v>0</v>
      </c>
      <c r="O325" s="177">
        <f>ROUND(E325*N325,2)</f>
        <v>0</v>
      </c>
      <c r="P325" s="177">
        <v>0</v>
      </c>
      <c r="Q325" s="177">
        <f>ROUND(E325*P325,2)</f>
        <v>0</v>
      </c>
      <c r="R325" s="179"/>
      <c r="S325" s="179" t="s">
        <v>129</v>
      </c>
      <c r="T325" s="180" t="s">
        <v>369</v>
      </c>
      <c r="U325" s="158">
        <v>0</v>
      </c>
      <c r="V325" s="158">
        <f>ROUND(E325*U325,2)</f>
        <v>0</v>
      </c>
      <c r="W325" s="158"/>
      <c r="X325" s="158" t="s">
        <v>444</v>
      </c>
      <c r="Y325" s="158" t="s">
        <v>131</v>
      </c>
      <c r="Z325" s="147"/>
      <c r="AA325" s="147"/>
      <c r="AB325" s="147"/>
      <c r="AC325" s="147"/>
      <c r="AD325" s="147"/>
      <c r="AE325" s="147"/>
      <c r="AF325" s="147"/>
      <c r="AG325" s="147" t="s">
        <v>445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3"/>
      <c r="B326" s="4"/>
      <c r="C326" s="198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AE326">
        <v>12</v>
      </c>
      <c r="AF326">
        <v>21</v>
      </c>
      <c r="AG326" t="s">
        <v>109</v>
      </c>
    </row>
    <row r="327" spans="1:60" x14ac:dyDescent="0.2">
      <c r="A327" s="150"/>
      <c r="B327" s="151" t="s">
        <v>29</v>
      </c>
      <c r="C327" s="199"/>
      <c r="D327" s="152"/>
      <c r="E327" s="153"/>
      <c r="F327" s="153"/>
      <c r="G327" s="173">
        <f>G8+G19+G24+G78+G97+G131+G134+G140+G254+G286+G309+G314</f>
        <v>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E327">
        <f>SUMIF(L7:L325,AE326,G7:G325)</f>
        <v>0</v>
      </c>
      <c r="AF327">
        <f>SUMIF(L7:L325,AF326,G7:G325)</f>
        <v>0</v>
      </c>
      <c r="AG327" t="s">
        <v>462</v>
      </c>
    </row>
    <row r="328" spans="1:60" x14ac:dyDescent="0.2">
      <c r="C328" s="200"/>
      <c r="D328" s="10"/>
      <c r="AG328" t="s">
        <v>463</v>
      </c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A14" sheet="1" formatRows="0"/>
  <mergeCells count="38">
    <mergeCell ref="C21:G21"/>
    <mergeCell ref="A1:G1"/>
    <mergeCell ref="C2:G2"/>
    <mergeCell ref="C3:G3"/>
    <mergeCell ref="C4:G4"/>
    <mergeCell ref="C10:G10"/>
    <mergeCell ref="C103:G103"/>
    <mergeCell ref="C39:G39"/>
    <mergeCell ref="C47:G47"/>
    <mergeCell ref="C48:G48"/>
    <mergeCell ref="C51:G51"/>
    <mergeCell ref="C52:G52"/>
    <mergeCell ref="C55:G55"/>
    <mergeCell ref="C58:G58"/>
    <mergeCell ref="C80:G80"/>
    <mergeCell ref="C81:G81"/>
    <mergeCell ref="C85:G85"/>
    <mergeCell ref="C102:G102"/>
    <mergeCell ref="C215:G215"/>
    <mergeCell ref="C133:G133"/>
    <mergeCell ref="C139:G139"/>
    <mergeCell ref="C142:G142"/>
    <mergeCell ref="C152:G152"/>
    <mergeCell ref="C163:G163"/>
    <mergeCell ref="C174:G174"/>
    <mergeCell ref="C182:G182"/>
    <mergeCell ref="C195:G195"/>
    <mergeCell ref="C196:G196"/>
    <mergeCell ref="C205:G205"/>
    <mergeCell ref="C206:G206"/>
    <mergeCell ref="C322:G322"/>
    <mergeCell ref="C324:G324"/>
    <mergeCell ref="C216:G216"/>
    <mergeCell ref="C253:G253"/>
    <mergeCell ref="C285:G285"/>
    <mergeCell ref="C291:G291"/>
    <mergeCell ref="C318:G318"/>
    <mergeCell ref="C321:G3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96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50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50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1" t="s">
        <v>98</v>
      </c>
      <c r="AG3" t="s">
        <v>99</v>
      </c>
    </row>
    <row r="4" spans="1:60" ht="24.95" customHeight="1" x14ac:dyDescent="0.2">
      <c r="A4" s="140" t="s">
        <v>9</v>
      </c>
      <c r="B4" s="141" t="s">
        <v>51</v>
      </c>
      <c r="C4" s="269" t="s">
        <v>52</v>
      </c>
      <c r="D4" s="270"/>
      <c r="E4" s="270"/>
      <c r="F4" s="270"/>
      <c r="G4" s="271"/>
      <c r="AG4" t="s">
        <v>100</v>
      </c>
    </row>
    <row r="5" spans="1:60" x14ac:dyDescent="0.2">
      <c r="D5" s="10"/>
    </row>
    <row r="6" spans="1:60" ht="38.25" x14ac:dyDescent="0.2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29</v>
      </c>
      <c r="H6" s="146" t="s">
        <v>30</v>
      </c>
      <c r="I6" s="146" t="s">
        <v>107</v>
      </c>
      <c r="J6" s="146" t="s">
        <v>31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123</v>
      </c>
      <c r="B8" s="168" t="s">
        <v>67</v>
      </c>
      <c r="C8" s="190" t="s">
        <v>68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0"/>
      <c r="O8" s="170">
        <f>SUM(O9:O14)</f>
        <v>0.11</v>
      </c>
      <c r="P8" s="170"/>
      <c r="Q8" s="170">
        <f>SUM(Q9:Q14)</f>
        <v>0</v>
      </c>
      <c r="R8" s="171"/>
      <c r="S8" s="171"/>
      <c r="T8" s="172"/>
      <c r="U8" s="166"/>
      <c r="V8" s="166">
        <f>SUM(V9:V14)</f>
        <v>2.59</v>
      </c>
      <c r="W8" s="166"/>
      <c r="X8" s="166"/>
      <c r="Y8" s="166"/>
      <c r="AG8" t="s">
        <v>124</v>
      </c>
    </row>
    <row r="9" spans="1:60" outlineLevel="1" x14ac:dyDescent="0.2">
      <c r="A9" s="174">
        <v>1</v>
      </c>
      <c r="B9" s="175" t="s">
        <v>138</v>
      </c>
      <c r="C9" s="191" t="s">
        <v>139</v>
      </c>
      <c r="D9" s="176" t="s">
        <v>140</v>
      </c>
      <c r="E9" s="177">
        <v>10.374000000000001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1.0500000000000001E-2</v>
      </c>
      <c r="O9" s="177">
        <f>ROUND(E9*N9,2)</f>
        <v>0.11</v>
      </c>
      <c r="P9" s="177">
        <v>0</v>
      </c>
      <c r="Q9" s="177">
        <f>ROUND(E9*P9,2)</f>
        <v>0</v>
      </c>
      <c r="R9" s="179" t="s">
        <v>128</v>
      </c>
      <c r="S9" s="179" t="s">
        <v>129</v>
      </c>
      <c r="T9" s="180" t="s">
        <v>129</v>
      </c>
      <c r="U9" s="158">
        <v>0.25</v>
      </c>
      <c r="V9" s="158">
        <f>ROUND(E9*U9,2)</f>
        <v>2.59</v>
      </c>
      <c r="W9" s="158"/>
      <c r="X9" s="158" t="s">
        <v>130</v>
      </c>
      <c r="Y9" s="158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2" t="s">
        <v>141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2" t="s">
        <v>464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136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2" t="s">
        <v>465</v>
      </c>
      <c r="D12" s="160"/>
      <c r="E12" s="161">
        <v>11.641999999999999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2" t="s">
        <v>466</v>
      </c>
      <c r="D13" s="160"/>
      <c r="E13" s="161">
        <v>-3.5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136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2" t="s">
        <v>467</v>
      </c>
      <c r="D14" s="160"/>
      <c r="E14" s="161">
        <v>2.2320000000000002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136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7" t="s">
        <v>123</v>
      </c>
      <c r="B15" s="168" t="s">
        <v>69</v>
      </c>
      <c r="C15" s="190" t="s">
        <v>70</v>
      </c>
      <c r="D15" s="169"/>
      <c r="E15" s="170"/>
      <c r="F15" s="171"/>
      <c r="G15" s="171">
        <f>SUMIF(AG16:AG19,"&lt;&gt;NOR",G16:G19)</f>
        <v>0</v>
      </c>
      <c r="H15" s="171"/>
      <c r="I15" s="171">
        <f>SUM(I16:I19)</f>
        <v>0</v>
      </c>
      <c r="J15" s="171"/>
      <c r="K15" s="171">
        <f>SUM(K16:K19)</f>
        <v>0</v>
      </c>
      <c r="L15" s="171"/>
      <c r="M15" s="171">
        <f>SUM(M16:M19)</f>
        <v>0</v>
      </c>
      <c r="N15" s="170"/>
      <c r="O15" s="170">
        <f>SUM(O16:O19)</f>
        <v>0.11</v>
      </c>
      <c r="P15" s="170"/>
      <c r="Q15" s="170">
        <f>SUM(Q16:Q19)</f>
        <v>0</v>
      </c>
      <c r="R15" s="171"/>
      <c r="S15" s="171"/>
      <c r="T15" s="172"/>
      <c r="U15" s="166"/>
      <c r="V15" s="166">
        <f>SUM(V16:V19)</f>
        <v>2.4900000000000002</v>
      </c>
      <c r="W15" s="166"/>
      <c r="X15" s="166"/>
      <c r="Y15" s="166"/>
      <c r="AG15" t="s">
        <v>124</v>
      </c>
    </row>
    <row r="16" spans="1:60" outlineLevel="1" x14ac:dyDescent="0.2">
      <c r="A16" s="174">
        <v>2</v>
      </c>
      <c r="B16" s="175" t="s">
        <v>146</v>
      </c>
      <c r="C16" s="191" t="s">
        <v>147</v>
      </c>
      <c r="D16" s="176" t="s">
        <v>140</v>
      </c>
      <c r="E16" s="177">
        <v>10.374000000000001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1.0580000000000001E-2</v>
      </c>
      <c r="O16" s="177">
        <f>ROUND(E16*N16,2)</f>
        <v>0.11</v>
      </c>
      <c r="P16" s="177">
        <v>0</v>
      </c>
      <c r="Q16" s="177">
        <f>ROUND(E16*P16,2)</f>
        <v>0</v>
      </c>
      <c r="R16" s="179" t="s">
        <v>148</v>
      </c>
      <c r="S16" s="179" t="s">
        <v>129</v>
      </c>
      <c r="T16" s="180" t="s">
        <v>129</v>
      </c>
      <c r="U16" s="158">
        <v>0.24</v>
      </c>
      <c r="V16" s="158">
        <f>ROUND(E16*U16,2)</f>
        <v>2.4900000000000002</v>
      </c>
      <c r="W16" s="158"/>
      <c r="X16" s="158" t="s">
        <v>130</v>
      </c>
      <c r="Y16" s="158" t="s">
        <v>131</v>
      </c>
      <c r="Z16" s="147"/>
      <c r="AA16" s="147"/>
      <c r="AB16" s="147"/>
      <c r="AC16" s="147"/>
      <c r="AD16" s="147"/>
      <c r="AE16" s="147"/>
      <c r="AF16" s="147"/>
      <c r="AG16" s="147" t="s">
        <v>132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9" t="s">
        <v>149</v>
      </c>
      <c r="D17" s="260"/>
      <c r="E17" s="260"/>
      <c r="F17" s="260"/>
      <c r="G17" s="260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2" t="s">
        <v>141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136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2" t="s">
        <v>468</v>
      </c>
      <c r="D19" s="160"/>
      <c r="E19" s="161">
        <v>10.374000000000001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>
        <v>5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7" t="s">
        <v>123</v>
      </c>
      <c r="B20" s="168" t="s">
        <v>71</v>
      </c>
      <c r="C20" s="190" t="s">
        <v>72</v>
      </c>
      <c r="D20" s="169"/>
      <c r="E20" s="170"/>
      <c r="F20" s="171"/>
      <c r="G20" s="171">
        <f>SUMIF(AG21:AG71,"&lt;&gt;NOR",G21:G71)</f>
        <v>0</v>
      </c>
      <c r="H20" s="171"/>
      <c r="I20" s="171">
        <f>SUM(I21:I71)</f>
        <v>0</v>
      </c>
      <c r="J20" s="171"/>
      <c r="K20" s="171">
        <f>SUM(K21:K71)</f>
        <v>0</v>
      </c>
      <c r="L20" s="171"/>
      <c r="M20" s="171">
        <f>SUM(M21:M71)</f>
        <v>0</v>
      </c>
      <c r="N20" s="170"/>
      <c r="O20" s="170">
        <f>SUM(O21:O71)</f>
        <v>17.78</v>
      </c>
      <c r="P20" s="170"/>
      <c r="Q20" s="170">
        <f>SUM(Q21:Q71)</f>
        <v>0</v>
      </c>
      <c r="R20" s="171"/>
      <c r="S20" s="171"/>
      <c r="T20" s="172"/>
      <c r="U20" s="166"/>
      <c r="V20" s="166">
        <f>SUM(V21:V71)</f>
        <v>1139.3500000000001</v>
      </c>
      <c r="W20" s="166"/>
      <c r="X20" s="166"/>
      <c r="Y20" s="166"/>
      <c r="AG20" t="s">
        <v>124</v>
      </c>
    </row>
    <row r="21" spans="1:60" outlineLevel="1" x14ac:dyDescent="0.2">
      <c r="A21" s="174">
        <v>3</v>
      </c>
      <c r="B21" s="175" t="s">
        <v>151</v>
      </c>
      <c r="C21" s="191" t="s">
        <v>152</v>
      </c>
      <c r="D21" s="176" t="s">
        <v>153</v>
      </c>
      <c r="E21" s="177">
        <v>206.10158999999999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2.5100000000000001E-3</v>
      </c>
      <c r="O21" s="177">
        <f>ROUND(E21*N21,2)</f>
        <v>0.52</v>
      </c>
      <c r="P21" s="177">
        <v>0</v>
      </c>
      <c r="Q21" s="177">
        <f>ROUND(E21*P21,2)</f>
        <v>0</v>
      </c>
      <c r="R21" s="179" t="s">
        <v>128</v>
      </c>
      <c r="S21" s="179" t="s">
        <v>129</v>
      </c>
      <c r="T21" s="180" t="s">
        <v>129</v>
      </c>
      <c r="U21" s="158">
        <v>0.18</v>
      </c>
      <c r="V21" s="158">
        <f>ROUND(E21*U21,2)</f>
        <v>37.1</v>
      </c>
      <c r="W21" s="158"/>
      <c r="X21" s="158" t="s">
        <v>130</v>
      </c>
      <c r="Y21" s="158" t="s">
        <v>131</v>
      </c>
      <c r="Z21" s="147"/>
      <c r="AA21" s="147"/>
      <c r="AB21" s="147"/>
      <c r="AC21" s="147"/>
      <c r="AD21" s="147"/>
      <c r="AE21" s="147"/>
      <c r="AF21" s="147"/>
      <c r="AG21" s="147" t="s">
        <v>132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2" t="s">
        <v>464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136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2" t="s">
        <v>154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136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2" t="s">
        <v>469</v>
      </c>
      <c r="D24" s="160"/>
      <c r="E24" s="161">
        <v>21.18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136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2" t="s">
        <v>156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136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2" t="s">
        <v>470</v>
      </c>
      <c r="D26" s="160"/>
      <c r="E26" s="161">
        <v>45.691589999999998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136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2" t="s">
        <v>158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136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2" t="s">
        <v>471</v>
      </c>
      <c r="D28" s="160"/>
      <c r="E28" s="161">
        <v>92.82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136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2" t="s">
        <v>160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2" t="s">
        <v>472</v>
      </c>
      <c r="D30" s="160"/>
      <c r="E30" s="161">
        <v>46.41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136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4">
        <v>4</v>
      </c>
      <c r="B31" s="175" t="s">
        <v>162</v>
      </c>
      <c r="C31" s="191" t="s">
        <v>163</v>
      </c>
      <c r="D31" s="176" t="s">
        <v>140</v>
      </c>
      <c r="E31" s="177">
        <v>10.374000000000001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5.0000000000000001E-4</v>
      </c>
      <c r="O31" s="177">
        <f>ROUND(E31*N31,2)</f>
        <v>0.01</v>
      </c>
      <c r="P31" s="177">
        <v>0</v>
      </c>
      <c r="Q31" s="177">
        <f>ROUND(E31*P31,2)</f>
        <v>0</v>
      </c>
      <c r="R31" s="179" t="s">
        <v>148</v>
      </c>
      <c r="S31" s="179" t="s">
        <v>129</v>
      </c>
      <c r="T31" s="180" t="s">
        <v>129</v>
      </c>
      <c r="U31" s="158">
        <v>0.08</v>
      </c>
      <c r="V31" s="158">
        <f>ROUND(E31*U31,2)</f>
        <v>0.83</v>
      </c>
      <c r="W31" s="158"/>
      <c r="X31" s="158" t="s">
        <v>130</v>
      </c>
      <c r="Y31" s="158" t="s">
        <v>131</v>
      </c>
      <c r="Z31" s="147"/>
      <c r="AA31" s="147"/>
      <c r="AB31" s="147"/>
      <c r="AC31" s="147"/>
      <c r="AD31" s="147"/>
      <c r="AE31" s="147"/>
      <c r="AF31" s="147"/>
      <c r="AG31" s="147" t="s">
        <v>132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92" t="s">
        <v>141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136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2" t="s">
        <v>468</v>
      </c>
      <c r="D33" s="160"/>
      <c r="E33" s="161">
        <v>10.374000000000001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136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5</v>
      </c>
      <c r="B34" s="175" t="s">
        <v>164</v>
      </c>
      <c r="C34" s="191" t="s">
        <v>165</v>
      </c>
      <c r="D34" s="176" t="s">
        <v>140</v>
      </c>
      <c r="E34" s="177">
        <v>105.2642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4.0000000000000003E-5</v>
      </c>
      <c r="O34" s="177">
        <f>ROUND(E34*N34,2)</f>
        <v>0</v>
      </c>
      <c r="P34" s="177">
        <v>0</v>
      </c>
      <c r="Q34" s="177">
        <f>ROUND(E34*P34,2)</f>
        <v>0</v>
      </c>
      <c r="R34" s="179" t="s">
        <v>148</v>
      </c>
      <c r="S34" s="179" t="s">
        <v>129</v>
      </c>
      <c r="T34" s="180" t="s">
        <v>129</v>
      </c>
      <c r="U34" s="158">
        <v>0.08</v>
      </c>
      <c r="V34" s="158">
        <f>ROUND(E34*U34,2)</f>
        <v>8.42</v>
      </c>
      <c r="W34" s="158"/>
      <c r="X34" s="158" t="s">
        <v>130</v>
      </c>
      <c r="Y34" s="158" t="s">
        <v>131</v>
      </c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259" t="s">
        <v>167</v>
      </c>
      <c r="D35" s="260"/>
      <c r="E35" s="260"/>
      <c r="F35" s="260"/>
      <c r="G35" s="26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1" t="str">
        <f>C35</f>
        <v>s rámy a zárubněmi, zábradlí, předmětů oplechování apod., které se zřizují ještě před úpravami povrchu, před jejich znečištěním při úpravách povrchu nástřikem plastických (lepivých) maltovin</v>
      </c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2" t="s">
        <v>464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136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2" t="s">
        <v>473</v>
      </c>
      <c r="D37" s="160"/>
      <c r="E37" s="161">
        <v>3.3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136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2" t="s">
        <v>474</v>
      </c>
      <c r="D38" s="160"/>
      <c r="E38" s="161">
        <v>28.787600000000001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136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2" t="s">
        <v>475</v>
      </c>
      <c r="D39" s="160"/>
      <c r="E39" s="161">
        <v>24.392199999999999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136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2" t="s">
        <v>476</v>
      </c>
      <c r="D40" s="160"/>
      <c r="E40" s="161">
        <v>24.392199999999999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136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2" t="s">
        <v>477</v>
      </c>
      <c r="D41" s="160"/>
      <c r="E41" s="161">
        <v>24.392199999999999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136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6</v>
      </c>
      <c r="B42" s="175" t="s">
        <v>173</v>
      </c>
      <c r="C42" s="191" t="s">
        <v>478</v>
      </c>
      <c r="D42" s="176" t="s">
        <v>140</v>
      </c>
      <c r="E42" s="177">
        <v>120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6.3000000000000003E-4</v>
      </c>
      <c r="O42" s="177">
        <f>ROUND(E42*N42,2)</f>
        <v>0.08</v>
      </c>
      <c r="P42" s="177">
        <v>0</v>
      </c>
      <c r="Q42" s="177">
        <f>ROUND(E42*P42,2)</f>
        <v>0</v>
      </c>
      <c r="R42" s="179" t="s">
        <v>148</v>
      </c>
      <c r="S42" s="179" t="s">
        <v>129</v>
      </c>
      <c r="T42" s="180" t="s">
        <v>129</v>
      </c>
      <c r="U42" s="158">
        <v>0.23</v>
      </c>
      <c r="V42" s="158">
        <f>ROUND(E42*U42,2)</f>
        <v>27.6</v>
      </c>
      <c r="W42" s="158"/>
      <c r="X42" s="158" t="s">
        <v>130</v>
      </c>
      <c r="Y42" s="158" t="s">
        <v>131</v>
      </c>
      <c r="Z42" s="147"/>
      <c r="AA42" s="147"/>
      <c r="AB42" s="147"/>
      <c r="AC42" s="147"/>
      <c r="AD42" s="147"/>
      <c r="AE42" s="147"/>
      <c r="AF42" s="147"/>
      <c r="AG42" s="147" t="s">
        <v>132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2" x14ac:dyDescent="0.2">
      <c r="A43" s="154"/>
      <c r="B43" s="155"/>
      <c r="C43" s="259" t="s">
        <v>479</v>
      </c>
      <c r="D43" s="260"/>
      <c r="E43" s="260"/>
      <c r="F43" s="260"/>
      <c r="G43" s="26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134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81" t="str">
        <f>C43</f>
        <v>maltovinová úprava na rovném povrchu vnějších stěn, plastická, tenkovrstvá, jednobarevná, s nejnutnějším obroušením podkladu (pemzou) a oprášením, s penetrací, z lešení, bez zakrývání  Penetrace + 2 x krycí nátěr.</v>
      </c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7" t="s">
        <v>175</v>
      </c>
      <c r="D44" s="258"/>
      <c r="E44" s="258"/>
      <c r="F44" s="258"/>
      <c r="G44" s="2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176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2" t="s">
        <v>480</v>
      </c>
      <c r="D45" s="160"/>
      <c r="E45" s="161">
        <v>120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136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4">
        <v>7</v>
      </c>
      <c r="B46" s="175" t="s">
        <v>178</v>
      </c>
      <c r="C46" s="191" t="s">
        <v>481</v>
      </c>
      <c r="D46" s="176" t="s">
        <v>140</v>
      </c>
      <c r="E46" s="177">
        <v>488.93673999999999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8.0999999999999996E-4</v>
      </c>
      <c r="O46" s="177">
        <f>ROUND(E46*N46,2)</f>
        <v>0.4</v>
      </c>
      <c r="P46" s="177">
        <v>0</v>
      </c>
      <c r="Q46" s="177">
        <f>ROUND(E46*P46,2)</f>
        <v>0</v>
      </c>
      <c r="R46" s="179" t="s">
        <v>148</v>
      </c>
      <c r="S46" s="179" t="s">
        <v>129</v>
      </c>
      <c r="T46" s="180" t="s">
        <v>129</v>
      </c>
      <c r="U46" s="158">
        <v>0.33</v>
      </c>
      <c r="V46" s="158">
        <f>ROUND(E46*U46,2)</f>
        <v>161.35</v>
      </c>
      <c r="W46" s="158"/>
      <c r="X46" s="158" t="s">
        <v>130</v>
      </c>
      <c r="Y46" s="158" t="s">
        <v>131</v>
      </c>
      <c r="Z46" s="147"/>
      <c r="AA46" s="147"/>
      <c r="AB46" s="147"/>
      <c r="AC46" s="147"/>
      <c r="AD46" s="147"/>
      <c r="AE46" s="147"/>
      <c r="AF46" s="147"/>
      <c r="AG46" s="147" t="s">
        <v>132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259" t="s">
        <v>479</v>
      </c>
      <c r="D47" s="260"/>
      <c r="E47" s="260"/>
      <c r="F47" s="260"/>
      <c r="G47" s="26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1" t="str">
        <f>C47</f>
        <v>maltovinová úprava na rovném povrchu vnějších stěn, plastická, tenkovrstvá, jednobarevná, s nejnutnějším obroušením podkladu (pemzou) a oprášením, s penetrací, z lešení, bez zakrývání  Penetrace + 2 x krycí nátěr.</v>
      </c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7" t="s">
        <v>175</v>
      </c>
      <c r="D48" s="258"/>
      <c r="E48" s="258"/>
      <c r="F48" s="258"/>
      <c r="G48" s="2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92" t="s">
        <v>482</v>
      </c>
      <c r="D49" s="160"/>
      <c r="E49" s="161">
        <v>488.93673999999999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136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4">
        <v>8</v>
      </c>
      <c r="B50" s="175" t="s">
        <v>181</v>
      </c>
      <c r="C50" s="191" t="s">
        <v>182</v>
      </c>
      <c r="D50" s="176" t="s">
        <v>140</v>
      </c>
      <c r="E50" s="177">
        <v>120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8.8199999999999997E-3</v>
      </c>
      <c r="O50" s="177">
        <f>ROUND(E50*N50,2)</f>
        <v>1.06</v>
      </c>
      <c r="P50" s="177">
        <v>0</v>
      </c>
      <c r="Q50" s="177">
        <f>ROUND(E50*P50,2)</f>
        <v>0</v>
      </c>
      <c r="R50" s="179" t="s">
        <v>128</v>
      </c>
      <c r="S50" s="179" t="s">
        <v>129</v>
      </c>
      <c r="T50" s="180" t="s">
        <v>129</v>
      </c>
      <c r="U50" s="158">
        <v>0.53029999999999999</v>
      </c>
      <c r="V50" s="158">
        <f>ROUND(E50*U50,2)</f>
        <v>63.64</v>
      </c>
      <c r="W50" s="158"/>
      <c r="X50" s="158" t="s">
        <v>130</v>
      </c>
      <c r="Y50" s="158" t="s">
        <v>131</v>
      </c>
      <c r="Z50" s="147"/>
      <c r="AA50" s="147"/>
      <c r="AB50" s="147"/>
      <c r="AC50" s="147"/>
      <c r="AD50" s="147"/>
      <c r="AE50" s="147"/>
      <c r="AF50" s="147"/>
      <c r="AG50" s="147" t="s">
        <v>132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9" t="s">
        <v>183</v>
      </c>
      <c r="D51" s="260"/>
      <c r="E51" s="260"/>
      <c r="F51" s="260"/>
      <c r="G51" s="26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1" t="str">
        <f>C51</f>
        <v>navlhčení podkladu, cementový postřik a jádrová omítka na uvedeném procentu plochy fasády, penetrace a štuk přes celou plochu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2" t="s">
        <v>480</v>
      </c>
      <c r="D52" s="160"/>
      <c r="E52" s="161">
        <v>120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136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9</v>
      </c>
      <c r="B53" s="175" t="s">
        <v>184</v>
      </c>
      <c r="C53" s="191" t="s">
        <v>185</v>
      </c>
      <c r="D53" s="176" t="s">
        <v>140</v>
      </c>
      <c r="E53" s="177">
        <v>488.93673999999999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3.211E-2</v>
      </c>
      <c r="O53" s="177">
        <f>ROUND(E53*N53,2)</f>
        <v>15.7</v>
      </c>
      <c r="P53" s="177">
        <v>0</v>
      </c>
      <c r="Q53" s="177">
        <f>ROUND(E53*P53,2)</f>
        <v>0</v>
      </c>
      <c r="R53" s="179" t="s">
        <v>128</v>
      </c>
      <c r="S53" s="179" t="s">
        <v>129</v>
      </c>
      <c r="T53" s="180" t="s">
        <v>129</v>
      </c>
      <c r="U53" s="158">
        <v>1.4873099999999999</v>
      </c>
      <c r="V53" s="158">
        <f>ROUND(E53*U53,2)</f>
        <v>727.2</v>
      </c>
      <c r="W53" s="158"/>
      <c r="X53" s="158" t="s">
        <v>130</v>
      </c>
      <c r="Y53" s="158" t="s">
        <v>131</v>
      </c>
      <c r="Z53" s="147"/>
      <c r="AA53" s="147"/>
      <c r="AB53" s="147"/>
      <c r="AC53" s="147"/>
      <c r="AD53" s="147"/>
      <c r="AE53" s="147"/>
      <c r="AF53" s="147"/>
      <c r="AG53" s="147" t="s">
        <v>132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9" t="s">
        <v>183</v>
      </c>
      <c r="D54" s="260"/>
      <c r="E54" s="260"/>
      <c r="F54" s="260"/>
      <c r="G54" s="26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134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1" t="str">
        <f>C54</f>
        <v>navlhčení podkladu, cementový postřik a jádrová omítka na uvedeném procentu plochy fasády, penetrace a štuk přes celou plochu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2" t="s">
        <v>482</v>
      </c>
      <c r="D55" s="160"/>
      <c r="E55" s="161">
        <v>488.93673999999999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136</v>
      </c>
      <c r="AH55" s="147">
        <v>5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10</v>
      </c>
      <c r="B56" s="175" t="s">
        <v>186</v>
      </c>
      <c r="C56" s="191" t="s">
        <v>187</v>
      </c>
      <c r="D56" s="176" t="s">
        <v>140</v>
      </c>
      <c r="E56" s="177">
        <v>120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2.0000000000000002E-5</v>
      </c>
      <c r="O56" s="177">
        <f>ROUND(E56*N56,2)</f>
        <v>0</v>
      </c>
      <c r="P56" s="177">
        <v>0</v>
      </c>
      <c r="Q56" s="177">
        <f>ROUND(E56*P56,2)</f>
        <v>0</v>
      </c>
      <c r="R56" s="179" t="s">
        <v>148</v>
      </c>
      <c r="S56" s="179" t="s">
        <v>129</v>
      </c>
      <c r="T56" s="180" t="s">
        <v>129</v>
      </c>
      <c r="U56" s="158">
        <v>0.11</v>
      </c>
      <c r="V56" s="158">
        <f>ROUND(E56*U56,2)</f>
        <v>13.2</v>
      </c>
      <c r="W56" s="158"/>
      <c r="X56" s="158" t="s">
        <v>130</v>
      </c>
      <c r="Y56" s="158" t="s">
        <v>131</v>
      </c>
      <c r="Z56" s="147"/>
      <c r="AA56" s="147"/>
      <c r="AB56" s="147"/>
      <c r="AC56" s="147"/>
      <c r="AD56" s="147"/>
      <c r="AE56" s="147"/>
      <c r="AF56" s="147"/>
      <c r="AG56" s="147" t="s">
        <v>132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2" t="s">
        <v>483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136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2" t="s">
        <v>480</v>
      </c>
      <c r="D58" s="160"/>
      <c r="E58" s="161">
        <v>120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136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11</v>
      </c>
      <c r="B59" s="175" t="s">
        <v>189</v>
      </c>
      <c r="C59" s="191" t="s">
        <v>190</v>
      </c>
      <c r="D59" s="176" t="s">
        <v>140</v>
      </c>
      <c r="E59" s="177">
        <v>488.93673999999999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2.0000000000000002E-5</v>
      </c>
      <c r="O59" s="177">
        <f>ROUND(E59*N59,2)</f>
        <v>0.01</v>
      </c>
      <c r="P59" s="177">
        <v>0</v>
      </c>
      <c r="Q59" s="177">
        <f>ROUND(E59*P59,2)</f>
        <v>0</v>
      </c>
      <c r="R59" s="179" t="s">
        <v>148</v>
      </c>
      <c r="S59" s="179" t="s">
        <v>129</v>
      </c>
      <c r="T59" s="180" t="s">
        <v>129</v>
      </c>
      <c r="U59" s="158">
        <v>0.18</v>
      </c>
      <c r="V59" s="158">
        <f>ROUND(E59*U59,2)</f>
        <v>88.01</v>
      </c>
      <c r="W59" s="158"/>
      <c r="X59" s="158" t="s">
        <v>130</v>
      </c>
      <c r="Y59" s="158" t="s">
        <v>131</v>
      </c>
      <c r="Z59" s="147"/>
      <c r="AA59" s="147"/>
      <c r="AB59" s="147"/>
      <c r="AC59" s="147"/>
      <c r="AD59" s="147"/>
      <c r="AE59" s="147"/>
      <c r="AF59" s="147"/>
      <c r="AG59" s="147" t="s">
        <v>132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2" t="s">
        <v>484</v>
      </c>
      <c r="D60" s="160"/>
      <c r="E60" s="161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136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2" t="s">
        <v>482</v>
      </c>
      <c r="D61" s="160"/>
      <c r="E61" s="161">
        <v>488.93673999999999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136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12</v>
      </c>
      <c r="B62" s="175" t="s">
        <v>192</v>
      </c>
      <c r="C62" s="191" t="s">
        <v>193</v>
      </c>
      <c r="D62" s="176" t="s">
        <v>194</v>
      </c>
      <c r="E62" s="177">
        <v>20.8444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195</v>
      </c>
      <c r="T62" s="180" t="s">
        <v>369</v>
      </c>
      <c r="U62" s="158">
        <v>0</v>
      </c>
      <c r="V62" s="158">
        <f>ROUND(E62*U62,2)</f>
        <v>0</v>
      </c>
      <c r="W62" s="158"/>
      <c r="X62" s="158" t="s">
        <v>130</v>
      </c>
      <c r="Y62" s="158" t="s">
        <v>131</v>
      </c>
      <c r="Z62" s="147"/>
      <c r="AA62" s="147"/>
      <c r="AB62" s="147"/>
      <c r="AC62" s="147"/>
      <c r="AD62" s="147"/>
      <c r="AE62" s="147"/>
      <c r="AF62" s="147"/>
      <c r="AG62" s="147" t="s">
        <v>132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2" t="s">
        <v>485</v>
      </c>
      <c r="D63" s="160"/>
      <c r="E63" s="161">
        <v>14.011200000000001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136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2" t="s">
        <v>486</v>
      </c>
      <c r="D64" s="160"/>
      <c r="E64" s="161">
        <v>3.7932000000000001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136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2" t="s">
        <v>487</v>
      </c>
      <c r="D65" s="160"/>
      <c r="E65" s="161">
        <v>1.68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136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2" t="s">
        <v>488</v>
      </c>
      <c r="D66" s="160"/>
      <c r="E66" s="161">
        <v>1.36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136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13</v>
      </c>
      <c r="B67" s="175" t="s">
        <v>200</v>
      </c>
      <c r="C67" s="191" t="s">
        <v>201</v>
      </c>
      <c r="D67" s="176" t="s">
        <v>202</v>
      </c>
      <c r="E67" s="177">
        <v>12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 t="s">
        <v>203</v>
      </c>
      <c r="S67" s="179" t="s">
        <v>129</v>
      </c>
      <c r="T67" s="180" t="s">
        <v>129</v>
      </c>
      <c r="U67" s="158">
        <v>1</v>
      </c>
      <c r="V67" s="158">
        <f>ROUND(E67*U67,2)</f>
        <v>12</v>
      </c>
      <c r="W67" s="158"/>
      <c r="X67" s="158" t="s">
        <v>204</v>
      </c>
      <c r="Y67" s="158" t="s">
        <v>131</v>
      </c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2" t="s">
        <v>206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136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489</v>
      </c>
      <c r="D69" s="160"/>
      <c r="E69" s="161">
        <v>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136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2" t="s">
        <v>490</v>
      </c>
      <c r="D70" s="160"/>
      <c r="E70" s="161">
        <v>7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136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2" t="s">
        <v>491</v>
      </c>
      <c r="D71" s="160"/>
      <c r="E71" s="161">
        <v>3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7" t="s">
        <v>123</v>
      </c>
      <c r="B72" s="168" t="s">
        <v>73</v>
      </c>
      <c r="C72" s="190" t="s">
        <v>74</v>
      </c>
      <c r="D72" s="169"/>
      <c r="E72" s="170"/>
      <c r="F72" s="171"/>
      <c r="G72" s="171">
        <f>SUMIF(AG73:AG90,"&lt;&gt;NOR",G73:G90)</f>
        <v>0</v>
      </c>
      <c r="H72" s="171"/>
      <c r="I72" s="171">
        <f>SUM(I73:I90)</f>
        <v>0</v>
      </c>
      <c r="J72" s="171"/>
      <c r="K72" s="171">
        <f>SUM(K73:K90)</f>
        <v>0</v>
      </c>
      <c r="L72" s="171"/>
      <c r="M72" s="171">
        <f>SUM(M73:M90)</f>
        <v>0</v>
      </c>
      <c r="N72" s="170"/>
      <c r="O72" s="170">
        <f>SUM(O73:O90)</f>
        <v>14.360000000000001</v>
      </c>
      <c r="P72" s="170"/>
      <c r="Q72" s="170">
        <f>SUM(Q73:Q90)</f>
        <v>0</v>
      </c>
      <c r="R72" s="171"/>
      <c r="S72" s="171"/>
      <c r="T72" s="172"/>
      <c r="U72" s="166"/>
      <c r="V72" s="166">
        <f>SUM(V73:V90)</f>
        <v>214.63000000000002</v>
      </c>
      <c r="W72" s="166"/>
      <c r="X72" s="166"/>
      <c r="Y72" s="166"/>
      <c r="AG72" t="s">
        <v>124</v>
      </c>
    </row>
    <row r="73" spans="1:60" ht="22.5" outlineLevel="1" x14ac:dyDescent="0.2">
      <c r="A73" s="174">
        <v>14</v>
      </c>
      <c r="B73" s="175" t="s">
        <v>213</v>
      </c>
      <c r="C73" s="191" t="s">
        <v>214</v>
      </c>
      <c r="D73" s="176" t="s">
        <v>140</v>
      </c>
      <c r="E73" s="177">
        <v>715.43137999999999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1.8380000000000001E-2</v>
      </c>
      <c r="O73" s="177">
        <f>ROUND(E73*N73,2)</f>
        <v>13.15</v>
      </c>
      <c r="P73" s="177">
        <v>0</v>
      </c>
      <c r="Q73" s="177">
        <f>ROUND(E73*P73,2)</f>
        <v>0</v>
      </c>
      <c r="R73" s="179" t="s">
        <v>215</v>
      </c>
      <c r="S73" s="179" t="s">
        <v>129</v>
      </c>
      <c r="T73" s="180" t="s">
        <v>129</v>
      </c>
      <c r="U73" s="158">
        <v>0.12</v>
      </c>
      <c r="V73" s="158">
        <f>ROUND(E73*U73,2)</f>
        <v>85.85</v>
      </c>
      <c r="W73" s="158"/>
      <c r="X73" s="158" t="s">
        <v>130</v>
      </c>
      <c r="Y73" s="158" t="s">
        <v>131</v>
      </c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9" t="s">
        <v>216</v>
      </c>
      <c r="D74" s="260"/>
      <c r="E74" s="260"/>
      <c r="F74" s="260"/>
      <c r="G74" s="26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134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7" t="s">
        <v>217</v>
      </c>
      <c r="D75" s="258"/>
      <c r="E75" s="258"/>
      <c r="F75" s="258"/>
      <c r="G75" s="2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176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2" t="s">
        <v>492</v>
      </c>
      <c r="D76" s="160"/>
      <c r="E76" s="161">
        <v>595.43137999999999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136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2" t="s">
        <v>493</v>
      </c>
      <c r="D77" s="160"/>
      <c r="E77" s="161">
        <v>120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136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4">
        <v>15</v>
      </c>
      <c r="B78" s="175" t="s">
        <v>220</v>
      </c>
      <c r="C78" s="191" t="s">
        <v>221</v>
      </c>
      <c r="D78" s="176" t="s">
        <v>140</v>
      </c>
      <c r="E78" s="177">
        <v>1430.86275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8.0000000000000004E-4</v>
      </c>
      <c r="O78" s="177">
        <f>ROUND(E78*N78,2)</f>
        <v>1.1399999999999999</v>
      </c>
      <c r="P78" s="177">
        <v>0</v>
      </c>
      <c r="Q78" s="177">
        <f>ROUND(E78*P78,2)</f>
        <v>0</v>
      </c>
      <c r="R78" s="179" t="s">
        <v>215</v>
      </c>
      <c r="S78" s="179" t="s">
        <v>129</v>
      </c>
      <c r="T78" s="180" t="s">
        <v>129</v>
      </c>
      <c r="U78" s="158">
        <v>0.01</v>
      </c>
      <c r="V78" s="158">
        <f>ROUND(E78*U78,2)</f>
        <v>14.31</v>
      </c>
      <c r="W78" s="158"/>
      <c r="X78" s="158" t="s">
        <v>130</v>
      </c>
      <c r="Y78" s="158" t="s">
        <v>131</v>
      </c>
      <c r="Z78" s="147"/>
      <c r="AA78" s="147"/>
      <c r="AB78" s="147"/>
      <c r="AC78" s="147"/>
      <c r="AD78" s="147"/>
      <c r="AE78" s="147"/>
      <c r="AF78" s="147"/>
      <c r="AG78" s="147" t="s">
        <v>166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9" t="s">
        <v>216</v>
      </c>
      <c r="D79" s="260"/>
      <c r="E79" s="260"/>
      <c r="F79" s="260"/>
      <c r="G79" s="26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134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2" t="s">
        <v>494</v>
      </c>
      <c r="D80" s="160"/>
      <c r="E80" s="161">
        <v>1430.86275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136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16</v>
      </c>
      <c r="B81" s="175" t="s">
        <v>223</v>
      </c>
      <c r="C81" s="191" t="s">
        <v>224</v>
      </c>
      <c r="D81" s="176" t="s">
        <v>140</v>
      </c>
      <c r="E81" s="177">
        <v>715.43137999999999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 t="s">
        <v>215</v>
      </c>
      <c r="S81" s="179" t="s">
        <v>129</v>
      </c>
      <c r="T81" s="180" t="s">
        <v>129</v>
      </c>
      <c r="U81" s="158">
        <v>0.11</v>
      </c>
      <c r="V81" s="158">
        <f>ROUND(E81*U81,2)</f>
        <v>78.7</v>
      </c>
      <c r="W81" s="158"/>
      <c r="X81" s="158" t="s">
        <v>130</v>
      </c>
      <c r="Y81" s="158" t="s">
        <v>131</v>
      </c>
      <c r="Z81" s="147"/>
      <c r="AA81" s="147"/>
      <c r="AB81" s="147"/>
      <c r="AC81" s="147"/>
      <c r="AD81" s="147"/>
      <c r="AE81" s="147"/>
      <c r="AF81" s="147"/>
      <c r="AG81" s="147" t="s">
        <v>166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2" t="s">
        <v>495</v>
      </c>
      <c r="D82" s="160"/>
      <c r="E82" s="161">
        <v>715.43137999999999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136</v>
      </c>
      <c r="AH82" s="147">
        <v>5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17</v>
      </c>
      <c r="B83" s="175" t="s">
        <v>226</v>
      </c>
      <c r="C83" s="191" t="s">
        <v>227</v>
      </c>
      <c r="D83" s="176" t="s">
        <v>140</v>
      </c>
      <c r="E83" s="177">
        <v>715.43137999999999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 t="s">
        <v>215</v>
      </c>
      <c r="S83" s="179" t="s">
        <v>129</v>
      </c>
      <c r="T83" s="180" t="s">
        <v>129</v>
      </c>
      <c r="U83" s="158">
        <v>0.03</v>
      </c>
      <c r="V83" s="158">
        <f>ROUND(E83*U83,2)</f>
        <v>21.46</v>
      </c>
      <c r="W83" s="158"/>
      <c r="X83" s="158" t="s">
        <v>130</v>
      </c>
      <c r="Y83" s="158" t="s">
        <v>131</v>
      </c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2" t="s">
        <v>495</v>
      </c>
      <c r="D84" s="160"/>
      <c r="E84" s="161">
        <v>715.43137999999999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136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4">
        <v>18</v>
      </c>
      <c r="B85" s="175" t="s">
        <v>228</v>
      </c>
      <c r="C85" s="191" t="s">
        <v>229</v>
      </c>
      <c r="D85" s="176" t="s">
        <v>140</v>
      </c>
      <c r="E85" s="177">
        <v>1430.86275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5.0000000000000002E-5</v>
      </c>
      <c r="O85" s="177">
        <f>ROUND(E85*N85,2)</f>
        <v>7.0000000000000007E-2</v>
      </c>
      <c r="P85" s="177">
        <v>0</v>
      </c>
      <c r="Q85" s="177">
        <f>ROUND(E85*P85,2)</f>
        <v>0</v>
      </c>
      <c r="R85" s="179" t="s">
        <v>215</v>
      </c>
      <c r="S85" s="179" t="s">
        <v>129</v>
      </c>
      <c r="T85" s="180" t="s">
        <v>129</v>
      </c>
      <c r="U85" s="158">
        <v>0</v>
      </c>
      <c r="V85" s="158">
        <f>ROUND(E85*U85,2)</f>
        <v>0</v>
      </c>
      <c r="W85" s="158"/>
      <c r="X85" s="158" t="s">
        <v>130</v>
      </c>
      <c r="Y85" s="158" t="s">
        <v>131</v>
      </c>
      <c r="Z85" s="147"/>
      <c r="AA85" s="147"/>
      <c r="AB85" s="147"/>
      <c r="AC85" s="147"/>
      <c r="AD85" s="147"/>
      <c r="AE85" s="147"/>
      <c r="AF85" s="147"/>
      <c r="AG85" s="147" t="s">
        <v>166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2" t="s">
        <v>494</v>
      </c>
      <c r="D86" s="160"/>
      <c r="E86" s="161">
        <v>1430.86275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136</v>
      </c>
      <c r="AH86" s="147">
        <v>5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4">
        <v>19</v>
      </c>
      <c r="B87" s="175" t="s">
        <v>230</v>
      </c>
      <c r="C87" s="191" t="s">
        <v>231</v>
      </c>
      <c r="D87" s="176" t="s">
        <v>140</v>
      </c>
      <c r="E87" s="177">
        <v>715.43137999999999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 t="s">
        <v>215</v>
      </c>
      <c r="S87" s="179" t="s">
        <v>129</v>
      </c>
      <c r="T87" s="180" t="s">
        <v>129</v>
      </c>
      <c r="U87" s="158">
        <v>0.02</v>
      </c>
      <c r="V87" s="158">
        <f>ROUND(E87*U87,2)</f>
        <v>14.31</v>
      </c>
      <c r="W87" s="158"/>
      <c r="X87" s="158" t="s">
        <v>130</v>
      </c>
      <c r="Y87" s="158" t="s">
        <v>131</v>
      </c>
      <c r="Z87" s="147"/>
      <c r="AA87" s="147"/>
      <c r="AB87" s="147"/>
      <c r="AC87" s="147"/>
      <c r="AD87" s="147"/>
      <c r="AE87" s="147"/>
      <c r="AF87" s="147"/>
      <c r="AG87" s="147" t="s">
        <v>166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2" t="s">
        <v>495</v>
      </c>
      <c r="D88" s="160"/>
      <c r="E88" s="161">
        <v>715.43137999999999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136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20</v>
      </c>
      <c r="B89" s="175" t="s">
        <v>232</v>
      </c>
      <c r="C89" s="191" t="s">
        <v>233</v>
      </c>
      <c r="D89" s="176" t="s">
        <v>234</v>
      </c>
      <c r="E89" s="177">
        <v>504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235</v>
      </c>
      <c r="S89" s="179" t="s">
        <v>129</v>
      </c>
      <c r="T89" s="180" t="s">
        <v>129</v>
      </c>
      <c r="U89" s="158">
        <v>0</v>
      </c>
      <c r="V89" s="158">
        <f>ROUND(E89*U89,2)</f>
        <v>0</v>
      </c>
      <c r="W89" s="158"/>
      <c r="X89" s="158" t="s">
        <v>236</v>
      </c>
      <c r="Y89" s="158" t="s">
        <v>131</v>
      </c>
      <c r="Z89" s="147"/>
      <c r="AA89" s="147"/>
      <c r="AB89" s="147"/>
      <c r="AC89" s="147"/>
      <c r="AD89" s="147"/>
      <c r="AE89" s="147"/>
      <c r="AF89" s="147"/>
      <c r="AG89" s="147" t="s">
        <v>237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2" t="s">
        <v>238</v>
      </c>
      <c r="D90" s="160"/>
      <c r="E90" s="161">
        <v>504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136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7" t="s">
        <v>123</v>
      </c>
      <c r="B91" s="168" t="s">
        <v>75</v>
      </c>
      <c r="C91" s="190" t="s">
        <v>76</v>
      </c>
      <c r="D91" s="169"/>
      <c r="E91" s="170"/>
      <c r="F91" s="171"/>
      <c r="G91" s="171">
        <f>SUMIF(AG92:AG117,"&lt;&gt;NOR",G92:G117)</f>
        <v>0</v>
      </c>
      <c r="H91" s="171"/>
      <c r="I91" s="171">
        <f>SUM(I92:I117)</f>
        <v>0</v>
      </c>
      <c r="J91" s="171"/>
      <c r="K91" s="171">
        <f>SUM(K92:K117)</f>
        <v>0</v>
      </c>
      <c r="L91" s="171"/>
      <c r="M91" s="171">
        <f>SUM(M92:M117)</f>
        <v>0</v>
      </c>
      <c r="N91" s="170"/>
      <c r="O91" s="170">
        <f>SUM(O92:O117)</f>
        <v>0</v>
      </c>
      <c r="P91" s="170"/>
      <c r="Q91" s="170">
        <f>SUM(Q92:Q117)</f>
        <v>25.48</v>
      </c>
      <c r="R91" s="171"/>
      <c r="S91" s="171"/>
      <c r="T91" s="172"/>
      <c r="U91" s="166"/>
      <c r="V91" s="166">
        <f>SUM(V92:V117)</f>
        <v>181.85000000000002</v>
      </c>
      <c r="W91" s="166"/>
      <c r="X91" s="166"/>
      <c r="Y91" s="166"/>
      <c r="AG91" t="s">
        <v>124</v>
      </c>
    </row>
    <row r="92" spans="1:60" outlineLevel="1" x14ac:dyDescent="0.2">
      <c r="A92" s="174">
        <v>21</v>
      </c>
      <c r="B92" s="175" t="s">
        <v>239</v>
      </c>
      <c r="C92" s="191" t="s">
        <v>240</v>
      </c>
      <c r="D92" s="176" t="s">
        <v>153</v>
      </c>
      <c r="E92" s="177">
        <v>2.2799999999999998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2.0400000000000001E-3</v>
      </c>
      <c r="O92" s="177">
        <f>ROUND(E92*N92,2)</f>
        <v>0</v>
      </c>
      <c r="P92" s="177">
        <v>3.6170000000000001E-2</v>
      </c>
      <c r="Q92" s="177">
        <f>ROUND(E92*P92,2)</f>
        <v>0.08</v>
      </c>
      <c r="R92" s="179" t="s">
        <v>241</v>
      </c>
      <c r="S92" s="179" t="s">
        <v>129</v>
      </c>
      <c r="T92" s="180" t="s">
        <v>129</v>
      </c>
      <c r="U92" s="158">
        <v>4</v>
      </c>
      <c r="V92" s="158">
        <f>ROUND(E92*U92,2)</f>
        <v>9.1199999999999992</v>
      </c>
      <c r="W92" s="158"/>
      <c r="X92" s="158" t="s">
        <v>130</v>
      </c>
      <c r="Y92" s="158" t="s">
        <v>131</v>
      </c>
      <c r="Z92" s="147"/>
      <c r="AA92" s="147"/>
      <c r="AB92" s="147"/>
      <c r="AC92" s="147"/>
      <c r="AD92" s="147"/>
      <c r="AE92" s="147"/>
      <c r="AF92" s="147"/>
      <c r="AG92" s="147" t="s">
        <v>132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2" t="s">
        <v>242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136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2" t="s">
        <v>496</v>
      </c>
      <c r="D94" s="160"/>
      <c r="E94" s="161">
        <v>2.2799999999999998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136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22</v>
      </c>
      <c r="B95" s="175" t="s">
        <v>250</v>
      </c>
      <c r="C95" s="191" t="s">
        <v>251</v>
      </c>
      <c r="D95" s="176" t="s">
        <v>140</v>
      </c>
      <c r="E95" s="177">
        <v>120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5.0000000000000001E-3</v>
      </c>
      <c r="Q95" s="177">
        <f>ROUND(E95*P95,2)</f>
        <v>0.6</v>
      </c>
      <c r="R95" s="179" t="s">
        <v>241</v>
      </c>
      <c r="S95" s="179" t="s">
        <v>129</v>
      </c>
      <c r="T95" s="180" t="s">
        <v>129</v>
      </c>
      <c r="U95" s="158">
        <v>0.03</v>
      </c>
      <c r="V95" s="158">
        <f>ROUND(E95*U95,2)</f>
        <v>3.6</v>
      </c>
      <c r="W95" s="158"/>
      <c r="X95" s="158" t="s">
        <v>130</v>
      </c>
      <c r="Y95" s="158" t="s">
        <v>131</v>
      </c>
      <c r="Z95" s="147"/>
      <c r="AA95" s="147"/>
      <c r="AB95" s="147"/>
      <c r="AC95" s="147"/>
      <c r="AD95" s="147"/>
      <c r="AE95" s="147"/>
      <c r="AF95" s="147"/>
      <c r="AG95" s="147" t="s">
        <v>132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2" t="s">
        <v>252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136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2" t="s">
        <v>493</v>
      </c>
      <c r="D97" s="160"/>
      <c r="E97" s="161">
        <v>120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136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4">
        <v>23</v>
      </c>
      <c r="B98" s="175" t="s">
        <v>253</v>
      </c>
      <c r="C98" s="191" t="s">
        <v>254</v>
      </c>
      <c r="D98" s="176" t="s">
        <v>140</v>
      </c>
      <c r="E98" s="177">
        <v>488.93673999999999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4.5999999999999999E-2</v>
      </c>
      <c r="Q98" s="177">
        <f>ROUND(E98*P98,2)</f>
        <v>22.49</v>
      </c>
      <c r="R98" s="179" t="s">
        <v>241</v>
      </c>
      <c r="S98" s="179" t="s">
        <v>129</v>
      </c>
      <c r="T98" s="180" t="s">
        <v>129</v>
      </c>
      <c r="U98" s="158">
        <v>0.19500000000000001</v>
      </c>
      <c r="V98" s="158">
        <f>ROUND(E98*U98,2)</f>
        <v>95.34</v>
      </c>
      <c r="W98" s="158"/>
      <c r="X98" s="158" t="s">
        <v>130</v>
      </c>
      <c r="Y98" s="158" t="s">
        <v>131</v>
      </c>
      <c r="Z98" s="147"/>
      <c r="AA98" s="147"/>
      <c r="AB98" s="147"/>
      <c r="AC98" s="147"/>
      <c r="AD98" s="147"/>
      <c r="AE98" s="147"/>
      <c r="AF98" s="147"/>
      <c r="AG98" s="147" t="s">
        <v>132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2" t="s">
        <v>464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136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2" t="s">
        <v>497</v>
      </c>
      <c r="D100" s="160"/>
      <c r="E100" s="161">
        <v>46.859050000000003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136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2" t="s">
        <v>498</v>
      </c>
      <c r="D101" s="160"/>
      <c r="E101" s="161">
        <v>-6.52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136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2" t="s">
        <v>499</v>
      </c>
      <c r="D102" s="160"/>
      <c r="E102" s="161">
        <v>5.4588000000000001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136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2" t="s">
        <v>500</v>
      </c>
      <c r="D103" s="160"/>
      <c r="E103" s="161">
        <v>136.64797999999999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136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2" t="s">
        <v>501</v>
      </c>
      <c r="D104" s="160"/>
      <c r="E104" s="161">
        <v>-25.2484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136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2" t="s">
        <v>502</v>
      </c>
      <c r="D105" s="160"/>
      <c r="E105" s="161">
        <v>7.1702599999999999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136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2" t="s">
        <v>503</v>
      </c>
      <c r="D106" s="160"/>
      <c r="E106" s="161">
        <v>256.40744999999998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136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2" t="s">
        <v>504</v>
      </c>
      <c r="D107" s="160"/>
      <c r="E107" s="161">
        <v>-48.784399999999998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136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2" t="s">
        <v>505</v>
      </c>
      <c r="D108" s="160"/>
      <c r="E108" s="161">
        <v>9.282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136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2" t="s">
        <v>506</v>
      </c>
      <c r="D109" s="160"/>
      <c r="E109" s="161">
        <v>124.6306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136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2" t="s">
        <v>507</v>
      </c>
      <c r="D110" s="160"/>
      <c r="E110" s="161">
        <v>-24.392199999999999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136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2" t="s">
        <v>508</v>
      </c>
      <c r="D111" s="160"/>
      <c r="E111" s="161">
        <v>7.4256000000000002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136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24</v>
      </c>
      <c r="B112" s="175" t="s">
        <v>268</v>
      </c>
      <c r="C112" s="191" t="s">
        <v>269</v>
      </c>
      <c r="D112" s="176" t="s">
        <v>140</v>
      </c>
      <c r="E112" s="177">
        <v>108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5.5999999999999999E-3</v>
      </c>
      <c r="Q112" s="177">
        <f>ROUND(E112*P112,2)</f>
        <v>0.6</v>
      </c>
      <c r="R112" s="179" t="s">
        <v>241</v>
      </c>
      <c r="S112" s="179" t="s">
        <v>129</v>
      </c>
      <c r="T112" s="180" t="s">
        <v>129</v>
      </c>
      <c r="U112" s="158">
        <v>0.14000000000000001</v>
      </c>
      <c r="V112" s="158">
        <f>ROUND(E112*U112,2)</f>
        <v>15.12</v>
      </c>
      <c r="W112" s="158"/>
      <c r="X112" s="158" t="s">
        <v>130</v>
      </c>
      <c r="Y112" s="158" t="s">
        <v>131</v>
      </c>
      <c r="Z112" s="147"/>
      <c r="AA112" s="147"/>
      <c r="AB112" s="147"/>
      <c r="AC112" s="147"/>
      <c r="AD112" s="147"/>
      <c r="AE112" s="147"/>
      <c r="AF112" s="147"/>
      <c r="AG112" s="147" t="s">
        <v>132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2" t="s">
        <v>270</v>
      </c>
      <c r="D113" s="160"/>
      <c r="E113" s="161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136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2" t="s">
        <v>509</v>
      </c>
      <c r="D114" s="160"/>
      <c r="E114" s="161">
        <v>108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136</v>
      </c>
      <c r="AH114" s="147">
        <v>5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25</v>
      </c>
      <c r="B115" s="175" t="s">
        <v>272</v>
      </c>
      <c r="C115" s="191" t="s">
        <v>273</v>
      </c>
      <c r="D115" s="176" t="s">
        <v>140</v>
      </c>
      <c r="E115" s="177">
        <v>244.46836999999999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7.0000000000000001E-3</v>
      </c>
      <c r="Q115" s="177">
        <f>ROUND(E115*P115,2)</f>
        <v>1.71</v>
      </c>
      <c r="R115" s="179" t="s">
        <v>241</v>
      </c>
      <c r="S115" s="179" t="s">
        <v>129</v>
      </c>
      <c r="T115" s="180" t="s">
        <v>129</v>
      </c>
      <c r="U115" s="158">
        <v>0.24</v>
      </c>
      <c r="V115" s="158">
        <f>ROUND(E115*U115,2)</f>
        <v>58.67</v>
      </c>
      <c r="W115" s="158"/>
      <c r="X115" s="158" t="s">
        <v>130</v>
      </c>
      <c r="Y115" s="158" t="s">
        <v>131</v>
      </c>
      <c r="Z115" s="147"/>
      <c r="AA115" s="147"/>
      <c r="AB115" s="147"/>
      <c r="AC115" s="147"/>
      <c r="AD115" s="147"/>
      <c r="AE115" s="147"/>
      <c r="AF115" s="147"/>
      <c r="AG115" s="147" t="s">
        <v>132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2" t="s">
        <v>274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136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2" t="s">
        <v>510</v>
      </c>
      <c r="D117" s="160"/>
      <c r="E117" s="161">
        <v>244.46836999999999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136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7" t="s">
        <v>123</v>
      </c>
      <c r="B118" s="168" t="s">
        <v>77</v>
      </c>
      <c r="C118" s="190" t="s">
        <v>78</v>
      </c>
      <c r="D118" s="169"/>
      <c r="E118" s="170"/>
      <c r="F118" s="171"/>
      <c r="G118" s="171">
        <f>SUMIF(AG119:AG120,"&lt;&gt;NOR",G119:G120)</f>
        <v>0</v>
      </c>
      <c r="H118" s="171"/>
      <c r="I118" s="171">
        <f>SUM(I119:I120)</f>
        <v>0</v>
      </c>
      <c r="J118" s="171"/>
      <c r="K118" s="171">
        <f>SUM(K119:K120)</f>
        <v>0</v>
      </c>
      <c r="L118" s="171"/>
      <c r="M118" s="171">
        <f>SUM(M119:M120)</f>
        <v>0</v>
      </c>
      <c r="N118" s="170"/>
      <c r="O118" s="170">
        <f>SUM(O119:O120)</f>
        <v>0</v>
      </c>
      <c r="P118" s="170"/>
      <c r="Q118" s="170">
        <f>SUM(Q119:Q120)</f>
        <v>0</v>
      </c>
      <c r="R118" s="171"/>
      <c r="S118" s="171"/>
      <c r="T118" s="172"/>
      <c r="U118" s="166"/>
      <c r="V118" s="166">
        <f>SUM(V119:V120)</f>
        <v>60.51</v>
      </c>
      <c r="W118" s="166"/>
      <c r="X118" s="166"/>
      <c r="Y118" s="166"/>
      <c r="AG118" t="s">
        <v>124</v>
      </c>
    </row>
    <row r="119" spans="1:60" ht="22.5" outlineLevel="1" x14ac:dyDescent="0.2">
      <c r="A119" s="174">
        <v>26</v>
      </c>
      <c r="B119" s="175" t="s">
        <v>276</v>
      </c>
      <c r="C119" s="191" t="s">
        <v>277</v>
      </c>
      <c r="D119" s="176" t="s">
        <v>278</v>
      </c>
      <c r="E119" s="177">
        <v>32.357889999999998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9" t="s">
        <v>128</v>
      </c>
      <c r="S119" s="179" t="s">
        <v>129</v>
      </c>
      <c r="T119" s="180" t="s">
        <v>129</v>
      </c>
      <c r="U119" s="158">
        <v>1.87</v>
      </c>
      <c r="V119" s="158">
        <f>ROUND(E119*U119,2)</f>
        <v>60.51</v>
      </c>
      <c r="W119" s="158"/>
      <c r="X119" s="158" t="s">
        <v>279</v>
      </c>
      <c r="Y119" s="158" t="s">
        <v>131</v>
      </c>
      <c r="Z119" s="147"/>
      <c r="AA119" s="147"/>
      <c r="AB119" s="147"/>
      <c r="AC119" s="147"/>
      <c r="AD119" s="147"/>
      <c r="AE119" s="147"/>
      <c r="AF119" s="147"/>
      <c r="AG119" s="147" t="s">
        <v>280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9" t="s">
        <v>281</v>
      </c>
      <c r="D120" s="260"/>
      <c r="E120" s="260"/>
      <c r="F120" s="260"/>
      <c r="G120" s="260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134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7" t="s">
        <v>123</v>
      </c>
      <c r="B121" s="168" t="s">
        <v>79</v>
      </c>
      <c r="C121" s="190" t="s">
        <v>80</v>
      </c>
      <c r="D121" s="169"/>
      <c r="E121" s="170"/>
      <c r="F121" s="171"/>
      <c r="G121" s="171">
        <f>SUMIF(AG122:AG126,"&lt;&gt;NOR",G122:G126)</f>
        <v>0</v>
      </c>
      <c r="H121" s="171"/>
      <c r="I121" s="171">
        <f>SUM(I122:I126)</f>
        <v>0</v>
      </c>
      <c r="J121" s="171"/>
      <c r="K121" s="171">
        <f>SUM(K122:K126)</f>
        <v>0</v>
      </c>
      <c r="L121" s="171"/>
      <c r="M121" s="171">
        <f>SUM(M122:M126)</f>
        <v>0</v>
      </c>
      <c r="N121" s="170"/>
      <c r="O121" s="170">
        <f>SUM(O122:O126)</f>
        <v>0.03</v>
      </c>
      <c r="P121" s="170"/>
      <c r="Q121" s="170">
        <f>SUM(Q122:Q126)</f>
        <v>0</v>
      </c>
      <c r="R121" s="171"/>
      <c r="S121" s="171"/>
      <c r="T121" s="172"/>
      <c r="U121" s="166"/>
      <c r="V121" s="166">
        <f>SUM(V122:V126)</f>
        <v>2.7</v>
      </c>
      <c r="W121" s="166"/>
      <c r="X121" s="166"/>
      <c r="Y121" s="166"/>
      <c r="AG121" t="s">
        <v>124</v>
      </c>
    </row>
    <row r="122" spans="1:60" outlineLevel="1" x14ac:dyDescent="0.2">
      <c r="A122" s="174">
        <v>27</v>
      </c>
      <c r="B122" s="175" t="s">
        <v>282</v>
      </c>
      <c r="C122" s="191" t="s">
        <v>283</v>
      </c>
      <c r="D122" s="176" t="s">
        <v>140</v>
      </c>
      <c r="E122" s="177">
        <v>10.374000000000001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3.15E-3</v>
      </c>
      <c r="O122" s="177">
        <f>ROUND(E122*N122,2)</f>
        <v>0.03</v>
      </c>
      <c r="P122" s="177">
        <v>0</v>
      </c>
      <c r="Q122" s="177">
        <f>ROUND(E122*P122,2)</f>
        <v>0</v>
      </c>
      <c r="R122" s="179" t="s">
        <v>284</v>
      </c>
      <c r="S122" s="179" t="s">
        <v>129</v>
      </c>
      <c r="T122" s="180" t="s">
        <v>129</v>
      </c>
      <c r="U122" s="158">
        <v>0.26</v>
      </c>
      <c r="V122" s="158">
        <f>ROUND(E122*U122,2)</f>
        <v>2.7</v>
      </c>
      <c r="W122" s="158"/>
      <c r="X122" s="158" t="s">
        <v>130</v>
      </c>
      <c r="Y122" s="158" t="s">
        <v>131</v>
      </c>
      <c r="Z122" s="147"/>
      <c r="AA122" s="147"/>
      <c r="AB122" s="147"/>
      <c r="AC122" s="147"/>
      <c r="AD122" s="147"/>
      <c r="AE122" s="147"/>
      <c r="AF122" s="147"/>
      <c r="AG122" s="147" t="s">
        <v>132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2" t="s">
        <v>141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136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2" t="s">
        <v>468</v>
      </c>
      <c r="D124" s="160"/>
      <c r="E124" s="161">
        <v>10.374000000000001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136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28</v>
      </c>
      <c r="B125" s="155" t="s">
        <v>285</v>
      </c>
      <c r="C125" s="193" t="s">
        <v>286</v>
      </c>
      <c r="D125" s="156" t="s">
        <v>0</v>
      </c>
      <c r="E125" s="182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 t="s">
        <v>284</v>
      </c>
      <c r="S125" s="158" t="s">
        <v>129</v>
      </c>
      <c r="T125" s="158" t="s">
        <v>129</v>
      </c>
      <c r="U125" s="158">
        <v>0</v>
      </c>
      <c r="V125" s="158">
        <f>ROUND(E125*U125,2)</f>
        <v>0</v>
      </c>
      <c r="W125" s="158"/>
      <c r="X125" s="158" t="s">
        <v>279</v>
      </c>
      <c r="Y125" s="158" t="s">
        <v>131</v>
      </c>
      <c r="Z125" s="147"/>
      <c r="AA125" s="147"/>
      <c r="AB125" s="147"/>
      <c r="AC125" s="147"/>
      <c r="AD125" s="147"/>
      <c r="AE125" s="147"/>
      <c r="AF125" s="147"/>
      <c r="AG125" s="147" t="s">
        <v>280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61" t="s">
        <v>287</v>
      </c>
      <c r="D126" s="262"/>
      <c r="E126" s="262"/>
      <c r="F126" s="262"/>
      <c r="G126" s="262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7" t="s">
        <v>123</v>
      </c>
      <c r="B127" s="168" t="s">
        <v>81</v>
      </c>
      <c r="C127" s="190" t="s">
        <v>82</v>
      </c>
      <c r="D127" s="169"/>
      <c r="E127" s="170"/>
      <c r="F127" s="171"/>
      <c r="G127" s="171">
        <f>SUMIF(AG128:AG133,"&lt;&gt;NOR",G128:G133)</f>
        <v>0</v>
      </c>
      <c r="H127" s="171"/>
      <c r="I127" s="171">
        <f>SUM(I128:I133)</f>
        <v>0</v>
      </c>
      <c r="J127" s="171"/>
      <c r="K127" s="171">
        <f>SUM(K128:K133)</f>
        <v>0</v>
      </c>
      <c r="L127" s="171"/>
      <c r="M127" s="171">
        <f>SUM(M128:M133)</f>
        <v>0</v>
      </c>
      <c r="N127" s="170"/>
      <c r="O127" s="170">
        <f>SUM(O128:O133)</f>
        <v>0.03</v>
      </c>
      <c r="P127" s="170"/>
      <c r="Q127" s="170">
        <f>SUM(Q128:Q133)</f>
        <v>0.04</v>
      </c>
      <c r="R127" s="171"/>
      <c r="S127" s="171"/>
      <c r="T127" s="172"/>
      <c r="U127" s="166"/>
      <c r="V127" s="166">
        <f>SUM(V128:V133)</f>
        <v>1.36</v>
      </c>
      <c r="W127" s="166"/>
      <c r="X127" s="166"/>
      <c r="Y127" s="166"/>
      <c r="AG127" t="s">
        <v>124</v>
      </c>
    </row>
    <row r="128" spans="1:60" outlineLevel="1" x14ac:dyDescent="0.2">
      <c r="A128" s="174">
        <v>29</v>
      </c>
      <c r="B128" s="175" t="s">
        <v>511</v>
      </c>
      <c r="C128" s="191" t="s">
        <v>512</v>
      </c>
      <c r="D128" s="176" t="s">
        <v>513</v>
      </c>
      <c r="E128" s="177">
        <v>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2.8080000000000001E-2</v>
      </c>
      <c r="O128" s="177">
        <f>ROUND(E128*N128,2)</f>
        <v>0.03</v>
      </c>
      <c r="P128" s="177">
        <v>0</v>
      </c>
      <c r="Q128" s="177">
        <f>ROUND(E128*P128,2)</f>
        <v>0</v>
      </c>
      <c r="R128" s="179" t="s">
        <v>514</v>
      </c>
      <c r="S128" s="179" t="s">
        <v>129</v>
      </c>
      <c r="T128" s="180" t="s">
        <v>129</v>
      </c>
      <c r="U128" s="158">
        <v>0.80400000000000005</v>
      </c>
      <c r="V128" s="158">
        <f>ROUND(E128*U128,2)</f>
        <v>0.8</v>
      </c>
      <c r="W128" s="158"/>
      <c r="X128" s="158" t="s">
        <v>130</v>
      </c>
      <c r="Y128" s="158" t="s">
        <v>131</v>
      </c>
      <c r="Z128" s="147"/>
      <c r="AA128" s="147"/>
      <c r="AB128" s="147"/>
      <c r="AC128" s="147"/>
      <c r="AD128" s="147"/>
      <c r="AE128" s="147"/>
      <c r="AF128" s="147"/>
      <c r="AG128" s="147" t="s">
        <v>132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92" t="s">
        <v>515</v>
      </c>
      <c r="D129" s="160"/>
      <c r="E129" s="161">
        <v>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136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30</v>
      </c>
      <c r="B130" s="175" t="s">
        <v>516</v>
      </c>
      <c r="C130" s="191" t="s">
        <v>517</v>
      </c>
      <c r="D130" s="176" t="s">
        <v>513</v>
      </c>
      <c r="E130" s="177">
        <v>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3.5220000000000001E-2</v>
      </c>
      <c r="Q130" s="177">
        <f>ROUND(E130*P130,2)</f>
        <v>0.04</v>
      </c>
      <c r="R130" s="179" t="s">
        <v>514</v>
      </c>
      <c r="S130" s="179" t="s">
        <v>129</v>
      </c>
      <c r="T130" s="180" t="s">
        <v>129</v>
      </c>
      <c r="U130" s="158">
        <v>0.56399999999999995</v>
      </c>
      <c r="V130" s="158">
        <f>ROUND(E130*U130,2)</f>
        <v>0.56000000000000005</v>
      </c>
      <c r="W130" s="158"/>
      <c r="X130" s="158" t="s">
        <v>130</v>
      </c>
      <c r="Y130" s="158" t="s">
        <v>131</v>
      </c>
      <c r="Z130" s="147"/>
      <c r="AA130" s="147"/>
      <c r="AB130" s="147"/>
      <c r="AC130" s="147"/>
      <c r="AD130" s="147"/>
      <c r="AE130" s="147"/>
      <c r="AF130" s="147"/>
      <c r="AG130" s="147" t="s">
        <v>132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2" t="s">
        <v>518</v>
      </c>
      <c r="D131" s="160"/>
      <c r="E131" s="161">
        <v>1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136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>
        <v>31</v>
      </c>
      <c r="B132" s="155" t="s">
        <v>519</v>
      </c>
      <c r="C132" s="193" t="s">
        <v>520</v>
      </c>
      <c r="D132" s="156" t="s">
        <v>0</v>
      </c>
      <c r="E132" s="182"/>
      <c r="F132" s="159"/>
      <c r="G132" s="15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8" t="s">
        <v>514</v>
      </c>
      <c r="S132" s="158" t="s">
        <v>129</v>
      </c>
      <c r="T132" s="158" t="s">
        <v>129</v>
      </c>
      <c r="U132" s="158">
        <v>0</v>
      </c>
      <c r="V132" s="158">
        <f>ROUND(E132*U132,2)</f>
        <v>0</v>
      </c>
      <c r="W132" s="158"/>
      <c r="X132" s="158" t="s">
        <v>279</v>
      </c>
      <c r="Y132" s="158" t="s">
        <v>131</v>
      </c>
      <c r="Z132" s="147"/>
      <c r="AA132" s="147"/>
      <c r="AB132" s="147"/>
      <c r="AC132" s="147"/>
      <c r="AD132" s="147"/>
      <c r="AE132" s="147"/>
      <c r="AF132" s="147"/>
      <c r="AG132" s="147" t="s">
        <v>280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61" t="s">
        <v>521</v>
      </c>
      <c r="D133" s="262"/>
      <c r="E133" s="262"/>
      <c r="F133" s="262"/>
      <c r="G133" s="26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134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7" t="s">
        <v>123</v>
      </c>
      <c r="B134" s="168" t="s">
        <v>83</v>
      </c>
      <c r="C134" s="190" t="s">
        <v>84</v>
      </c>
      <c r="D134" s="169"/>
      <c r="E134" s="170"/>
      <c r="F134" s="171"/>
      <c r="G134" s="171">
        <f>SUMIF(AG135:AG208,"&lt;&gt;NOR",G135:G208)</f>
        <v>0</v>
      </c>
      <c r="H134" s="171"/>
      <c r="I134" s="171">
        <f>SUM(I135:I208)</f>
        <v>0</v>
      </c>
      <c r="J134" s="171"/>
      <c r="K134" s="171">
        <f>SUM(K135:K208)</f>
        <v>0</v>
      </c>
      <c r="L134" s="171"/>
      <c r="M134" s="171">
        <f>SUM(M135:M208)</f>
        <v>0</v>
      </c>
      <c r="N134" s="170"/>
      <c r="O134" s="170">
        <f>SUM(O135:O208)</f>
        <v>0.58000000000000007</v>
      </c>
      <c r="P134" s="170"/>
      <c r="Q134" s="170">
        <f>SUM(Q135:Q208)</f>
        <v>0.37</v>
      </c>
      <c r="R134" s="171"/>
      <c r="S134" s="171"/>
      <c r="T134" s="172"/>
      <c r="U134" s="166"/>
      <c r="V134" s="166">
        <f>SUM(V135:V208)</f>
        <v>81.339999999999989</v>
      </c>
      <c r="W134" s="166"/>
      <c r="X134" s="166"/>
      <c r="Y134" s="166"/>
      <c r="AG134" t="s">
        <v>124</v>
      </c>
    </row>
    <row r="135" spans="1:60" ht="22.5" outlineLevel="1" x14ac:dyDescent="0.2">
      <c r="A135" s="174">
        <v>32</v>
      </c>
      <c r="B135" s="175" t="s">
        <v>307</v>
      </c>
      <c r="C135" s="191" t="s">
        <v>308</v>
      </c>
      <c r="D135" s="176" t="s">
        <v>153</v>
      </c>
      <c r="E135" s="177">
        <v>76.003500000000003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2.3800000000000002E-3</v>
      </c>
      <c r="O135" s="177">
        <f>ROUND(E135*N135,2)</f>
        <v>0.18</v>
      </c>
      <c r="P135" s="177">
        <v>0</v>
      </c>
      <c r="Q135" s="177">
        <f>ROUND(E135*P135,2)</f>
        <v>0</v>
      </c>
      <c r="R135" s="179" t="s">
        <v>290</v>
      </c>
      <c r="S135" s="179" t="s">
        <v>129</v>
      </c>
      <c r="T135" s="180" t="s">
        <v>129</v>
      </c>
      <c r="U135" s="158">
        <v>0.3</v>
      </c>
      <c r="V135" s="158">
        <f>ROUND(E135*U135,2)</f>
        <v>22.8</v>
      </c>
      <c r="W135" s="158"/>
      <c r="X135" s="158" t="s">
        <v>130</v>
      </c>
      <c r="Y135" s="158" t="s">
        <v>131</v>
      </c>
      <c r="Z135" s="147"/>
      <c r="AA135" s="147"/>
      <c r="AB135" s="147"/>
      <c r="AC135" s="147"/>
      <c r="AD135" s="147"/>
      <c r="AE135" s="147"/>
      <c r="AF135" s="147"/>
      <c r="AG135" s="147" t="s">
        <v>132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9" t="s">
        <v>291</v>
      </c>
      <c r="D136" s="260"/>
      <c r="E136" s="260"/>
      <c r="F136" s="260"/>
      <c r="G136" s="26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134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4" t="s">
        <v>292</v>
      </c>
      <c r="D137" s="162"/>
      <c r="E137" s="163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136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5" t="s">
        <v>522</v>
      </c>
      <c r="D138" s="162"/>
      <c r="E138" s="163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136</v>
      </c>
      <c r="AH138" s="147">
        <v>2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4" t="s">
        <v>294</v>
      </c>
      <c r="D139" s="162"/>
      <c r="E139" s="16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136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2" t="s">
        <v>523</v>
      </c>
      <c r="D140" s="160"/>
      <c r="E140" s="161">
        <v>9.36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136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2" t="s">
        <v>524</v>
      </c>
      <c r="D141" s="160"/>
      <c r="E141" s="161">
        <v>24.574999999999999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136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2" t="s">
        <v>525</v>
      </c>
      <c r="D142" s="160"/>
      <c r="E142" s="161">
        <v>28.585000000000001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136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2" t="s">
        <v>526</v>
      </c>
      <c r="D143" s="160"/>
      <c r="E143" s="161">
        <v>3.57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136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6" t="s">
        <v>298</v>
      </c>
      <c r="D144" s="164"/>
      <c r="E144" s="165">
        <v>66.09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136</v>
      </c>
      <c r="AH144" s="147">
        <v>1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2" t="s">
        <v>527</v>
      </c>
      <c r="D145" s="160"/>
      <c r="E145" s="161">
        <v>9.9135000000000009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136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4">
        <v>33</v>
      </c>
      <c r="B146" s="175" t="s">
        <v>314</v>
      </c>
      <c r="C146" s="191" t="s">
        <v>315</v>
      </c>
      <c r="D146" s="176" t="s">
        <v>153</v>
      </c>
      <c r="E146" s="177">
        <v>32.872750000000003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7">
        <v>2.9099999999999998E-3</v>
      </c>
      <c r="O146" s="177">
        <f>ROUND(E146*N146,2)</f>
        <v>0.1</v>
      </c>
      <c r="P146" s="177">
        <v>0</v>
      </c>
      <c r="Q146" s="177">
        <f>ROUND(E146*P146,2)</f>
        <v>0</v>
      </c>
      <c r="R146" s="179" t="s">
        <v>290</v>
      </c>
      <c r="S146" s="179" t="s">
        <v>129</v>
      </c>
      <c r="T146" s="180" t="s">
        <v>129</v>
      </c>
      <c r="U146" s="158">
        <v>0.32485000000000003</v>
      </c>
      <c r="V146" s="158">
        <f>ROUND(E146*U146,2)</f>
        <v>10.68</v>
      </c>
      <c r="W146" s="158"/>
      <c r="X146" s="158" t="s">
        <v>130</v>
      </c>
      <c r="Y146" s="158" t="s">
        <v>131</v>
      </c>
      <c r="Z146" s="147"/>
      <c r="AA146" s="147"/>
      <c r="AB146" s="147"/>
      <c r="AC146" s="147"/>
      <c r="AD146" s="147"/>
      <c r="AE146" s="147"/>
      <c r="AF146" s="147"/>
      <c r="AG146" s="147" t="s">
        <v>132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9" t="s">
        <v>291</v>
      </c>
      <c r="D147" s="260"/>
      <c r="E147" s="260"/>
      <c r="F147" s="260"/>
      <c r="G147" s="260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134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4" t="s">
        <v>292</v>
      </c>
      <c r="D148" s="162"/>
      <c r="E148" s="163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136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5" t="s">
        <v>522</v>
      </c>
      <c r="D149" s="162"/>
      <c r="E149" s="163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136</v>
      </c>
      <c r="AH149" s="147">
        <v>2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4" t="s">
        <v>294</v>
      </c>
      <c r="D150" s="162"/>
      <c r="E150" s="163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136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2" t="s">
        <v>528</v>
      </c>
      <c r="D151" s="160"/>
      <c r="E151" s="161">
        <v>28.585000000000001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136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6" t="s">
        <v>298</v>
      </c>
      <c r="D152" s="164"/>
      <c r="E152" s="165">
        <v>28.585000000000001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136</v>
      </c>
      <c r="AH152" s="147">
        <v>1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2" t="s">
        <v>529</v>
      </c>
      <c r="D153" s="160"/>
      <c r="E153" s="161">
        <v>4.28775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136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4">
        <v>34</v>
      </c>
      <c r="B154" s="175" t="s">
        <v>318</v>
      </c>
      <c r="C154" s="191" t="s">
        <v>319</v>
      </c>
      <c r="D154" s="176" t="s">
        <v>153</v>
      </c>
      <c r="E154" s="177">
        <v>11.5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7.8499999999999993E-3</v>
      </c>
      <c r="O154" s="177">
        <f>ROUND(E154*N154,2)</f>
        <v>0.09</v>
      </c>
      <c r="P154" s="177">
        <v>0</v>
      </c>
      <c r="Q154" s="177">
        <f>ROUND(E154*P154,2)</f>
        <v>0</v>
      </c>
      <c r="R154" s="179" t="s">
        <v>290</v>
      </c>
      <c r="S154" s="179" t="s">
        <v>129</v>
      </c>
      <c r="T154" s="180" t="s">
        <v>129</v>
      </c>
      <c r="U154" s="158">
        <v>0.65</v>
      </c>
      <c r="V154" s="158">
        <f>ROUND(E154*U154,2)</f>
        <v>7.48</v>
      </c>
      <c r="W154" s="158"/>
      <c r="X154" s="158" t="s">
        <v>130</v>
      </c>
      <c r="Y154" s="158" t="s">
        <v>131</v>
      </c>
      <c r="Z154" s="147"/>
      <c r="AA154" s="147"/>
      <c r="AB154" s="147"/>
      <c r="AC154" s="147"/>
      <c r="AD154" s="147"/>
      <c r="AE154" s="147"/>
      <c r="AF154" s="147"/>
      <c r="AG154" s="147" t="s">
        <v>132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9" t="s">
        <v>291</v>
      </c>
      <c r="D155" s="260"/>
      <c r="E155" s="260"/>
      <c r="F155" s="260"/>
      <c r="G155" s="260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134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94" t="s">
        <v>292</v>
      </c>
      <c r="D156" s="162"/>
      <c r="E156" s="163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136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5" t="s">
        <v>522</v>
      </c>
      <c r="D157" s="162"/>
      <c r="E157" s="163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136</v>
      </c>
      <c r="AH157" s="147">
        <v>2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4" t="s">
        <v>294</v>
      </c>
      <c r="D158" s="162"/>
      <c r="E158" s="163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136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2" t="s">
        <v>530</v>
      </c>
      <c r="D159" s="160"/>
      <c r="E159" s="161">
        <v>10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136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6" t="s">
        <v>298</v>
      </c>
      <c r="D160" s="164"/>
      <c r="E160" s="165">
        <v>10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136</v>
      </c>
      <c r="AH160" s="147">
        <v>1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2" t="s">
        <v>531</v>
      </c>
      <c r="D161" s="160"/>
      <c r="E161" s="161">
        <v>1.5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136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4">
        <v>35</v>
      </c>
      <c r="B162" s="175" t="s">
        <v>322</v>
      </c>
      <c r="C162" s="191" t="s">
        <v>323</v>
      </c>
      <c r="D162" s="176" t="s">
        <v>153</v>
      </c>
      <c r="E162" s="177">
        <v>20.125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6.0299999999999998E-3</v>
      </c>
      <c r="O162" s="177">
        <f>ROUND(E162*N162,2)</f>
        <v>0.12</v>
      </c>
      <c r="P162" s="177">
        <v>0</v>
      </c>
      <c r="Q162" s="177">
        <f>ROUND(E162*P162,2)</f>
        <v>0</v>
      </c>
      <c r="R162" s="179" t="s">
        <v>290</v>
      </c>
      <c r="S162" s="179" t="s">
        <v>129</v>
      </c>
      <c r="T162" s="180" t="s">
        <v>129</v>
      </c>
      <c r="U162" s="158">
        <v>0.56694999999999995</v>
      </c>
      <c r="V162" s="158">
        <f>ROUND(E162*U162,2)</f>
        <v>11.41</v>
      </c>
      <c r="W162" s="158"/>
      <c r="X162" s="158" t="s">
        <v>130</v>
      </c>
      <c r="Y162" s="158" t="s">
        <v>131</v>
      </c>
      <c r="Z162" s="147"/>
      <c r="AA162" s="147"/>
      <c r="AB162" s="147"/>
      <c r="AC162" s="147"/>
      <c r="AD162" s="147"/>
      <c r="AE162" s="147"/>
      <c r="AF162" s="147"/>
      <c r="AG162" s="147" t="s">
        <v>132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4" t="s">
        <v>292</v>
      </c>
      <c r="D163" s="162"/>
      <c r="E163" s="163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136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5" t="s">
        <v>522</v>
      </c>
      <c r="D164" s="162"/>
      <c r="E164" s="163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136</v>
      </c>
      <c r="AH164" s="147">
        <v>2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4" t="s">
        <v>294</v>
      </c>
      <c r="D165" s="162"/>
      <c r="E165" s="163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136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2" t="s">
        <v>532</v>
      </c>
      <c r="D166" s="160"/>
      <c r="E166" s="161">
        <v>20.125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136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4">
        <v>36</v>
      </c>
      <c r="B167" s="175" t="s">
        <v>325</v>
      </c>
      <c r="C167" s="191" t="s">
        <v>326</v>
      </c>
      <c r="D167" s="176" t="s">
        <v>153</v>
      </c>
      <c r="E167" s="177">
        <v>30.13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21</v>
      </c>
      <c r="M167" s="179">
        <f>G167*(1+L167/100)</f>
        <v>0</v>
      </c>
      <c r="N167" s="177">
        <v>1.7099999999999999E-3</v>
      </c>
      <c r="O167" s="177">
        <f>ROUND(E167*N167,2)</f>
        <v>0.05</v>
      </c>
      <c r="P167" s="177">
        <v>0</v>
      </c>
      <c r="Q167" s="177">
        <f>ROUND(E167*P167,2)</f>
        <v>0</v>
      </c>
      <c r="R167" s="179" t="s">
        <v>290</v>
      </c>
      <c r="S167" s="179" t="s">
        <v>129</v>
      </c>
      <c r="T167" s="180" t="s">
        <v>129</v>
      </c>
      <c r="U167" s="158">
        <v>0.28000000000000003</v>
      </c>
      <c r="V167" s="158">
        <f>ROUND(E167*U167,2)</f>
        <v>8.44</v>
      </c>
      <c r="W167" s="158"/>
      <c r="X167" s="158" t="s">
        <v>130</v>
      </c>
      <c r="Y167" s="158" t="s">
        <v>131</v>
      </c>
      <c r="Z167" s="147"/>
      <c r="AA167" s="147"/>
      <c r="AB167" s="147"/>
      <c r="AC167" s="147"/>
      <c r="AD167" s="147"/>
      <c r="AE167" s="147"/>
      <c r="AF167" s="147"/>
      <c r="AG167" s="147" t="s">
        <v>132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59" t="s">
        <v>327</v>
      </c>
      <c r="D168" s="260"/>
      <c r="E168" s="260"/>
      <c r="F168" s="260"/>
      <c r="G168" s="260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134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7" t="s">
        <v>328</v>
      </c>
      <c r="D169" s="258"/>
      <c r="E169" s="258"/>
      <c r="F169" s="258"/>
      <c r="G169" s="2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176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4" t="s">
        <v>292</v>
      </c>
      <c r="D170" s="162"/>
      <c r="E170" s="163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136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5" t="s">
        <v>522</v>
      </c>
      <c r="D171" s="162"/>
      <c r="E171" s="163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136</v>
      </c>
      <c r="AH171" s="147">
        <v>2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4" t="s">
        <v>294</v>
      </c>
      <c r="D172" s="162"/>
      <c r="E172" s="163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136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2" t="s">
        <v>533</v>
      </c>
      <c r="D173" s="160"/>
      <c r="E173" s="161">
        <v>26.2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136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6" t="s">
        <v>298</v>
      </c>
      <c r="D174" s="164"/>
      <c r="E174" s="165">
        <v>26.2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136</v>
      </c>
      <c r="AH174" s="147">
        <v>1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2" t="s">
        <v>534</v>
      </c>
      <c r="D175" s="160"/>
      <c r="E175" s="161">
        <v>3.93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136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4">
        <v>37</v>
      </c>
      <c r="B176" s="175" t="s">
        <v>535</v>
      </c>
      <c r="C176" s="191" t="s">
        <v>536</v>
      </c>
      <c r="D176" s="176" t="s">
        <v>153</v>
      </c>
      <c r="E176" s="177">
        <v>10.545500000000001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2.2799999999999999E-3</v>
      </c>
      <c r="O176" s="177">
        <f>ROUND(E176*N176,2)</f>
        <v>0.02</v>
      </c>
      <c r="P176" s="177">
        <v>0</v>
      </c>
      <c r="Q176" s="177">
        <f>ROUND(E176*P176,2)</f>
        <v>0</v>
      </c>
      <c r="R176" s="179" t="s">
        <v>290</v>
      </c>
      <c r="S176" s="179" t="s">
        <v>129</v>
      </c>
      <c r="T176" s="180" t="s">
        <v>129</v>
      </c>
      <c r="U176" s="158">
        <v>0.28999999999999998</v>
      </c>
      <c r="V176" s="158">
        <f>ROUND(E176*U176,2)</f>
        <v>3.06</v>
      </c>
      <c r="W176" s="158"/>
      <c r="X176" s="158" t="s">
        <v>130</v>
      </c>
      <c r="Y176" s="158" t="s">
        <v>131</v>
      </c>
      <c r="Z176" s="147"/>
      <c r="AA176" s="147"/>
      <c r="AB176" s="147"/>
      <c r="AC176" s="147"/>
      <c r="AD176" s="147"/>
      <c r="AE176" s="147"/>
      <c r="AF176" s="147"/>
      <c r="AG176" s="147" t="s">
        <v>132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59" t="s">
        <v>327</v>
      </c>
      <c r="D177" s="260"/>
      <c r="E177" s="260"/>
      <c r="F177" s="260"/>
      <c r="G177" s="260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134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7" t="s">
        <v>328</v>
      </c>
      <c r="D178" s="258"/>
      <c r="E178" s="258"/>
      <c r="F178" s="258"/>
      <c r="G178" s="2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176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4" t="s">
        <v>292</v>
      </c>
      <c r="D179" s="162"/>
      <c r="E179" s="163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136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5" t="s">
        <v>522</v>
      </c>
      <c r="D180" s="162"/>
      <c r="E180" s="163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136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4" t="s">
        <v>294</v>
      </c>
      <c r="D181" s="162"/>
      <c r="E181" s="163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136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2" t="s">
        <v>537</v>
      </c>
      <c r="D182" s="160"/>
      <c r="E182" s="161">
        <v>9.17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136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6" t="s">
        <v>298</v>
      </c>
      <c r="D183" s="164"/>
      <c r="E183" s="165">
        <v>9.17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136</v>
      </c>
      <c r="AH183" s="147">
        <v>1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2" t="s">
        <v>538</v>
      </c>
      <c r="D184" s="160"/>
      <c r="E184" s="161">
        <v>1.3754999999999999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136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4">
        <v>38</v>
      </c>
      <c r="B185" s="175" t="s">
        <v>345</v>
      </c>
      <c r="C185" s="191" t="s">
        <v>346</v>
      </c>
      <c r="D185" s="176" t="s">
        <v>153</v>
      </c>
      <c r="E185" s="177">
        <v>40.6755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1.3500000000000001E-3</v>
      </c>
      <c r="Q185" s="177">
        <f>ROUND(E185*P185,2)</f>
        <v>0.05</v>
      </c>
      <c r="R185" s="179" t="s">
        <v>290</v>
      </c>
      <c r="S185" s="179" t="s">
        <v>129</v>
      </c>
      <c r="T185" s="180" t="s">
        <v>129</v>
      </c>
      <c r="U185" s="158">
        <v>0.09</v>
      </c>
      <c r="V185" s="158">
        <f>ROUND(E185*U185,2)</f>
        <v>3.66</v>
      </c>
      <c r="W185" s="158"/>
      <c r="X185" s="158" t="s">
        <v>130</v>
      </c>
      <c r="Y185" s="158" t="s">
        <v>131</v>
      </c>
      <c r="Z185" s="147"/>
      <c r="AA185" s="147"/>
      <c r="AB185" s="147"/>
      <c r="AC185" s="147"/>
      <c r="AD185" s="147"/>
      <c r="AE185" s="147"/>
      <c r="AF185" s="147"/>
      <c r="AG185" s="147" t="s">
        <v>132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2" t="s">
        <v>539</v>
      </c>
      <c r="D186" s="160"/>
      <c r="E186" s="161">
        <v>30.13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136</v>
      </c>
      <c r="AH186" s="147">
        <v>5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2" t="s">
        <v>540</v>
      </c>
      <c r="D187" s="160"/>
      <c r="E187" s="161">
        <v>10.545500000000001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136</v>
      </c>
      <c r="AH187" s="147">
        <v>5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4">
        <v>39</v>
      </c>
      <c r="B188" s="175" t="s">
        <v>353</v>
      </c>
      <c r="C188" s="191" t="s">
        <v>354</v>
      </c>
      <c r="D188" s="176" t="s">
        <v>153</v>
      </c>
      <c r="E188" s="177">
        <v>76.003500000000003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7">
        <v>0</v>
      </c>
      <c r="O188" s="177">
        <f>ROUND(E188*N188,2)</f>
        <v>0</v>
      </c>
      <c r="P188" s="177">
        <v>1.75E-3</v>
      </c>
      <c r="Q188" s="177">
        <f>ROUND(E188*P188,2)</f>
        <v>0.13</v>
      </c>
      <c r="R188" s="179" t="s">
        <v>290</v>
      </c>
      <c r="S188" s="179" t="s">
        <v>129</v>
      </c>
      <c r="T188" s="180" t="s">
        <v>129</v>
      </c>
      <c r="U188" s="158">
        <v>0.08</v>
      </c>
      <c r="V188" s="158">
        <f>ROUND(E188*U188,2)</f>
        <v>6.08</v>
      </c>
      <c r="W188" s="158"/>
      <c r="X188" s="158" t="s">
        <v>130</v>
      </c>
      <c r="Y188" s="158" t="s">
        <v>131</v>
      </c>
      <c r="Z188" s="147"/>
      <c r="AA188" s="147"/>
      <c r="AB188" s="147"/>
      <c r="AC188" s="147"/>
      <c r="AD188" s="147"/>
      <c r="AE188" s="147"/>
      <c r="AF188" s="147"/>
      <c r="AG188" s="147" t="s">
        <v>132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92" t="s">
        <v>541</v>
      </c>
      <c r="D189" s="160"/>
      <c r="E189" s="161">
        <v>76.003500000000003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136</v>
      </c>
      <c r="AH189" s="147">
        <v>5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4">
        <v>40</v>
      </c>
      <c r="B190" s="175" t="s">
        <v>357</v>
      </c>
      <c r="C190" s="191" t="s">
        <v>358</v>
      </c>
      <c r="D190" s="176" t="s">
        <v>153</v>
      </c>
      <c r="E190" s="177">
        <v>32.872750000000003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2.5200000000000001E-3</v>
      </c>
      <c r="Q190" s="177">
        <f>ROUND(E190*P190,2)</f>
        <v>0.08</v>
      </c>
      <c r="R190" s="179" t="s">
        <v>290</v>
      </c>
      <c r="S190" s="179" t="s">
        <v>129</v>
      </c>
      <c r="T190" s="180" t="s">
        <v>129</v>
      </c>
      <c r="U190" s="158">
        <v>0.09</v>
      </c>
      <c r="V190" s="158">
        <f>ROUND(E190*U190,2)</f>
        <v>2.96</v>
      </c>
      <c r="W190" s="158"/>
      <c r="X190" s="158" t="s">
        <v>130</v>
      </c>
      <c r="Y190" s="158" t="s">
        <v>131</v>
      </c>
      <c r="Z190" s="147"/>
      <c r="AA190" s="147"/>
      <c r="AB190" s="147"/>
      <c r="AC190" s="147"/>
      <c r="AD190" s="147"/>
      <c r="AE190" s="147"/>
      <c r="AF190" s="147"/>
      <c r="AG190" s="147" t="s">
        <v>132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92" t="s">
        <v>542</v>
      </c>
      <c r="D191" s="160"/>
      <c r="E191" s="161">
        <v>32.872750000000003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136</v>
      </c>
      <c r="AH191" s="147">
        <v>5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4">
        <v>41</v>
      </c>
      <c r="B192" s="175" t="s">
        <v>360</v>
      </c>
      <c r="C192" s="191" t="s">
        <v>361</v>
      </c>
      <c r="D192" s="176" t="s">
        <v>153</v>
      </c>
      <c r="E192" s="177">
        <v>11.5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3.3700000000000002E-3</v>
      </c>
      <c r="Q192" s="177">
        <f>ROUND(E192*P192,2)</f>
        <v>0.04</v>
      </c>
      <c r="R192" s="179" t="s">
        <v>290</v>
      </c>
      <c r="S192" s="179" t="s">
        <v>129</v>
      </c>
      <c r="T192" s="180" t="s">
        <v>129</v>
      </c>
      <c r="U192" s="158">
        <v>0.12</v>
      </c>
      <c r="V192" s="158">
        <f>ROUND(E192*U192,2)</f>
        <v>1.38</v>
      </c>
      <c r="W192" s="158"/>
      <c r="X192" s="158" t="s">
        <v>130</v>
      </c>
      <c r="Y192" s="158" t="s">
        <v>131</v>
      </c>
      <c r="Z192" s="147"/>
      <c r="AA192" s="147"/>
      <c r="AB192" s="147"/>
      <c r="AC192" s="147"/>
      <c r="AD192" s="147"/>
      <c r="AE192" s="147"/>
      <c r="AF192" s="147"/>
      <c r="AG192" s="147" t="s">
        <v>132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2" t="s">
        <v>543</v>
      </c>
      <c r="D193" s="160"/>
      <c r="E193" s="161">
        <v>11.5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136</v>
      </c>
      <c r="AH193" s="147">
        <v>5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4">
        <v>42</v>
      </c>
      <c r="B194" s="175" t="s">
        <v>363</v>
      </c>
      <c r="C194" s="191" t="s">
        <v>364</v>
      </c>
      <c r="D194" s="176" t="s">
        <v>153</v>
      </c>
      <c r="E194" s="177">
        <v>20.125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0</v>
      </c>
      <c r="O194" s="177">
        <f>ROUND(E194*N194,2)</f>
        <v>0</v>
      </c>
      <c r="P194" s="177">
        <v>3.5599999999999998E-3</v>
      </c>
      <c r="Q194" s="177">
        <f>ROUND(E194*P194,2)</f>
        <v>7.0000000000000007E-2</v>
      </c>
      <c r="R194" s="179" t="s">
        <v>290</v>
      </c>
      <c r="S194" s="179" t="s">
        <v>129</v>
      </c>
      <c r="T194" s="180" t="s">
        <v>129</v>
      </c>
      <c r="U194" s="158">
        <v>8.0500000000000002E-2</v>
      </c>
      <c r="V194" s="158">
        <f>ROUND(E194*U194,2)</f>
        <v>1.62</v>
      </c>
      <c r="W194" s="158"/>
      <c r="X194" s="158" t="s">
        <v>130</v>
      </c>
      <c r="Y194" s="158" t="s">
        <v>131</v>
      </c>
      <c r="Z194" s="147"/>
      <c r="AA194" s="147"/>
      <c r="AB194" s="147"/>
      <c r="AC194" s="147"/>
      <c r="AD194" s="147"/>
      <c r="AE194" s="147"/>
      <c r="AF194" s="147"/>
      <c r="AG194" s="147" t="s">
        <v>132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92" t="s">
        <v>544</v>
      </c>
      <c r="D195" s="160"/>
      <c r="E195" s="161">
        <v>20.125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136</v>
      </c>
      <c r="AH195" s="147">
        <v>5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4">
        <v>43</v>
      </c>
      <c r="B196" s="175" t="s">
        <v>366</v>
      </c>
      <c r="C196" s="191" t="s">
        <v>367</v>
      </c>
      <c r="D196" s="176" t="s">
        <v>368</v>
      </c>
      <c r="E196" s="177">
        <v>23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9"/>
      <c r="S196" s="179" t="s">
        <v>195</v>
      </c>
      <c r="T196" s="180" t="s">
        <v>369</v>
      </c>
      <c r="U196" s="158">
        <v>0</v>
      </c>
      <c r="V196" s="158">
        <f>ROUND(E196*U196,2)</f>
        <v>0</v>
      </c>
      <c r="W196" s="158"/>
      <c r="X196" s="158" t="s">
        <v>130</v>
      </c>
      <c r="Y196" s="158" t="s">
        <v>131</v>
      </c>
      <c r="Z196" s="147"/>
      <c r="AA196" s="147"/>
      <c r="AB196" s="147"/>
      <c r="AC196" s="147"/>
      <c r="AD196" s="147"/>
      <c r="AE196" s="147"/>
      <c r="AF196" s="147"/>
      <c r="AG196" s="147" t="s">
        <v>132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2" t="s">
        <v>370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136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4" t="s">
        <v>292</v>
      </c>
      <c r="D198" s="162"/>
      <c r="E198" s="163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136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5" t="s">
        <v>522</v>
      </c>
      <c r="D199" s="162"/>
      <c r="E199" s="163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136</v>
      </c>
      <c r="AH199" s="147">
        <v>2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4" t="s">
        <v>294</v>
      </c>
      <c r="D200" s="162"/>
      <c r="E200" s="163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136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2" t="s">
        <v>545</v>
      </c>
      <c r="D201" s="160"/>
      <c r="E201" s="161">
        <v>20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136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6" t="s">
        <v>298</v>
      </c>
      <c r="D202" s="164"/>
      <c r="E202" s="165">
        <v>20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136</v>
      </c>
      <c r="AH202" s="147">
        <v>1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2" t="s">
        <v>546</v>
      </c>
      <c r="D203" s="160"/>
      <c r="E203" s="161">
        <v>3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136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4">
        <v>44</v>
      </c>
      <c r="B204" s="175" t="s">
        <v>373</v>
      </c>
      <c r="C204" s="191" t="s">
        <v>374</v>
      </c>
      <c r="D204" s="176" t="s">
        <v>153</v>
      </c>
      <c r="E204" s="177">
        <v>2.7250000000000001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9.11E-3</v>
      </c>
      <c r="O204" s="177">
        <f>ROUND(E204*N204,2)</f>
        <v>0.02</v>
      </c>
      <c r="P204" s="177">
        <v>0</v>
      </c>
      <c r="Q204" s="177">
        <f>ROUND(E204*P204,2)</f>
        <v>0</v>
      </c>
      <c r="R204" s="179"/>
      <c r="S204" s="179" t="s">
        <v>195</v>
      </c>
      <c r="T204" s="180" t="s">
        <v>196</v>
      </c>
      <c r="U204" s="158">
        <v>0.65119000000000005</v>
      </c>
      <c r="V204" s="158">
        <f>ROUND(E204*U204,2)</f>
        <v>1.77</v>
      </c>
      <c r="W204" s="158"/>
      <c r="X204" s="158" t="s">
        <v>130</v>
      </c>
      <c r="Y204" s="158" t="s">
        <v>131</v>
      </c>
      <c r="Z204" s="147"/>
      <c r="AA204" s="147"/>
      <c r="AB204" s="147"/>
      <c r="AC204" s="147"/>
      <c r="AD204" s="147"/>
      <c r="AE204" s="147"/>
      <c r="AF204" s="147"/>
      <c r="AG204" s="147" t="s">
        <v>132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2" t="s">
        <v>375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136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2" t="s">
        <v>547</v>
      </c>
      <c r="D206" s="160"/>
      <c r="E206" s="161">
        <v>2.7250000000000001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136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>
        <v>45</v>
      </c>
      <c r="B207" s="155" t="s">
        <v>377</v>
      </c>
      <c r="C207" s="193" t="s">
        <v>378</v>
      </c>
      <c r="D207" s="156" t="s">
        <v>0</v>
      </c>
      <c r="E207" s="182"/>
      <c r="F207" s="159"/>
      <c r="G207" s="158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8" t="s">
        <v>290</v>
      </c>
      <c r="S207" s="158" t="s">
        <v>129</v>
      </c>
      <c r="T207" s="158" t="s">
        <v>129</v>
      </c>
      <c r="U207" s="158">
        <v>0</v>
      </c>
      <c r="V207" s="158">
        <f>ROUND(E207*U207,2)</f>
        <v>0</v>
      </c>
      <c r="W207" s="158"/>
      <c r="X207" s="158" t="s">
        <v>279</v>
      </c>
      <c r="Y207" s="158" t="s">
        <v>131</v>
      </c>
      <c r="Z207" s="147"/>
      <c r="AA207" s="147"/>
      <c r="AB207" s="147"/>
      <c r="AC207" s="147"/>
      <c r="AD207" s="147"/>
      <c r="AE207" s="147"/>
      <c r="AF207" s="147"/>
      <c r="AG207" s="147" t="s">
        <v>280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61" t="s">
        <v>379</v>
      </c>
      <c r="D208" s="262"/>
      <c r="E208" s="262"/>
      <c r="F208" s="262"/>
      <c r="G208" s="262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134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x14ac:dyDescent="0.2">
      <c r="A209" s="167" t="s">
        <v>123</v>
      </c>
      <c r="B209" s="168" t="s">
        <v>85</v>
      </c>
      <c r="C209" s="190" t="s">
        <v>86</v>
      </c>
      <c r="D209" s="169"/>
      <c r="E209" s="170"/>
      <c r="F209" s="171"/>
      <c r="G209" s="171">
        <f>SUMIF(AG210:AG240,"&lt;&gt;NOR",G210:G240)</f>
        <v>0</v>
      </c>
      <c r="H209" s="171"/>
      <c r="I209" s="171">
        <f>SUM(I210:I240)</f>
        <v>0</v>
      </c>
      <c r="J209" s="171"/>
      <c r="K209" s="171">
        <f>SUM(K210:K240)</f>
        <v>0</v>
      </c>
      <c r="L209" s="171"/>
      <c r="M209" s="171">
        <f>SUM(M210:M240)</f>
        <v>0</v>
      </c>
      <c r="N209" s="170"/>
      <c r="O209" s="170">
        <f>SUM(O210:O240)</f>
        <v>7.0000000000000007E-2</v>
      </c>
      <c r="P209" s="170"/>
      <c r="Q209" s="170">
        <f>SUM(Q210:Q240)</f>
        <v>0.02</v>
      </c>
      <c r="R209" s="171"/>
      <c r="S209" s="171"/>
      <c r="T209" s="172"/>
      <c r="U209" s="166"/>
      <c r="V209" s="166">
        <f>SUM(V210:V240)</f>
        <v>18.91</v>
      </c>
      <c r="W209" s="166"/>
      <c r="X209" s="166"/>
      <c r="Y209" s="166"/>
      <c r="AG209" t="s">
        <v>124</v>
      </c>
    </row>
    <row r="210" spans="1:60" outlineLevel="1" x14ac:dyDescent="0.2">
      <c r="A210" s="174">
        <v>46</v>
      </c>
      <c r="B210" s="175" t="s">
        <v>380</v>
      </c>
      <c r="C210" s="191" t="s">
        <v>381</v>
      </c>
      <c r="D210" s="176" t="s">
        <v>140</v>
      </c>
      <c r="E210" s="177">
        <v>5.73</v>
      </c>
      <c r="F210" s="178"/>
      <c r="G210" s="179">
        <f>ROUND(E210*F210,2)</f>
        <v>0</v>
      </c>
      <c r="H210" s="178"/>
      <c r="I210" s="179">
        <f>ROUND(E210*H210,2)</f>
        <v>0</v>
      </c>
      <c r="J210" s="178"/>
      <c r="K210" s="179">
        <f>ROUND(E210*J210,2)</f>
        <v>0</v>
      </c>
      <c r="L210" s="179">
        <v>21</v>
      </c>
      <c r="M210" s="179">
        <f>G210*(1+L210/100)</f>
        <v>0</v>
      </c>
      <c r="N210" s="177">
        <v>0</v>
      </c>
      <c r="O210" s="177">
        <f>ROUND(E210*N210,2)</f>
        <v>0</v>
      </c>
      <c r="P210" s="177">
        <v>0</v>
      </c>
      <c r="Q210" s="177">
        <f>ROUND(E210*P210,2)</f>
        <v>0</v>
      </c>
      <c r="R210" s="179" t="s">
        <v>382</v>
      </c>
      <c r="S210" s="179" t="s">
        <v>129</v>
      </c>
      <c r="T210" s="180" t="s">
        <v>129</v>
      </c>
      <c r="U210" s="158">
        <v>0.68</v>
      </c>
      <c r="V210" s="158">
        <f>ROUND(E210*U210,2)</f>
        <v>3.9</v>
      </c>
      <c r="W210" s="158"/>
      <c r="X210" s="158" t="s">
        <v>130</v>
      </c>
      <c r="Y210" s="158" t="s">
        <v>131</v>
      </c>
      <c r="Z210" s="147"/>
      <c r="AA210" s="147"/>
      <c r="AB210" s="147"/>
      <c r="AC210" s="147"/>
      <c r="AD210" s="147"/>
      <c r="AE210" s="147"/>
      <c r="AF210" s="147"/>
      <c r="AG210" s="147" t="s">
        <v>132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2" t="s">
        <v>383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136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2" t="s">
        <v>548</v>
      </c>
      <c r="D212" s="160"/>
      <c r="E212" s="161">
        <v>3.3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136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2" t="s">
        <v>385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136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2" t="s">
        <v>386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136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2" t="s">
        <v>549</v>
      </c>
      <c r="D215" s="160"/>
      <c r="E215" s="161">
        <v>2.4300000000000002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136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4">
        <v>47</v>
      </c>
      <c r="B216" s="175" t="s">
        <v>388</v>
      </c>
      <c r="C216" s="191" t="s">
        <v>389</v>
      </c>
      <c r="D216" s="176" t="s">
        <v>390</v>
      </c>
      <c r="E216" s="177">
        <v>60.287999999999997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7">
        <v>6.0000000000000002E-5</v>
      </c>
      <c r="O216" s="177">
        <f>ROUND(E216*N216,2)</f>
        <v>0</v>
      </c>
      <c r="P216" s="177">
        <v>0</v>
      </c>
      <c r="Q216" s="177">
        <f>ROUND(E216*P216,2)</f>
        <v>0</v>
      </c>
      <c r="R216" s="179" t="s">
        <v>382</v>
      </c>
      <c r="S216" s="179" t="s">
        <v>129</v>
      </c>
      <c r="T216" s="180" t="s">
        <v>129</v>
      </c>
      <c r="U216" s="158">
        <v>0.22</v>
      </c>
      <c r="V216" s="158">
        <f>ROUND(E216*U216,2)</f>
        <v>13.26</v>
      </c>
      <c r="W216" s="158"/>
      <c r="X216" s="158" t="s">
        <v>130</v>
      </c>
      <c r="Y216" s="158" t="s">
        <v>131</v>
      </c>
      <c r="Z216" s="147"/>
      <c r="AA216" s="147"/>
      <c r="AB216" s="147"/>
      <c r="AC216" s="147"/>
      <c r="AD216" s="147"/>
      <c r="AE216" s="147"/>
      <c r="AF216" s="147"/>
      <c r="AG216" s="147" t="s">
        <v>132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92" t="s">
        <v>391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136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2" t="s">
        <v>383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136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2" t="s">
        <v>550</v>
      </c>
      <c r="D219" s="160"/>
      <c r="E219" s="161">
        <v>47.570999999999998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136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2" t="s">
        <v>385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136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2" t="s">
        <v>386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136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2" t="s">
        <v>551</v>
      </c>
      <c r="D222" s="160"/>
      <c r="E222" s="161">
        <v>12.717000000000001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136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48</v>
      </c>
      <c r="B223" s="175" t="s">
        <v>394</v>
      </c>
      <c r="C223" s="191" t="s">
        <v>395</v>
      </c>
      <c r="D223" s="176" t="s">
        <v>390</v>
      </c>
      <c r="E223" s="177">
        <v>18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6.0000000000000002E-5</v>
      </c>
      <c r="O223" s="177">
        <f>ROUND(E223*N223,2)</f>
        <v>0</v>
      </c>
      <c r="P223" s="177">
        <v>1E-3</v>
      </c>
      <c r="Q223" s="177">
        <f>ROUND(E223*P223,2)</f>
        <v>0.02</v>
      </c>
      <c r="R223" s="179" t="s">
        <v>382</v>
      </c>
      <c r="S223" s="179" t="s">
        <v>129</v>
      </c>
      <c r="T223" s="180" t="s">
        <v>129</v>
      </c>
      <c r="U223" s="158">
        <v>9.7000000000000003E-2</v>
      </c>
      <c r="V223" s="158">
        <f>ROUND(E223*U223,2)</f>
        <v>1.75</v>
      </c>
      <c r="W223" s="158"/>
      <c r="X223" s="158" t="s">
        <v>130</v>
      </c>
      <c r="Y223" s="158" t="s">
        <v>131</v>
      </c>
      <c r="Z223" s="147"/>
      <c r="AA223" s="147"/>
      <c r="AB223" s="147"/>
      <c r="AC223" s="147"/>
      <c r="AD223" s="147"/>
      <c r="AE223" s="147"/>
      <c r="AF223" s="147"/>
      <c r="AG223" s="147" t="s">
        <v>132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2" t="s">
        <v>552</v>
      </c>
      <c r="D224" s="160"/>
      <c r="E224" s="161">
        <v>18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136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49</v>
      </c>
      <c r="B225" s="175" t="s">
        <v>397</v>
      </c>
      <c r="C225" s="191" t="s">
        <v>398</v>
      </c>
      <c r="D225" s="176" t="s">
        <v>278</v>
      </c>
      <c r="E225" s="177">
        <v>4.7570000000000001E-2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1</v>
      </c>
      <c r="O225" s="177">
        <f>ROUND(E225*N225,2)</f>
        <v>0.05</v>
      </c>
      <c r="P225" s="177">
        <v>0</v>
      </c>
      <c r="Q225" s="177">
        <f>ROUND(E225*P225,2)</f>
        <v>0</v>
      </c>
      <c r="R225" s="179" t="s">
        <v>399</v>
      </c>
      <c r="S225" s="179" t="s">
        <v>129</v>
      </c>
      <c r="T225" s="180" t="s">
        <v>129</v>
      </c>
      <c r="U225" s="158">
        <v>0</v>
      </c>
      <c r="V225" s="158">
        <f>ROUND(E225*U225,2)</f>
        <v>0</v>
      </c>
      <c r="W225" s="158"/>
      <c r="X225" s="158" t="s">
        <v>400</v>
      </c>
      <c r="Y225" s="158" t="s">
        <v>131</v>
      </c>
      <c r="Z225" s="147"/>
      <c r="AA225" s="147"/>
      <c r="AB225" s="147"/>
      <c r="AC225" s="147"/>
      <c r="AD225" s="147"/>
      <c r="AE225" s="147"/>
      <c r="AF225" s="147"/>
      <c r="AG225" s="147" t="s">
        <v>401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2" t="s">
        <v>383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136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2" t="s">
        <v>553</v>
      </c>
      <c r="D227" s="160"/>
      <c r="E227" s="161">
        <v>4.7570000000000001E-2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136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4">
        <v>50</v>
      </c>
      <c r="B228" s="175" t="s">
        <v>403</v>
      </c>
      <c r="C228" s="191" t="s">
        <v>404</v>
      </c>
      <c r="D228" s="176" t="s">
        <v>278</v>
      </c>
      <c r="E228" s="177">
        <v>1.46E-2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1</v>
      </c>
      <c r="O228" s="177">
        <f>ROUND(E228*N228,2)</f>
        <v>0.01</v>
      </c>
      <c r="P228" s="177">
        <v>0</v>
      </c>
      <c r="Q228" s="177">
        <f>ROUND(E228*P228,2)</f>
        <v>0</v>
      </c>
      <c r="R228" s="179" t="s">
        <v>399</v>
      </c>
      <c r="S228" s="179" t="s">
        <v>129</v>
      </c>
      <c r="T228" s="180" t="s">
        <v>129</v>
      </c>
      <c r="U228" s="158">
        <v>0</v>
      </c>
      <c r="V228" s="158">
        <f>ROUND(E228*U228,2)</f>
        <v>0</v>
      </c>
      <c r="W228" s="158"/>
      <c r="X228" s="158" t="s">
        <v>400</v>
      </c>
      <c r="Y228" s="158" t="s">
        <v>131</v>
      </c>
      <c r="Z228" s="147"/>
      <c r="AA228" s="147"/>
      <c r="AB228" s="147"/>
      <c r="AC228" s="147"/>
      <c r="AD228" s="147"/>
      <c r="AE228" s="147"/>
      <c r="AF228" s="147"/>
      <c r="AG228" s="147" t="s">
        <v>401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92" t="s">
        <v>383</v>
      </c>
      <c r="D229" s="160"/>
      <c r="E229" s="161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136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2" t="s">
        <v>554</v>
      </c>
      <c r="D230" s="160"/>
      <c r="E230" s="161">
        <v>9.3999999999999997E-4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136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2" t="s">
        <v>385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136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2" t="s">
        <v>386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136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2" t="s">
        <v>555</v>
      </c>
      <c r="D233" s="160"/>
      <c r="E233" s="161">
        <v>1.272E-2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136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2" t="s">
        <v>556</v>
      </c>
      <c r="D234" s="160"/>
      <c r="E234" s="161">
        <v>9.3999999999999997E-4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136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4">
        <v>51</v>
      </c>
      <c r="B235" s="175" t="s">
        <v>408</v>
      </c>
      <c r="C235" s="191" t="s">
        <v>409</v>
      </c>
      <c r="D235" s="176" t="s">
        <v>278</v>
      </c>
      <c r="E235" s="177">
        <v>8.3099999999999997E-3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1</v>
      </c>
      <c r="O235" s="177">
        <f>ROUND(E235*N235,2)</f>
        <v>0.01</v>
      </c>
      <c r="P235" s="177">
        <v>0</v>
      </c>
      <c r="Q235" s="177">
        <f>ROUND(E235*P235,2)</f>
        <v>0</v>
      </c>
      <c r="R235" s="179" t="s">
        <v>399</v>
      </c>
      <c r="S235" s="179" t="s">
        <v>129</v>
      </c>
      <c r="T235" s="180" t="s">
        <v>129</v>
      </c>
      <c r="U235" s="158">
        <v>0</v>
      </c>
      <c r="V235" s="158">
        <f>ROUND(E235*U235,2)</f>
        <v>0</v>
      </c>
      <c r="W235" s="158"/>
      <c r="X235" s="158" t="s">
        <v>400</v>
      </c>
      <c r="Y235" s="158" t="s">
        <v>131</v>
      </c>
      <c r="Z235" s="147"/>
      <c r="AA235" s="147"/>
      <c r="AB235" s="147"/>
      <c r="AC235" s="147"/>
      <c r="AD235" s="147"/>
      <c r="AE235" s="147"/>
      <c r="AF235" s="147"/>
      <c r="AG235" s="147" t="s">
        <v>401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2" t="s">
        <v>410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136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2" t="s">
        <v>386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136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2" t="s">
        <v>557</v>
      </c>
      <c r="D238" s="160"/>
      <c r="E238" s="161">
        <v>8.3099999999999997E-3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136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>
        <v>52</v>
      </c>
      <c r="B239" s="155" t="s">
        <v>412</v>
      </c>
      <c r="C239" s="193" t="s">
        <v>413</v>
      </c>
      <c r="D239" s="156" t="s">
        <v>0</v>
      </c>
      <c r="E239" s="182"/>
      <c r="F239" s="159"/>
      <c r="G239" s="158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7">
        <v>0</v>
      </c>
      <c r="O239" s="157">
        <f>ROUND(E239*N239,2)</f>
        <v>0</v>
      </c>
      <c r="P239" s="157">
        <v>0</v>
      </c>
      <c r="Q239" s="157">
        <f>ROUND(E239*P239,2)</f>
        <v>0</v>
      </c>
      <c r="R239" s="158" t="s">
        <v>382</v>
      </c>
      <c r="S239" s="158" t="s">
        <v>129</v>
      </c>
      <c r="T239" s="158" t="s">
        <v>129</v>
      </c>
      <c r="U239" s="158">
        <v>0</v>
      </c>
      <c r="V239" s="158">
        <f>ROUND(E239*U239,2)</f>
        <v>0</v>
      </c>
      <c r="W239" s="158"/>
      <c r="X239" s="158" t="s">
        <v>279</v>
      </c>
      <c r="Y239" s="158" t="s">
        <v>131</v>
      </c>
      <c r="Z239" s="147"/>
      <c r="AA239" s="147"/>
      <c r="AB239" s="147"/>
      <c r="AC239" s="147"/>
      <c r="AD239" s="147"/>
      <c r="AE239" s="147"/>
      <c r="AF239" s="147"/>
      <c r="AG239" s="147" t="s">
        <v>280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261" t="s">
        <v>379</v>
      </c>
      <c r="D240" s="262"/>
      <c r="E240" s="262"/>
      <c r="F240" s="262"/>
      <c r="G240" s="262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134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x14ac:dyDescent="0.2">
      <c r="A241" s="167" t="s">
        <v>123</v>
      </c>
      <c r="B241" s="168" t="s">
        <v>87</v>
      </c>
      <c r="C241" s="190" t="s">
        <v>88</v>
      </c>
      <c r="D241" s="169"/>
      <c r="E241" s="170"/>
      <c r="F241" s="171"/>
      <c r="G241" s="171">
        <f>SUMIF(AG242:AG259,"&lt;&gt;NOR",G242:G259)</f>
        <v>0</v>
      </c>
      <c r="H241" s="171"/>
      <c r="I241" s="171">
        <f>SUM(I242:I259)</f>
        <v>0</v>
      </c>
      <c r="J241" s="171"/>
      <c r="K241" s="171">
        <f>SUM(K242:K259)</f>
        <v>0</v>
      </c>
      <c r="L241" s="171"/>
      <c r="M241" s="171">
        <f>SUM(M242:M259)</f>
        <v>0</v>
      </c>
      <c r="N241" s="170"/>
      <c r="O241" s="170">
        <f>SUM(O242:O259)</f>
        <v>0.02</v>
      </c>
      <c r="P241" s="170"/>
      <c r="Q241" s="170">
        <f>SUM(Q242:Q259)</f>
        <v>0</v>
      </c>
      <c r="R241" s="171"/>
      <c r="S241" s="171"/>
      <c r="T241" s="172"/>
      <c r="U241" s="166"/>
      <c r="V241" s="166">
        <f>SUM(V242:V259)</f>
        <v>102.51</v>
      </c>
      <c r="W241" s="166"/>
      <c r="X241" s="166"/>
      <c r="Y241" s="166"/>
      <c r="AG241" t="s">
        <v>124</v>
      </c>
    </row>
    <row r="242" spans="1:60" ht="22.5" outlineLevel="1" x14ac:dyDescent="0.2">
      <c r="A242" s="174">
        <v>53</v>
      </c>
      <c r="B242" s="175" t="s">
        <v>414</v>
      </c>
      <c r="C242" s="191" t="s">
        <v>415</v>
      </c>
      <c r="D242" s="176" t="s">
        <v>140</v>
      </c>
      <c r="E242" s="177">
        <v>3.6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7">
        <v>3.1E-4</v>
      </c>
      <c r="O242" s="177">
        <f>ROUND(E242*N242,2)</f>
        <v>0</v>
      </c>
      <c r="P242" s="177">
        <v>0</v>
      </c>
      <c r="Q242" s="177">
        <f>ROUND(E242*P242,2)</f>
        <v>0</v>
      </c>
      <c r="R242" s="179" t="s">
        <v>416</v>
      </c>
      <c r="S242" s="179" t="s">
        <v>129</v>
      </c>
      <c r="T242" s="180" t="s">
        <v>129</v>
      </c>
      <c r="U242" s="158">
        <v>0.37</v>
      </c>
      <c r="V242" s="158">
        <f>ROUND(E242*U242,2)</f>
        <v>1.33</v>
      </c>
      <c r="W242" s="158"/>
      <c r="X242" s="158" t="s">
        <v>130</v>
      </c>
      <c r="Y242" s="158" t="s">
        <v>131</v>
      </c>
      <c r="Z242" s="147"/>
      <c r="AA242" s="147"/>
      <c r="AB242" s="147"/>
      <c r="AC242" s="147"/>
      <c r="AD242" s="147"/>
      <c r="AE242" s="147"/>
      <c r="AF242" s="147"/>
      <c r="AG242" s="147" t="s">
        <v>132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2" t="s">
        <v>558</v>
      </c>
      <c r="D243" s="160"/>
      <c r="E243" s="161">
        <v>3.6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136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4">
        <v>54</v>
      </c>
      <c r="B244" s="175" t="s">
        <v>419</v>
      </c>
      <c r="C244" s="191" t="s">
        <v>420</v>
      </c>
      <c r="D244" s="176" t="s">
        <v>140</v>
      </c>
      <c r="E244" s="177">
        <v>3.6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4.2000000000000002E-4</v>
      </c>
      <c r="O244" s="177">
        <f>ROUND(E244*N244,2)</f>
        <v>0</v>
      </c>
      <c r="P244" s="177">
        <v>0</v>
      </c>
      <c r="Q244" s="177">
        <f>ROUND(E244*P244,2)</f>
        <v>0</v>
      </c>
      <c r="R244" s="179" t="s">
        <v>416</v>
      </c>
      <c r="S244" s="179" t="s">
        <v>129</v>
      </c>
      <c r="T244" s="180" t="s">
        <v>129</v>
      </c>
      <c r="U244" s="158">
        <v>0.2</v>
      </c>
      <c r="V244" s="158">
        <f>ROUND(E244*U244,2)</f>
        <v>0.72</v>
      </c>
      <c r="W244" s="158"/>
      <c r="X244" s="158" t="s">
        <v>130</v>
      </c>
      <c r="Y244" s="158" t="s">
        <v>131</v>
      </c>
      <c r="Z244" s="147"/>
      <c r="AA244" s="147"/>
      <c r="AB244" s="147"/>
      <c r="AC244" s="147"/>
      <c r="AD244" s="147"/>
      <c r="AE244" s="147"/>
      <c r="AF244" s="147"/>
      <c r="AG244" s="147" t="s">
        <v>132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259" t="s">
        <v>421</v>
      </c>
      <c r="D245" s="260"/>
      <c r="E245" s="260"/>
      <c r="F245" s="260"/>
      <c r="G245" s="260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134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2" t="s">
        <v>422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136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2" t="s">
        <v>559</v>
      </c>
      <c r="D247" s="160"/>
      <c r="E247" s="161">
        <v>3.6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136</v>
      </c>
      <c r="AH247" s="147">
        <v>5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4">
        <v>55</v>
      </c>
      <c r="B248" s="175" t="s">
        <v>428</v>
      </c>
      <c r="C248" s="191" t="s">
        <v>429</v>
      </c>
      <c r="D248" s="176" t="s">
        <v>140</v>
      </c>
      <c r="E248" s="177">
        <v>176.23418000000001</v>
      </c>
      <c r="F248" s="178"/>
      <c r="G248" s="179">
        <f>ROUND(E248*F248,2)</f>
        <v>0</v>
      </c>
      <c r="H248" s="178"/>
      <c r="I248" s="179">
        <f>ROUND(E248*H248,2)</f>
        <v>0</v>
      </c>
      <c r="J248" s="178"/>
      <c r="K248" s="179">
        <f>ROUND(E248*J248,2)</f>
        <v>0</v>
      </c>
      <c r="L248" s="179">
        <v>21</v>
      </c>
      <c r="M248" s="179">
        <f>G248*(1+L248/100)</f>
        <v>0</v>
      </c>
      <c r="N248" s="177">
        <v>1.0000000000000001E-5</v>
      </c>
      <c r="O248" s="177">
        <f>ROUND(E248*N248,2)</f>
        <v>0</v>
      </c>
      <c r="P248" s="177">
        <v>0</v>
      </c>
      <c r="Q248" s="177">
        <f>ROUND(E248*P248,2)</f>
        <v>0</v>
      </c>
      <c r="R248" s="179" t="s">
        <v>416</v>
      </c>
      <c r="S248" s="179" t="s">
        <v>129</v>
      </c>
      <c r="T248" s="180" t="s">
        <v>129</v>
      </c>
      <c r="U248" s="158">
        <v>7.0000000000000007E-2</v>
      </c>
      <c r="V248" s="158">
        <f>ROUND(E248*U248,2)</f>
        <v>12.34</v>
      </c>
      <c r="W248" s="158"/>
      <c r="X248" s="158" t="s">
        <v>130</v>
      </c>
      <c r="Y248" s="158" t="s">
        <v>131</v>
      </c>
      <c r="Z248" s="147"/>
      <c r="AA248" s="147"/>
      <c r="AB248" s="147"/>
      <c r="AC248" s="147"/>
      <c r="AD248" s="147"/>
      <c r="AE248" s="147"/>
      <c r="AF248" s="147"/>
      <c r="AG248" s="147" t="s">
        <v>132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92" t="s">
        <v>430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136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2" t="s">
        <v>560</v>
      </c>
      <c r="D250" s="160"/>
      <c r="E250" s="161">
        <v>122.23417999999999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136</v>
      </c>
      <c r="AH250" s="147">
        <v>5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2" t="s">
        <v>385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136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2" t="s">
        <v>432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136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2" t="s">
        <v>561</v>
      </c>
      <c r="D253" s="160"/>
      <c r="E253" s="161">
        <v>54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136</v>
      </c>
      <c r="AH253" s="147">
        <v>5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4">
        <v>56</v>
      </c>
      <c r="B254" s="175" t="s">
        <v>434</v>
      </c>
      <c r="C254" s="191" t="s">
        <v>435</v>
      </c>
      <c r="D254" s="176" t="s">
        <v>140</v>
      </c>
      <c r="E254" s="177">
        <v>176.23418000000001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7">
        <v>1.1E-4</v>
      </c>
      <c r="O254" s="177">
        <f>ROUND(E254*N254,2)</f>
        <v>0.02</v>
      </c>
      <c r="P254" s="177">
        <v>0</v>
      </c>
      <c r="Q254" s="177">
        <f>ROUND(E254*P254,2)</f>
        <v>0</v>
      </c>
      <c r="R254" s="179" t="s">
        <v>416</v>
      </c>
      <c r="S254" s="179" t="s">
        <v>129</v>
      </c>
      <c r="T254" s="180" t="s">
        <v>129</v>
      </c>
      <c r="U254" s="158">
        <v>0.5</v>
      </c>
      <c r="V254" s="158">
        <f>ROUND(E254*U254,2)</f>
        <v>88.12</v>
      </c>
      <c r="W254" s="158"/>
      <c r="X254" s="158" t="s">
        <v>130</v>
      </c>
      <c r="Y254" s="158" t="s">
        <v>131</v>
      </c>
      <c r="Z254" s="147"/>
      <c r="AA254" s="147"/>
      <c r="AB254" s="147"/>
      <c r="AC254" s="147"/>
      <c r="AD254" s="147"/>
      <c r="AE254" s="147"/>
      <c r="AF254" s="147"/>
      <c r="AG254" s="147" t="s">
        <v>132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2" t="s">
        <v>430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136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2" t="s">
        <v>560</v>
      </c>
      <c r="D256" s="160"/>
      <c r="E256" s="161">
        <v>122.23417999999999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136</v>
      </c>
      <c r="AH256" s="147">
        <v>5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2" t="s">
        <v>385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136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2" t="s">
        <v>432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136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2" t="s">
        <v>561</v>
      </c>
      <c r="D259" s="160"/>
      <c r="E259" s="161">
        <v>54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136</v>
      </c>
      <c r="AH259" s="147">
        <v>5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x14ac:dyDescent="0.2">
      <c r="A260" s="167" t="s">
        <v>123</v>
      </c>
      <c r="B260" s="168" t="s">
        <v>89</v>
      </c>
      <c r="C260" s="190" t="s">
        <v>90</v>
      </c>
      <c r="D260" s="169"/>
      <c r="E260" s="170"/>
      <c r="F260" s="171"/>
      <c r="G260" s="171">
        <f>SUMIF(AG261:AG265,"&lt;&gt;NOR",G261:G265)</f>
        <v>0</v>
      </c>
      <c r="H260" s="171"/>
      <c r="I260" s="171">
        <f>SUM(I261:I265)</f>
        <v>0</v>
      </c>
      <c r="J260" s="171"/>
      <c r="K260" s="171">
        <f>SUM(K261:K265)</f>
        <v>0</v>
      </c>
      <c r="L260" s="171"/>
      <c r="M260" s="171">
        <f>SUM(M261:M265)</f>
        <v>0</v>
      </c>
      <c r="N260" s="170"/>
      <c r="O260" s="170">
        <f>SUM(O261:O265)</f>
        <v>0</v>
      </c>
      <c r="P260" s="170"/>
      <c r="Q260" s="170">
        <f>SUM(Q261:Q265)</f>
        <v>0</v>
      </c>
      <c r="R260" s="171"/>
      <c r="S260" s="171"/>
      <c r="T260" s="172"/>
      <c r="U260" s="166"/>
      <c r="V260" s="166">
        <f>SUM(V261:V265)</f>
        <v>1</v>
      </c>
      <c r="W260" s="166"/>
      <c r="X260" s="166"/>
      <c r="Y260" s="166"/>
      <c r="AG260" t="s">
        <v>124</v>
      </c>
    </row>
    <row r="261" spans="1:60" ht="22.5" outlineLevel="1" x14ac:dyDescent="0.2">
      <c r="A261" s="174">
        <v>57</v>
      </c>
      <c r="B261" s="175" t="s">
        <v>562</v>
      </c>
      <c r="C261" s="191" t="s">
        <v>563</v>
      </c>
      <c r="D261" s="176" t="s">
        <v>564</v>
      </c>
      <c r="E261" s="177">
        <v>6</v>
      </c>
      <c r="F261" s="178"/>
      <c r="G261" s="179">
        <f>ROUND(E261*F261,2)</f>
        <v>0</v>
      </c>
      <c r="H261" s="178"/>
      <c r="I261" s="179">
        <f>ROUND(E261*H261,2)</f>
        <v>0</v>
      </c>
      <c r="J261" s="178"/>
      <c r="K261" s="179">
        <f>ROUND(E261*J261,2)</f>
        <v>0</v>
      </c>
      <c r="L261" s="179">
        <v>21</v>
      </c>
      <c r="M261" s="179">
        <f>G261*(1+L261/100)</f>
        <v>0</v>
      </c>
      <c r="N261" s="177">
        <v>0</v>
      </c>
      <c r="O261" s="177">
        <f>ROUND(E261*N261,2)</f>
        <v>0</v>
      </c>
      <c r="P261" s="177">
        <v>0</v>
      </c>
      <c r="Q261" s="177">
        <f>ROUND(E261*P261,2)</f>
        <v>0</v>
      </c>
      <c r="R261" s="179"/>
      <c r="S261" s="179" t="s">
        <v>195</v>
      </c>
      <c r="T261" s="180" t="s">
        <v>369</v>
      </c>
      <c r="U261" s="158">
        <v>0</v>
      </c>
      <c r="V261" s="158">
        <f>ROUND(E261*U261,2)</f>
        <v>0</v>
      </c>
      <c r="W261" s="158"/>
      <c r="X261" s="158" t="s">
        <v>130</v>
      </c>
      <c r="Y261" s="158" t="s">
        <v>131</v>
      </c>
      <c r="Z261" s="147"/>
      <c r="AA261" s="147"/>
      <c r="AB261" s="147"/>
      <c r="AC261" s="147"/>
      <c r="AD261" s="147"/>
      <c r="AE261" s="147"/>
      <c r="AF261" s="147"/>
      <c r="AG261" s="147" t="s">
        <v>132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192" t="s">
        <v>565</v>
      </c>
      <c r="D262" s="160"/>
      <c r="E262" s="161">
        <v>6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136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58</v>
      </c>
      <c r="B263" s="175" t="s">
        <v>436</v>
      </c>
      <c r="C263" s="191" t="s">
        <v>566</v>
      </c>
      <c r="D263" s="176" t="s">
        <v>202</v>
      </c>
      <c r="E263" s="177">
        <v>1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 t="s">
        <v>203</v>
      </c>
      <c r="S263" s="179" t="s">
        <v>129</v>
      </c>
      <c r="T263" s="180" t="s">
        <v>438</v>
      </c>
      <c r="U263" s="158">
        <v>1</v>
      </c>
      <c r="V263" s="158">
        <f>ROUND(E263*U263,2)</f>
        <v>1</v>
      </c>
      <c r="W263" s="158"/>
      <c r="X263" s="158" t="s">
        <v>204</v>
      </c>
      <c r="Y263" s="158" t="s">
        <v>131</v>
      </c>
      <c r="Z263" s="147"/>
      <c r="AA263" s="147"/>
      <c r="AB263" s="147"/>
      <c r="AC263" s="147"/>
      <c r="AD263" s="147"/>
      <c r="AE263" s="147"/>
      <c r="AF263" s="147"/>
      <c r="AG263" s="147" t="s">
        <v>205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2" t="s">
        <v>439</v>
      </c>
      <c r="D264" s="160"/>
      <c r="E264" s="161"/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136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2" t="s">
        <v>567</v>
      </c>
      <c r="D265" s="160"/>
      <c r="E265" s="161">
        <v>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136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">
      <c r="A266" s="167" t="s">
        <v>123</v>
      </c>
      <c r="B266" s="168" t="s">
        <v>91</v>
      </c>
      <c r="C266" s="190" t="s">
        <v>92</v>
      </c>
      <c r="D266" s="169"/>
      <c r="E266" s="170"/>
      <c r="F266" s="171"/>
      <c r="G266" s="171">
        <f>SUMIF(AG267:AG277,"&lt;&gt;NOR",G267:G277)</f>
        <v>0</v>
      </c>
      <c r="H266" s="171"/>
      <c r="I266" s="171">
        <f>SUM(I267:I277)</f>
        <v>0</v>
      </c>
      <c r="J266" s="171"/>
      <c r="K266" s="171">
        <f>SUM(K267:K277)</f>
        <v>0</v>
      </c>
      <c r="L266" s="171"/>
      <c r="M266" s="171">
        <f>SUM(M267:M277)</f>
        <v>0</v>
      </c>
      <c r="N266" s="170"/>
      <c r="O266" s="170">
        <f>SUM(O267:O277)</f>
        <v>0</v>
      </c>
      <c r="P266" s="170"/>
      <c r="Q266" s="170">
        <f>SUM(Q267:Q277)</f>
        <v>0</v>
      </c>
      <c r="R266" s="171"/>
      <c r="S266" s="171"/>
      <c r="T266" s="172"/>
      <c r="U266" s="166"/>
      <c r="V266" s="166">
        <f>SUM(V267:V277)</f>
        <v>101.52</v>
      </c>
      <c r="W266" s="166"/>
      <c r="X266" s="166"/>
      <c r="Y266" s="166"/>
      <c r="AG266" t="s">
        <v>124</v>
      </c>
    </row>
    <row r="267" spans="1:60" ht="22.5" outlineLevel="1" x14ac:dyDescent="0.2">
      <c r="A267" s="183">
        <v>59</v>
      </c>
      <c r="B267" s="184" t="s">
        <v>442</v>
      </c>
      <c r="C267" s="197" t="s">
        <v>443</v>
      </c>
      <c r="D267" s="185" t="s">
        <v>278</v>
      </c>
      <c r="E267" s="186">
        <v>25.924009999999999</v>
      </c>
      <c r="F267" s="187"/>
      <c r="G267" s="188">
        <f>ROUND(E267*F267,2)</f>
        <v>0</v>
      </c>
      <c r="H267" s="187"/>
      <c r="I267" s="188">
        <f>ROUND(E267*H267,2)</f>
        <v>0</v>
      </c>
      <c r="J267" s="187"/>
      <c r="K267" s="188">
        <f>ROUND(E267*J267,2)</f>
        <v>0</v>
      </c>
      <c r="L267" s="188">
        <v>21</v>
      </c>
      <c r="M267" s="188">
        <f>G267*(1+L267/100)</f>
        <v>0</v>
      </c>
      <c r="N267" s="186">
        <v>0</v>
      </c>
      <c r="O267" s="186">
        <f>ROUND(E267*N267,2)</f>
        <v>0</v>
      </c>
      <c r="P267" s="186">
        <v>0</v>
      </c>
      <c r="Q267" s="186">
        <f>ROUND(E267*P267,2)</f>
        <v>0</v>
      </c>
      <c r="R267" s="188" t="s">
        <v>241</v>
      </c>
      <c r="S267" s="188" t="s">
        <v>129</v>
      </c>
      <c r="T267" s="189" t="s">
        <v>129</v>
      </c>
      <c r="U267" s="158">
        <v>0.93</v>
      </c>
      <c r="V267" s="158">
        <f>ROUND(E267*U267,2)</f>
        <v>24.11</v>
      </c>
      <c r="W267" s="158"/>
      <c r="X267" s="158" t="s">
        <v>444</v>
      </c>
      <c r="Y267" s="158" t="s">
        <v>131</v>
      </c>
      <c r="Z267" s="147"/>
      <c r="AA267" s="147"/>
      <c r="AB267" s="147"/>
      <c r="AC267" s="147"/>
      <c r="AD267" s="147"/>
      <c r="AE267" s="147"/>
      <c r="AF267" s="147"/>
      <c r="AG267" s="147" t="s">
        <v>445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83">
        <v>60</v>
      </c>
      <c r="B268" s="184" t="s">
        <v>446</v>
      </c>
      <c r="C268" s="197" t="s">
        <v>447</v>
      </c>
      <c r="D268" s="185" t="s">
        <v>278</v>
      </c>
      <c r="E268" s="186">
        <v>51.848030000000001</v>
      </c>
      <c r="F268" s="187"/>
      <c r="G268" s="188">
        <f>ROUND(E268*F268,2)</f>
        <v>0</v>
      </c>
      <c r="H268" s="187"/>
      <c r="I268" s="188">
        <f>ROUND(E268*H268,2)</f>
        <v>0</v>
      </c>
      <c r="J268" s="187"/>
      <c r="K268" s="188">
        <f>ROUND(E268*J268,2)</f>
        <v>0</v>
      </c>
      <c r="L268" s="188">
        <v>21</v>
      </c>
      <c r="M268" s="188">
        <f>G268*(1+L268/100)</f>
        <v>0</v>
      </c>
      <c r="N268" s="186">
        <v>0</v>
      </c>
      <c r="O268" s="186">
        <f>ROUND(E268*N268,2)</f>
        <v>0</v>
      </c>
      <c r="P268" s="186">
        <v>0</v>
      </c>
      <c r="Q268" s="186">
        <f>ROUND(E268*P268,2)</f>
        <v>0</v>
      </c>
      <c r="R268" s="188" t="s">
        <v>241</v>
      </c>
      <c r="S268" s="188" t="s">
        <v>129</v>
      </c>
      <c r="T268" s="189" t="s">
        <v>129</v>
      </c>
      <c r="U268" s="158">
        <v>0.65300000000000002</v>
      </c>
      <c r="V268" s="158">
        <f>ROUND(E268*U268,2)</f>
        <v>33.86</v>
      </c>
      <c r="W268" s="158"/>
      <c r="X268" s="158" t="s">
        <v>444</v>
      </c>
      <c r="Y268" s="158" t="s">
        <v>131</v>
      </c>
      <c r="Z268" s="147"/>
      <c r="AA268" s="147"/>
      <c r="AB268" s="147"/>
      <c r="AC268" s="147"/>
      <c r="AD268" s="147"/>
      <c r="AE268" s="147"/>
      <c r="AF268" s="147"/>
      <c r="AG268" s="147" t="s">
        <v>445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4">
        <v>61</v>
      </c>
      <c r="B269" s="175" t="s">
        <v>448</v>
      </c>
      <c r="C269" s="191" t="s">
        <v>449</v>
      </c>
      <c r="D269" s="176" t="s">
        <v>278</v>
      </c>
      <c r="E269" s="177">
        <v>25.924009999999999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0</v>
      </c>
      <c r="Q269" s="177">
        <f>ROUND(E269*P269,2)</f>
        <v>0</v>
      </c>
      <c r="R269" s="179" t="s">
        <v>241</v>
      </c>
      <c r="S269" s="179" t="s">
        <v>129</v>
      </c>
      <c r="T269" s="180" t="s">
        <v>129</v>
      </c>
      <c r="U269" s="158">
        <v>0.49</v>
      </c>
      <c r="V269" s="158">
        <f>ROUND(E269*U269,2)</f>
        <v>12.7</v>
      </c>
      <c r="W269" s="158"/>
      <c r="X269" s="158" t="s">
        <v>444</v>
      </c>
      <c r="Y269" s="158" t="s">
        <v>131</v>
      </c>
      <c r="Z269" s="147"/>
      <c r="AA269" s="147"/>
      <c r="AB269" s="147"/>
      <c r="AC269" s="147"/>
      <c r="AD269" s="147"/>
      <c r="AE269" s="147"/>
      <c r="AF269" s="147"/>
      <c r="AG269" s="147" t="s">
        <v>445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263" t="s">
        <v>450</v>
      </c>
      <c r="D270" s="264"/>
      <c r="E270" s="264"/>
      <c r="F270" s="264"/>
      <c r="G270" s="264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176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83">
        <v>62</v>
      </c>
      <c r="B271" s="184" t="s">
        <v>451</v>
      </c>
      <c r="C271" s="197" t="s">
        <v>452</v>
      </c>
      <c r="D271" s="185" t="s">
        <v>278</v>
      </c>
      <c r="E271" s="186">
        <v>751.79638999999997</v>
      </c>
      <c r="F271" s="187"/>
      <c r="G271" s="188">
        <f>ROUND(E271*F271,2)</f>
        <v>0</v>
      </c>
      <c r="H271" s="187"/>
      <c r="I271" s="188">
        <f>ROUND(E271*H271,2)</f>
        <v>0</v>
      </c>
      <c r="J271" s="187"/>
      <c r="K271" s="188">
        <f>ROUND(E271*J271,2)</f>
        <v>0</v>
      </c>
      <c r="L271" s="188">
        <v>21</v>
      </c>
      <c r="M271" s="188">
        <f>G271*(1+L271/100)</f>
        <v>0</v>
      </c>
      <c r="N271" s="186">
        <v>0</v>
      </c>
      <c r="O271" s="186">
        <f>ROUND(E271*N271,2)</f>
        <v>0</v>
      </c>
      <c r="P271" s="186">
        <v>0</v>
      </c>
      <c r="Q271" s="186">
        <f>ROUND(E271*P271,2)</f>
        <v>0</v>
      </c>
      <c r="R271" s="188" t="s">
        <v>241</v>
      </c>
      <c r="S271" s="188" t="s">
        <v>129</v>
      </c>
      <c r="T271" s="189" t="s">
        <v>129</v>
      </c>
      <c r="U271" s="158">
        <v>0</v>
      </c>
      <c r="V271" s="158">
        <f>ROUND(E271*U271,2)</f>
        <v>0</v>
      </c>
      <c r="W271" s="158"/>
      <c r="X271" s="158" t="s">
        <v>444</v>
      </c>
      <c r="Y271" s="158" t="s">
        <v>131</v>
      </c>
      <c r="Z271" s="147"/>
      <c r="AA271" s="147"/>
      <c r="AB271" s="147"/>
      <c r="AC271" s="147"/>
      <c r="AD271" s="147"/>
      <c r="AE271" s="147"/>
      <c r="AF271" s="147"/>
      <c r="AG271" s="147" t="s">
        <v>445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74">
        <v>63</v>
      </c>
      <c r="B272" s="175" t="s">
        <v>453</v>
      </c>
      <c r="C272" s="191" t="s">
        <v>454</v>
      </c>
      <c r="D272" s="176" t="s">
        <v>278</v>
      </c>
      <c r="E272" s="177">
        <v>25.924009999999999</v>
      </c>
      <c r="F272" s="178"/>
      <c r="G272" s="179">
        <f>ROUND(E272*F272,2)</f>
        <v>0</v>
      </c>
      <c r="H272" s="178"/>
      <c r="I272" s="179">
        <f>ROUND(E272*H272,2)</f>
        <v>0</v>
      </c>
      <c r="J272" s="178"/>
      <c r="K272" s="179">
        <f>ROUND(E272*J272,2)</f>
        <v>0</v>
      </c>
      <c r="L272" s="179">
        <v>21</v>
      </c>
      <c r="M272" s="179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9" t="s">
        <v>455</v>
      </c>
      <c r="S272" s="179" t="s">
        <v>129</v>
      </c>
      <c r="T272" s="180" t="s">
        <v>129</v>
      </c>
      <c r="U272" s="158">
        <v>0.83</v>
      </c>
      <c r="V272" s="158">
        <f>ROUND(E272*U272,2)</f>
        <v>21.52</v>
      </c>
      <c r="W272" s="158"/>
      <c r="X272" s="158" t="s">
        <v>444</v>
      </c>
      <c r="Y272" s="158" t="s">
        <v>131</v>
      </c>
      <c r="Z272" s="147"/>
      <c r="AA272" s="147"/>
      <c r="AB272" s="147"/>
      <c r="AC272" s="147"/>
      <c r="AD272" s="147"/>
      <c r="AE272" s="147"/>
      <c r="AF272" s="147"/>
      <c r="AG272" s="147" t="s">
        <v>445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9" t="s">
        <v>456</v>
      </c>
      <c r="D273" s="260"/>
      <c r="E273" s="260"/>
      <c r="F273" s="260"/>
      <c r="G273" s="260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58"/>
      <c r="Z273" s="147"/>
      <c r="AA273" s="147"/>
      <c r="AB273" s="147"/>
      <c r="AC273" s="147"/>
      <c r="AD273" s="147"/>
      <c r="AE273" s="147"/>
      <c r="AF273" s="147"/>
      <c r="AG273" s="147" t="s">
        <v>134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81" t="str">
        <f>C273</f>
        <v>nebo vybouraných hmot nošením nebo přehazováním k místu nakládky přístupnému normálním dopravním prostředkům do 10 m,</v>
      </c>
      <c r="BB273" s="147"/>
      <c r="BC273" s="147"/>
      <c r="BD273" s="147"/>
      <c r="BE273" s="147"/>
      <c r="BF273" s="147"/>
      <c r="BG273" s="147"/>
      <c r="BH273" s="147"/>
    </row>
    <row r="274" spans="1:60" ht="22.5" outlineLevel="2" x14ac:dyDescent="0.2">
      <c r="A274" s="154"/>
      <c r="B274" s="155"/>
      <c r="C274" s="257" t="s">
        <v>457</v>
      </c>
      <c r="D274" s="258"/>
      <c r="E274" s="258"/>
      <c r="F274" s="258"/>
      <c r="G274" s="2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176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81" t="str">
        <f>C274</f>
        <v>S naložením suti nebo vybouraných hmot do dopravního prostředku a na jejich vyložením, popřípadě přeložením na normální dopravní prostředek.</v>
      </c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4">
        <v>64</v>
      </c>
      <c r="B275" s="175" t="s">
        <v>458</v>
      </c>
      <c r="C275" s="191" t="s">
        <v>459</v>
      </c>
      <c r="D275" s="176" t="s">
        <v>278</v>
      </c>
      <c r="E275" s="177">
        <v>25.924009999999999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 t="s">
        <v>455</v>
      </c>
      <c r="S275" s="179" t="s">
        <v>129</v>
      </c>
      <c r="T275" s="180" t="s">
        <v>129</v>
      </c>
      <c r="U275" s="158">
        <v>0.36</v>
      </c>
      <c r="V275" s="158">
        <f>ROUND(E275*U275,2)</f>
        <v>9.33</v>
      </c>
      <c r="W275" s="158"/>
      <c r="X275" s="158" t="s">
        <v>444</v>
      </c>
      <c r="Y275" s="158" t="s">
        <v>131</v>
      </c>
      <c r="Z275" s="147"/>
      <c r="AA275" s="147"/>
      <c r="AB275" s="147"/>
      <c r="AC275" s="147"/>
      <c r="AD275" s="147"/>
      <c r="AE275" s="147"/>
      <c r="AF275" s="147"/>
      <c r="AG275" s="147" t="s">
        <v>445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259" t="s">
        <v>456</v>
      </c>
      <c r="D276" s="260"/>
      <c r="E276" s="260"/>
      <c r="F276" s="260"/>
      <c r="G276" s="260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134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81" t="str">
        <f>C276</f>
        <v>nebo vybouraných hmot nošením nebo přehazováním k místu nakládky přístupnému normálním dopravním prostředkům do 10 m,</v>
      </c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4">
        <v>65</v>
      </c>
      <c r="B277" s="175" t="s">
        <v>460</v>
      </c>
      <c r="C277" s="191" t="s">
        <v>461</v>
      </c>
      <c r="D277" s="176" t="s">
        <v>278</v>
      </c>
      <c r="E277" s="177">
        <v>25.924009999999999</v>
      </c>
      <c r="F277" s="178"/>
      <c r="G277" s="179">
        <f>ROUND(E277*F277,2)</f>
        <v>0</v>
      </c>
      <c r="H277" s="178"/>
      <c r="I277" s="179">
        <f>ROUND(E277*H277,2)</f>
        <v>0</v>
      </c>
      <c r="J277" s="178"/>
      <c r="K277" s="179">
        <f>ROUND(E277*J277,2)</f>
        <v>0</v>
      </c>
      <c r="L277" s="179">
        <v>21</v>
      </c>
      <c r="M277" s="179">
        <f>G277*(1+L277/100)</f>
        <v>0</v>
      </c>
      <c r="N277" s="177">
        <v>0</v>
      </c>
      <c r="O277" s="177">
        <f>ROUND(E277*N277,2)</f>
        <v>0</v>
      </c>
      <c r="P277" s="177">
        <v>0</v>
      </c>
      <c r="Q277" s="177">
        <f>ROUND(E277*P277,2)</f>
        <v>0</v>
      </c>
      <c r="R277" s="179"/>
      <c r="S277" s="179" t="s">
        <v>129</v>
      </c>
      <c r="T277" s="180" t="s">
        <v>369</v>
      </c>
      <c r="U277" s="158">
        <v>0</v>
      </c>
      <c r="V277" s="158">
        <f>ROUND(E277*U277,2)</f>
        <v>0</v>
      </c>
      <c r="W277" s="158"/>
      <c r="X277" s="158" t="s">
        <v>444</v>
      </c>
      <c r="Y277" s="158" t="s">
        <v>131</v>
      </c>
      <c r="Z277" s="147"/>
      <c r="AA277" s="147"/>
      <c r="AB277" s="147"/>
      <c r="AC277" s="147"/>
      <c r="AD277" s="147"/>
      <c r="AE277" s="147"/>
      <c r="AF277" s="147"/>
      <c r="AG277" s="147" t="s">
        <v>445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">
      <c r="A278" s="3"/>
      <c r="B278" s="4"/>
      <c r="C278" s="198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E278">
        <v>12</v>
      </c>
      <c r="AF278">
        <v>21</v>
      </c>
      <c r="AG278" t="s">
        <v>109</v>
      </c>
    </row>
    <row r="279" spans="1:60" x14ac:dyDescent="0.2">
      <c r="A279" s="150"/>
      <c r="B279" s="151" t="s">
        <v>29</v>
      </c>
      <c r="C279" s="199"/>
      <c r="D279" s="152"/>
      <c r="E279" s="153"/>
      <c r="F279" s="153"/>
      <c r="G279" s="173">
        <f>G8+G15+G20+G72+G91+G118+G121+G127+G134+G209+G241+G260+G266</f>
        <v>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f>SUMIF(L7:L277,AE278,G7:G277)</f>
        <v>0</v>
      </c>
      <c r="AF279">
        <f>SUMIF(L7:L277,AF278,G7:G277)</f>
        <v>0</v>
      </c>
      <c r="AG279" t="s">
        <v>462</v>
      </c>
    </row>
    <row r="280" spans="1:60" x14ac:dyDescent="0.2">
      <c r="C280" s="200"/>
      <c r="D280" s="10"/>
      <c r="AG280" t="s">
        <v>463</v>
      </c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A14" sheet="1" formatRows="0"/>
  <mergeCells count="32">
    <mergeCell ref="C54:G54"/>
    <mergeCell ref="A1:G1"/>
    <mergeCell ref="C2:G2"/>
    <mergeCell ref="C3:G3"/>
    <mergeCell ref="C4:G4"/>
    <mergeCell ref="C17:G17"/>
    <mergeCell ref="C35:G35"/>
    <mergeCell ref="C43:G43"/>
    <mergeCell ref="C44:G44"/>
    <mergeCell ref="C47:G47"/>
    <mergeCell ref="C48:G48"/>
    <mergeCell ref="C51:G51"/>
    <mergeCell ref="C177:G177"/>
    <mergeCell ref="C74:G74"/>
    <mergeCell ref="C75:G75"/>
    <mergeCell ref="C79:G79"/>
    <mergeCell ref="C120:G120"/>
    <mergeCell ref="C126:G126"/>
    <mergeCell ref="C133:G133"/>
    <mergeCell ref="C136:G136"/>
    <mergeCell ref="C147:G147"/>
    <mergeCell ref="C155:G155"/>
    <mergeCell ref="C168:G168"/>
    <mergeCell ref="C169:G169"/>
    <mergeCell ref="C274:G274"/>
    <mergeCell ref="C276:G276"/>
    <mergeCell ref="C178:G178"/>
    <mergeCell ref="C208:G208"/>
    <mergeCell ref="C240:G240"/>
    <mergeCell ref="C245:G245"/>
    <mergeCell ref="C270:G270"/>
    <mergeCell ref="C273:G27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5" t="s">
        <v>96</v>
      </c>
      <c r="B1" s="265"/>
      <c r="C1" s="265"/>
      <c r="D1" s="265"/>
      <c r="E1" s="265"/>
      <c r="F1" s="265"/>
      <c r="G1" s="265"/>
      <c r="AG1" t="s">
        <v>97</v>
      </c>
    </row>
    <row r="2" spans="1:60" ht="24.95" customHeight="1" x14ac:dyDescent="0.2">
      <c r="A2" s="50" t="s">
        <v>7</v>
      </c>
      <c r="B2" s="49" t="s">
        <v>43</v>
      </c>
      <c r="C2" s="266" t="s">
        <v>44</v>
      </c>
      <c r="D2" s="267"/>
      <c r="E2" s="267"/>
      <c r="F2" s="267"/>
      <c r="G2" s="268"/>
      <c r="AG2" t="s">
        <v>98</v>
      </c>
    </row>
    <row r="3" spans="1:60" ht="24.95" customHeight="1" x14ac:dyDescent="0.2">
      <c r="A3" s="50" t="s">
        <v>8</v>
      </c>
      <c r="B3" s="49" t="s">
        <v>47</v>
      </c>
      <c r="C3" s="266" t="s">
        <v>48</v>
      </c>
      <c r="D3" s="267"/>
      <c r="E3" s="267"/>
      <c r="F3" s="267"/>
      <c r="G3" s="268"/>
      <c r="AC3" s="121" t="s">
        <v>98</v>
      </c>
      <c r="AG3" t="s">
        <v>99</v>
      </c>
    </row>
    <row r="4" spans="1:60" ht="24.95" customHeight="1" x14ac:dyDescent="0.2">
      <c r="A4" s="140" t="s">
        <v>9</v>
      </c>
      <c r="B4" s="141" t="s">
        <v>53</v>
      </c>
      <c r="C4" s="269" t="s">
        <v>54</v>
      </c>
      <c r="D4" s="270"/>
      <c r="E4" s="270"/>
      <c r="F4" s="270"/>
      <c r="G4" s="271"/>
      <c r="AG4" t="s">
        <v>100</v>
      </c>
    </row>
    <row r="5" spans="1:60" x14ac:dyDescent="0.2">
      <c r="D5" s="10"/>
    </row>
    <row r="6" spans="1:60" ht="38.25" x14ac:dyDescent="0.2">
      <c r="A6" s="143" t="s">
        <v>101</v>
      </c>
      <c r="B6" s="145" t="s">
        <v>102</v>
      </c>
      <c r="C6" s="145" t="s">
        <v>103</v>
      </c>
      <c r="D6" s="144" t="s">
        <v>104</v>
      </c>
      <c r="E6" s="143" t="s">
        <v>105</v>
      </c>
      <c r="F6" s="142" t="s">
        <v>106</v>
      </c>
      <c r="G6" s="143" t="s">
        <v>29</v>
      </c>
      <c r="H6" s="146" t="s">
        <v>30</v>
      </c>
      <c r="I6" s="146" t="s">
        <v>107</v>
      </c>
      <c r="J6" s="146" t="s">
        <v>31</v>
      </c>
      <c r="K6" s="146" t="s">
        <v>108</v>
      </c>
      <c r="L6" s="146" t="s">
        <v>109</v>
      </c>
      <c r="M6" s="146" t="s">
        <v>110</v>
      </c>
      <c r="N6" s="146" t="s">
        <v>111</v>
      </c>
      <c r="O6" s="146" t="s">
        <v>112</v>
      </c>
      <c r="P6" s="146" t="s">
        <v>113</v>
      </c>
      <c r="Q6" s="146" t="s">
        <v>114</v>
      </c>
      <c r="R6" s="146" t="s">
        <v>115</v>
      </c>
      <c r="S6" s="146" t="s">
        <v>116</v>
      </c>
      <c r="T6" s="146" t="s">
        <v>117</v>
      </c>
      <c r="U6" s="146" t="s">
        <v>118</v>
      </c>
      <c r="V6" s="146" t="s">
        <v>119</v>
      </c>
      <c r="W6" s="146" t="s">
        <v>120</v>
      </c>
      <c r="X6" s="146" t="s">
        <v>121</v>
      </c>
      <c r="Y6" s="146" t="s">
        <v>122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123</v>
      </c>
      <c r="B8" s="168" t="s">
        <v>94</v>
      </c>
      <c r="C8" s="190" t="s">
        <v>27</v>
      </c>
      <c r="D8" s="169"/>
      <c r="E8" s="170"/>
      <c r="F8" s="171"/>
      <c r="G8" s="171">
        <f>SUMIF(AG9:AG20,"&lt;&gt;NOR",G9:G20)</f>
        <v>0</v>
      </c>
      <c r="H8" s="171"/>
      <c r="I8" s="171">
        <f>SUM(I9:I20)</f>
        <v>0</v>
      </c>
      <c r="J8" s="171"/>
      <c r="K8" s="171">
        <f>SUM(K9:K20)</f>
        <v>0</v>
      </c>
      <c r="L8" s="171"/>
      <c r="M8" s="171">
        <f>SUM(M9:M20)</f>
        <v>0</v>
      </c>
      <c r="N8" s="170"/>
      <c r="O8" s="170">
        <f>SUM(O9:O20)</f>
        <v>0</v>
      </c>
      <c r="P8" s="170"/>
      <c r="Q8" s="170">
        <f>SUM(Q9:Q20)</f>
        <v>0</v>
      </c>
      <c r="R8" s="171"/>
      <c r="S8" s="171"/>
      <c r="T8" s="172"/>
      <c r="U8" s="166"/>
      <c r="V8" s="166">
        <f>SUM(V9:V20)</f>
        <v>0</v>
      </c>
      <c r="W8" s="166"/>
      <c r="X8" s="166"/>
      <c r="Y8" s="166"/>
      <c r="AG8" t="s">
        <v>124</v>
      </c>
    </row>
    <row r="9" spans="1:60" outlineLevel="1" x14ac:dyDescent="0.2">
      <c r="A9" s="174">
        <v>1</v>
      </c>
      <c r="B9" s="175" t="s">
        <v>568</v>
      </c>
      <c r="C9" s="191" t="s">
        <v>569</v>
      </c>
      <c r="D9" s="176" t="s">
        <v>570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129</v>
      </c>
      <c r="T9" s="180" t="s">
        <v>196</v>
      </c>
      <c r="U9" s="158">
        <v>0</v>
      </c>
      <c r="V9" s="158">
        <f>ROUND(E9*U9,2)</f>
        <v>0</v>
      </c>
      <c r="W9" s="158"/>
      <c r="X9" s="158" t="s">
        <v>571</v>
      </c>
      <c r="Y9" s="158" t="s">
        <v>131</v>
      </c>
      <c r="Z9" s="147"/>
      <c r="AA9" s="147"/>
      <c r="AB9" s="147"/>
      <c r="AC9" s="147"/>
      <c r="AD9" s="147"/>
      <c r="AE9" s="147"/>
      <c r="AF9" s="147"/>
      <c r="AG9" s="147" t="s">
        <v>572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3" t="s">
        <v>573</v>
      </c>
      <c r="D10" s="264"/>
      <c r="E10" s="264"/>
      <c r="F10" s="264"/>
      <c r="G10" s="264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2</v>
      </c>
      <c r="B11" s="175" t="s">
        <v>574</v>
      </c>
      <c r="C11" s="191" t="s">
        <v>575</v>
      </c>
      <c r="D11" s="176" t="s">
        <v>570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129</v>
      </c>
      <c r="T11" s="180" t="s">
        <v>196</v>
      </c>
      <c r="U11" s="158">
        <v>0</v>
      </c>
      <c r="V11" s="158">
        <f>ROUND(E11*U11,2)</f>
        <v>0</v>
      </c>
      <c r="W11" s="158"/>
      <c r="X11" s="158" t="s">
        <v>571</v>
      </c>
      <c r="Y11" s="158" t="s">
        <v>131</v>
      </c>
      <c r="Z11" s="147"/>
      <c r="AA11" s="147"/>
      <c r="AB11" s="147"/>
      <c r="AC11" s="147"/>
      <c r="AD11" s="147"/>
      <c r="AE11" s="147"/>
      <c r="AF11" s="147"/>
      <c r="AG11" s="147" t="s">
        <v>572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263" t="s">
        <v>576</v>
      </c>
      <c r="D12" s="264"/>
      <c r="E12" s="264"/>
      <c r="F12" s="264"/>
      <c r="G12" s="264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176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81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3</v>
      </c>
      <c r="B13" s="175" t="s">
        <v>577</v>
      </c>
      <c r="C13" s="191" t="s">
        <v>578</v>
      </c>
      <c r="D13" s="176" t="s">
        <v>570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129</v>
      </c>
      <c r="T13" s="180" t="s">
        <v>196</v>
      </c>
      <c r="U13" s="158">
        <v>0</v>
      </c>
      <c r="V13" s="158">
        <f>ROUND(E13*U13,2)</f>
        <v>0</v>
      </c>
      <c r="W13" s="158"/>
      <c r="X13" s="158" t="s">
        <v>571</v>
      </c>
      <c r="Y13" s="158" t="s">
        <v>131</v>
      </c>
      <c r="Z13" s="147"/>
      <c r="AA13" s="147"/>
      <c r="AB13" s="147"/>
      <c r="AC13" s="147"/>
      <c r="AD13" s="147"/>
      <c r="AE13" s="147"/>
      <c r="AF13" s="147"/>
      <c r="AG13" s="147" t="s">
        <v>572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263" t="s">
        <v>579</v>
      </c>
      <c r="D14" s="264"/>
      <c r="E14" s="264"/>
      <c r="F14" s="264"/>
      <c r="G14" s="26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1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4</v>
      </c>
      <c r="B15" s="175" t="s">
        <v>580</v>
      </c>
      <c r="C15" s="191" t="s">
        <v>581</v>
      </c>
      <c r="D15" s="176" t="s">
        <v>570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129</v>
      </c>
      <c r="T15" s="180" t="s">
        <v>196</v>
      </c>
      <c r="U15" s="158">
        <v>0</v>
      </c>
      <c r="V15" s="158">
        <f>ROUND(E15*U15,2)</f>
        <v>0</v>
      </c>
      <c r="W15" s="158"/>
      <c r="X15" s="158" t="s">
        <v>571</v>
      </c>
      <c r="Y15" s="158" t="s">
        <v>131</v>
      </c>
      <c r="Z15" s="147"/>
      <c r="AA15" s="147"/>
      <c r="AB15" s="147"/>
      <c r="AC15" s="147"/>
      <c r="AD15" s="147"/>
      <c r="AE15" s="147"/>
      <c r="AF15" s="147"/>
      <c r="AG15" s="147" t="s">
        <v>572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63" t="s">
        <v>582</v>
      </c>
      <c r="D16" s="264"/>
      <c r="E16" s="264"/>
      <c r="F16" s="264"/>
      <c r="G16" s="264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1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5</v>
      </c>
      <c r="B17" s="175" t="s">
        <v>583</v>
      </c>
      <c r="C17" s="191" t="s">
        <v>584</v>
      </c>
      <c r="D17" s="176" t="s">
        <v>570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129</v>
      </c>
      <c r="T17" s="180" t="s">
        <v>196</v>
      </c>
      <c r="U17" s="158">
        <v>0</v>
      </c>
      <c r="V17" s="158">
        <f>ROUND(E17*U17,2)</f>
        <v>0</v>
      </c>
      <c r="W17" s="158"/>
      <c r="X17" s="158" t="s">
        <v>571</v>
      </c>
      <c r="Y17" s="158" t="s">
        <v>131</v>
      </c>
      <c r="Z17" s="147"/>
      <c r="AA17" s="147"/>
      <c r="AB17" s="147"/>
      <c r="AC17" s="147"/>
      <c r="AD17" s="147"/>
      <c r="AE17" s="147"/>
      <c r="AF17" s="147"/>
      <c r="AG17" s="147" t="s">
        <v>572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63" t="s">
        <v>585</v>
      </c>
      <c r="D18" s="264"/>
      <c r="E18" s="264"/>
      <c r="F18" s="264"/>
      <c r="G18" s="264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176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1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6</v>
      </c>
      <c r="B19" s="175" t="s">
        <v>586</v>
      </c>
      <c r="C19" s="191" t="s">
        <v>587</v>
      </c>
      <c r="D19" s="176" t="s">
        <v>570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129</v>
      </c>
      <c r="T19" s="180" t="s">
        <v>196</v>
      </c>
      <c r="U19" s="158">
        <v>0</v>
      </c>
      <c r="V19" s="158">
        <f>ROUND(E19*U19,2)</f>
        <v>0</v>
      </c>
      <c r="W19" s="158"/>
      <c r="X19" s="158" t="s">
        <v>571</v>
      </c>
      <c r="Y19" s="158" t="s">
        <v>131</v>
      </c>
      <c r="Z19" s="147"/>
      <c r="AA19" s="147"/>
      <c r="AB19" s="147"/>
      <c r="AC19" s="147"/>
      <c r="AD19" s="147"/>
      <c r="AE19" s="147"/>
      <c r="AF19" s="147"/>
      <c r="AG19" s="147" t="s">
        <v>572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63" t="s">
        <v>588</v>
      </c>
      <c r="D20" s="264"/>
      <c r="E20" s="264"/>
      <c r="F20" s="264"/>
      <c r="G20" s="264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7" t="s">
        <v>123</v>
      </c>
      <c r="B21" s="168" t="s">
        <v>95</v>
      </c>
      <c r="C21" s="190" t="s">
        <v>28</v>
      </c>
      <c r="D21" s="169"/>
      <c r="E21" s="170"/>
      <c r="F21" s="171"/>
      <c r="G21" s="171">
        <f>SUMIF(AG22:AG39,"&lt;&gt;NOR",G22:G39)</f>
        <v>0</v>
      </c>
      <c r="H21" s="171"/>
      <c r="I21" s="171">
        <f>SUM(I22:I39)</f>
        <v>0</v>
      </c>
      <c r="J21" s="171"/>
      <c r="K21" s="171">
        <f>SUM(K22:K39)</f>
        <v>0</v>
      </c>
      <c r="L21" s="171"/>
      <c r="M21" s="171">
        <f>SUM(M22:M39)</f>
        <v>0</v>
      </c>
      <c r="N21" s="170"/>
      <c r="O21" s="170">
        <f>SUM(O22:O39)</f>
        <v>0</v>
      </c>
      <c r="P21" s="170"/>
      <c r="Q21" s="170">
        <f>SUM(Q22:Q39)</f>
        <v>0</v>
      </c>
      <c r="R21" s="171"/>
      <c r="S21" s="171"/>
      <c r="T21" s="172"/>
      <c r="U21" s="166"/>
      <c r="V21" s="166">
        <f>SUM(V22:V39)</f>
        <v>0</v>
      </c>
      <c r="W21" s="166"/>
      <c r="X21" s="166"/>
      <c r="Y21" s="166"/>
      <c r="AG21" t="s">
        <v>124</v>
      </c>
    </row>
    <row r="22" spans="1:60" outlineLevel="1" x14ac:dyDescent="0.2">
      <c r="A22" s="174">
        <v>7</v>
      </c>
      <c r="B22" s="175" t="s">
        <v>589</v>
      </c>
      <c r="C22" s="191" t="s">
        <v>590</v>
      </c>
      <c r="D22" s="176" t="s">
        <v>570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129</v>
      </c>
      <c r="T22" s="180" t="s">
        <v>196</v>
      </c>
      <c r="U22" s="158">
        <v>0</v>
      </c>
      <c r="V22" s="158">
        <f>ROUND(E22*U22,2)</f>
        <v>0</v>
      </c>
      <c r="W22" s="158"/>
      <c r="X22" s="158" t="s">
        <v>571</v>
      </c>
      <c r="Y22" s="158" t="s">
        <v>131</v>
      </c>
      <c r="Z22" s="147"/>
      <c r="AA22" s="147"/>
      <c r="AB22" s="147"/>
      <c r="AC22" s="147"/>
      <c r="AD22" s="147"/>
      <c r="AE22" s="147"/>
      <c r="AF22" s="147"/>
      <c r="AG22" s="147" t="s">
        <v>572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2" x14ac:dyDescent="0.2">
      <c r="A23" s="154"/>
      <c r="B23" s="155"/>
      <c r="C23" s="263" t="s">
        <v>591</v>
      </c>
      <c r="D23" s="264"/>
      <c r="E23" s="264"/>
      <c r="F23" s="264"/>
      <c r="G23" s="264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1" t="str">
        <f>C23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8</v>
      </c>
      <c r="B24" s="175" t="s">
        <v>592</v>
      </c>
      <c r="C24" s="191" t="s">
        <v>593</v>
      </c>
      <c r="D24" s="176" t="s">
        <v>570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129</v>
      </c>
      <c r="T24" s="180" t="s">
        <v>196</v>
      </c>
      <c r="U24" s="158">
        <v>0</v>
      </c>
      <c r="V24" s="158">
        <f>ROUND(E24*U24,2)</f>
        <v>0</v>
      </c>
      <c r="W24" s="158"/>
      <c r="X24" s="158" t="s">
        <v>571</v>
      </c>
      <c r="Y24" s="158" t="s">
        <v>131</v>
      </c>
      <c r="Z24" s="147"/>
      <c r="AA24" s="147"/>
      <c r="AB24" s="147"/>
      <c r="AC24" s="147"/>
      <c r="AD24" s="147"/>
      <c r="AE24" s="147"/>
      <c r="AF24" s="147"/>
      <c r="AG24" s="147" t="s">
        <v>572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3" t="s">
        <v>594</v>
      </c>
      <c r="D25" s="264"/>
      <c r="E25" s="264"/>
      <c r="F25" s="264"/>
      <c r="G25" s="264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176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9</v>
      </c>
      <c r="B26" s="175" t="s">
        <v>595</v>
      </c>
      <c r="C26" s="191" t="s">
        <v>596</v>
      </c>
      <c r="D26" s="176" t="s">
        <v>570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129</v>
      </c>
      <c r="T26" s="180" t="s">
        <v>196</v>
      </c>
      <c r="U26" s="158">
        <v>0</v>
      </c>
      <c r="V26" s="158">
        <f>ROUND(E26*U26,2)</f>
        <v>0</v>
      </c>
      <c r="W26" s="158"/>
      <c r="X26" s="158" t="s">
        <v>571</v>
      </c>
      <c r="Y26" s="158" t="s">
        <v>131</v>
      </c>
      <c r="Z26" s="147"/>
      <c r="AA26" s="147"/>
      <c r="AB26" s="147"/>
      <c r="AC26" s="147"/>
      <c r="AD26" s="147"/>
      <c r="AE26" s="147"/>
      <c r="AF26" s="147"/>
      <c r="AG26" s="147" t="s">
        <v>572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2" x14ac:dyDescent="0.2">
      <c r="A27" s="154"/>
      <c r="B27" s="155"/>
      <c r="C27" s="263" t="s">
        <v>597</v>
      </c>
      <c r="D27" s="264"/>
      <c r="E27" s="264"/>
      <c r="F27" s="264"/>
      <c r="G27" s="26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176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1" t="str">
        <f>C27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10</v>
      </c>
      <c r="B28" s="175" t="s">
        <v>598</v>
      </c>
      <c r="C28" s="191" t="s">
        <v>599</v>
      </c>
      <c r="D28" s="176" t="s">
        <v>570</v>
      </c>
      <c r="E28" s="177">
        <v>12581.02125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129</v>
      </c>
      <c r="T28" s="180" t="s">
        <v>196</v>
      </c>
      <c r="U28" s="158">
        <v>0</v>
      </c>
      <c r="V28" s="158">
        <f>ROUND(E28*U28,2)</f>
        <v>0</v>
      </c>
      <c r="W28" s="158"/>
      <c r="X28" s="158" t="s">
        <v>571</v>
      </c>
      <c r="Y28" s="158" t="s">
        <v>131</v>
      </c>
      <c r="Z28" s="147"/>
      <c r="AA28" s="147"/>
      <c r="AB28" s="147"/>
      <c r="AC28" s="147"/>
      <c r="AD28" s="147"/>
      <c r="AE28" s="147"/>
      <c r="AF28" s="147"/>
      <c r="AG28" s="147" t="s">
        <v>572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263" t="s">
        <v>600</v>
      </c>
      <c r="D29" s="264"/>
      <c r="E29" s="264"/>
      <c r="F29" s="264"/>
      <c r="G29" s="26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176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1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2" t="s">
        <v>601</v>
      </c>
      <c r="D30" s="160"/>
      <c r="E30" s="161">
        <v>8418.9150000000009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136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2" t="s">
        <v>602</v>
      </c>
      <c r="D31" s="160"/>
      <c r="E31" s="161">
        <v>4162.1062499999998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136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11</v>
      </c>
      <c r="B32" s="175" t="s">
        <v>603</v>
      </c>
      <c r="C32" s="191" t="s">
        <v>604</v>
      </c>
      <c r="D32" s="176" t="s">
        <v>570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129</v>
      </c>
      <c r="T32" s="180" t="s">
        <v>196</v>
      </c>
      <c r="U32" s="158">
        <v>0</v>
      </c>
      <c r="V32" s="158">
        <f>ROUND(E32*U32,2)</f>
        <v>0</v>
      </c>
      <c r="W32" s="158"/>
      <c r="X32" s="158" t="s">
        <v>571</v>
      </c>
      <c r="Y32" s="158" t="s">
        <v>131</v>
      </c>
      <c r="Z32" s="147"/>
      <c r="AA32" s="147"/>
      <c r="AB32" s="147"/>
      <c r="AC32" s="147"/>
      <c r="AD32" s="147"/>
      <c r="AE32" s="147"/>
      <c r="AF32" s="147"/>
      <c r="AG32" s="147" t="s">
        <v>572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2" x14ac:dyDescent="0.2">
      <c r="A33" s="154"/>
      <c r="B33" s="155"/>
      <c r="C33" s="263" t="s">
        <v>605</v>
      </c>
      <c r="D33" s="264"/>
      <c r="E33" s="264"/>
      <c r="F33" s="264"/>
      <c r="G33" s="26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176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1" t="str">
        <f>C33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12</v>
      </c>
      <c r="B34" s="175" t="s">
        <v>606</v>
      </c>
      <c r="C34" s="191" t="s">
        <v>607</v>
      </c>
      <c r="D34" s="176" t="s">
        <v>570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129</v>
      </c>
      <c r="T34" s="180" t="s">
        <v>196</v>
      </c>
      <c r="U34" s="158">
        <v>0</v>
      </c>
      <c r="V34" s="158">
        <f>ROUND(E34*U34,2)</f>
        <v>0</v>
      </c>
      <c r="W34" s="158"/>
      <c r="X34" s="158" t="s">
        <v>571</v>
      </c>
      <c r="Y34" s="158" t="s">
        <v>131</v>
      </c>
      <c r="Z34" s="147"/>
      <c r="AA34" s="147"/>
      <c r="AB34" s="147"/>
      <c r="AC34" s="147"/>
      <c r="AD34" s="147"/>
      <c r="AE34" s="147"/>
      <c r="AF34" s="147"/>
      <c r="AG34" s="147" t="s">
        <v>572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263" t="s">
        <v>608</v>
      </c>
      <c r="D35" s="264"/>
      <c r="E35" s="264"/>
      <c r="F35" s="264"/>
      <c r="G35" s="264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176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1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13</v>
      </c>
      <c r="B36" s="175" t="s">
        <v>609</v>
      </c>
      <c r="C36" s="191" t="s">
        <v>610</v>
      </c>
      <c r="D36" s="176" t="s">
        <v>570</v>
      </c>
      <c r="E36" s="177">
        <v>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129</v>
      </c>
      <c r="T36" s="180" t="s">
        <v>196</v>
      </c>
      <c r="U36" s="158">
        <v>0</v>
      </c>
      <c r="V36" s="158">
        <f>ROUND(E36*U36,2)</f>
        <v>0</v>
      </c>
      <c r="W36" s="158"/>
      <c r="X36" s="158" t="s">
        <v>571</v>
      </c>
      <c r="Y36" s="158" t="s">
        <v>131</v>
      </c>
      <c r="Z36" s="147"/>
      <c r="AA36" s="147"/>
      <c r="AB36" s="147"/>
      <c r="AC36" s="147"/>
      <c r="AD36" s="147"/>
      <c r="AE36" s="147"/>
      <c r="AF36" s="147"/>
      <c r="AG36" s="147" t="s">
        <v>572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63" t="s">
        <v>611</v>
      </c>
      <c r="D37" s="264"/>
      <c r="E37" s="264"/>
      <c r="F37" s="264"/>
      <c r="G37" s="264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176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81" t="str">
        <f>C37</f>
        <v>Náklady zhotovitele, které vzniknou v souvislosti s povinnostmi zhotovitele při předání a převzetí díla.</v>
      </c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14</v>
      </c>
      <c r="B38" s="175" t="s">
        <v>612</v>
      </c>
      <c r="C38" s="191" t="s">
        <v>613</v>
      </c>
      <c r="D38" s="176" t="s">
        <v>570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129</v>
      </c>
      <c r="T38" s="180" t="s">
        <v>196</v>
      </c>
      <c r="U38" s="158">
        <v>0</v>
      </c>
      <c r="V38" s="158">
        <f>ROUND(E38*U38,2)</f>
        <v>0</v>
      </c>
      <c r="W38" s="158"/>
      <c r="X38" s="158" t="s">
        <v>571</v>
      </c>
      <c r="Y38" s="158" t="s">
        <v>131</v>
      </c>
      <c r="Z38" s="147"/>
      <c r="AA38" s="147"/>
      <c r="AB38" s="147"/>
      <c r="AC38" s="147"/>
      <c r="AD38" s="147"/>
      <c r="AE38" s="147"/>
      <c r="AF38" s="147"/>
      <c r="AG38" s="147" t="s">
        <v>572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63" t="s">
        <v>614</v>
      </c>
      <c r="D39" s="264"/>
      <c r="E39" s="264"/>
      <c r="F39" s="264"/>
      <c r="G39" s="26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81" t="str">
        <f>C39</f>
        <v>Náklady na vyhotovení dokumentace skutečného provedení stavby a její předání objednateli v požadované formě a požadovaném počtu.</v>
      </c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3"/>
      <c r="B40" s="4"/>
      <c r="C40" s="198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12</v>
      </c>
      <c r="AF40">
        <v>21</v>
      </c>
      <c r="AG40" t="s">
        <v>109</v>
      </c>
    </row>
    <row r="41" spans="1:60" x14ac:dyDescent="0.2">
      <c r="A41" s="150"/>
      <c r="B41" s="151" t="s">
        <v>29</v>
      </c>
      <c r="C41" s="199"/>
      <c r="D41" s="152"/>
      <c r="E41" s="153"/>
      <c r="F41" s="153"/>
      <c r="G41" s="173">
        <f>G8+G21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462</v>
      </c>
    </row>
    <row r="42" spans="1:60" x14ac:dyDescent="0.2">
      <c r="C42" s="200"/>
      <c r="D42" s="10"/>
      <c r="AG42" t="s">
        <v>463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A14" sheet="1" formatRows="0"/>
  <mergeCells count="18">
    <mergeCell ref="C12:G12"/>
    <mergeCell ref="A1:G1"/>
    <mergeCell ref="C2:G2"/>
    <mergeCell ref="C3:G3"/>
    <mergeCell ref="C4:G4"/>
    <mergeCell ref="C10:G10"/>
    <mergeCell ref="C39:G39"/>
    <mergeCell ref="C14:G14"/>
    <mergeCell ref="C16:G16"/>
    <mergeCell ref="C18:G18"/>
    <mergeCell ref="C20:G20"/>
    <mergeCell ref="C23:G23"/>
    <mergeCell ref="C25:G25"/>
    <mergeCell ref="C27:G27"/>
    <mergeCell ref="C29:G29"/>
    <mergeCell ref="C33:G33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01 Pol</vt:lpstr>
      <vt:lpstr>SO 01 02 Pol</vt:lpstr>
      <vt:lpstr>SO 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'SO 01 03 Pol'!Názvy_tisku</vt:lpstr>
      <vt:lpstr>oadresa</vt:lpstr>
      <vt:lpstr>Stavba!Objednatel</vt:lpstr>
      <vt:lpstr>Stavba!Objekt</vt:lpstr>
      <vt:lpstr>'SO 01 01 Pol'!Oblast_tisku</vt:lpstr>
      <vt:lpstr>'SO 01 02 Pol'!Oblast_tisku</vt:lpstr>
      <vt:lpstr>'SO 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Michal Valenta</cp:lastModifiedBy>
  <cp:lastPrinted>2024-03-27T09:30:23Z</cp:lastPrinted>
  <dcterms:created xsi:type="dcterms:W3CDTF">2009-04-08T07:15:50Z</dcterms:created>
  <dcterms:modified xsi:type="dcterms:W3CDTF">2024-03-27T09:30:50Z</dcterms:modified>
</cp:coreProperties>
</file>