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ROZPOČTOVÁNÍ\ROZPOČTY-AKCE seznam\ROZPOČTY 2024\TPS Ondra Pavlica\Nemocnice Znojmo\"/>
    </mc:Choice>
  </mc:AlternateContent>
  <xr:revisionPtr revIDLastSave="0" documentId="8_{E7E649F0-C8A9-4E6E-B7E6-4EE254F62949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4 D.1.4.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 D.1.4.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 D.1.4. Pol'!$A$1:$Y$112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9" i="1" l="1"/>
  <c r="I58" i="1"/>
  <c r="I57" i="1"/>
  <c r="I56" i="1"/>
  <c r="I60" i="1" s="1"/>
  <c r="J53" i="1" s="1"/>
  <c r="I55" i="1"/>
  <c r="I54" i="1"/>
  <c r="I53" i="1"/>
  <c r="G42" i="1"/>
  <c r="F42" i="1"/>
  <c r="G41" i="1"/>
  <c r="F41" i="1"/>
  <c r="G39" i="1"/>
  <c r="F39" i="1"/>
  <c r="H39" i="1" s="1"/>
  <c r="H43" i="1" s="1"/>
  <c r="G111" i="12"/>
  <c r="G8" i="12"/>
  <c r="I8" i="12"/>
  <c r="Q8" i="12"/>
  <c r="V8" i="12"/>
  <c r="G9" i="12"/>
  <c r="M9" i="12" s="1"/>
  <c r="M8" i="12" s="1"/>
  <c r="I9" i="12"/>
  <c r="K9" i="12"/>
  <c r="K8" i="12" s="1"/>
  <c r="O9" i="12"/>
  <c r="O8" i="12" s="1"/>
  <c r="Q9" i="12"/>
  <c r="V9" i="12"/>
  <c r="G10" i="12"/>
  <c r="I10" i="12"/>
  <c r="K10" i="12"/>
  <c r="M10" i="12"/>
  <c r="O10" i="12"/>
  <c r="Q10" i="12"/>
  <c r="V10" i="12"/>
  <c r="G12" i="12"/>
  <c r="I12" i="12"/>
  <c r="I11" i="12" s="1"/>
  <c r="K12" i="12"/>
  <c r="K11" i="12" s="1"/>
  <c r="M12" i="12"/>
  <c r="O12" i="12"/>
  <c r="Q12" i="12"/>
  <c r="Q11" i="12" s="1"/>
  <c r="V12" i="12"/>
  <c r="V11" i="12" s="1"/>
  <c r="G14" i="12"/>
  <c r="I14" i="12"/>
  <c r="K14" i="12"/>
  <c r="M14" i="12"/>
  <c r="O14" i="12"/>
  <c r="Q14" i="12"/>
  <c r="V14" i="12"/>
  <c r="G16" i="12"/>
  <c r="I16" i="12"/>
  <c r="K16" i="12"/>
  <c r="M16" i="12"/>
  <c r="O16" i="12"/>
  <c r="Q16" i="12"/>
  <c r="V16" i="12"/>
  <c r="G17" i="12"/>
  <c r="AF111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O11" i="12" s="1"/>
  <c r="Q21" i="12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4" i="12"/>
  <c r="I24" i="12"/>
  <c r="K24" i="12"/>
  <c r="M24" i="12"/>
  <c r="O24" i="12"/>
  <c r="Q24" i="12"/>
  <c r="V24" i="12"/>
  <c r="G25" i="12"/>
  <c r="M25" i="12" s="1"/>
  <c r="I25" i="12"/>
  <c r="K25" i="12"/>
  <c r="O25" i="12"/>
  <c r="Q25" i="12"/>
  <c r="V25" i="12"/>
  <c r="G27" i="12"/>
  <c r="I27" i="12"/>
  <c r="Q27" i="12"/>
  <c r="G28" i="12"/>
  <c r="M28" i="12" s="1"/>
  <c r="M27" i="12" s="1"/>
  <c r="I28" i="12"/>
  <c r="K28" i="12"/>
  <c r="K27" i="12" s="1"/>
  <c r="O28" i="12"/>
  <c r="Q28" i="12"/>
  <c r="V28" i="12"/>
  <c r="V27" i="12" s="1"/>
  <c r="G29" i="12"/>
  <c r="I29" i="12"/>
  <c r="K29" i="12"/>
  <c r="M29" i="12"/>
  <c r="O29" i="12"/>
  <c r="Q29" i="12"/>
  <c r="V29" i="12"/>
  <c r="G30" i="12"/>
  <c r="I30" i="12"/>
  <c r="K30" i="12"/>
  <c r="M30" i="12"/>
  <c r="O30" i="12"/>
  <c r="O27" i="12" s="1"/>
  <c r="Q30" i="12"/>
  <c r="V30" i="12"/>
  <c r="G32" i="12"/>
  <c r="I32" i="12"/>
  <c r="K32" i="12"/>
  <c r="K31" i="12" s="1"/>
  <c r="M32" i="12"/>
  <c r="O32" i="12"/>
  <c r="Q32" i="12"/>
  <c r="V32" i="12"/>
  <c r="V31" i="12" s="1"/>
  <c r="G35" i="12"/>
  <c r="I35" i="12"/>
  <c r="K35" i="12"/>
  <c r="M35" i="12"/>
  <c r="O35" i="12"/>
  <c r="Q35" i="12"/>
  <c r="V35" i="12"/>
  <c r="G38" i="12"/>
  <c r="G31" i="12" s="1"/>
  <c r="I38" i="12"/>
  <c r="K38" i="12"/>
  <c r="O38" i="12"/>
  <c r="Q38" i="12"/>
  <c r="V38" i="12"/>
  <c r="G41" i="12"/>
  <c r="M41" i="12" s="1"/>
  <c r="I41" i="12"/>
  <c r="I31" i="12" s="1"/>
  <c r="K41" i="12"/>
  <c r="O41" i="12"/>
  <c r="Q41" i="12"/>
  <c r="V41" i="12"/>
  <c r="G44" i="12"/>
  <c r="M44" i="12" s="1"/>
  <c r="I44" i="12"/>
  <c r="K44" i="12"/>
  <c r="O44" i="12"/>
  <c r="Q44" i="12"/>
  <c r="V44" i="12"/>
  <c r="G47" i="12"/>
  <c r="I47" i="12"/>
  <c r="K47" i="12"/>
  <c r="M47" i="12"/>
  <c r="O47" i="12"/>
  <c r="Q47" i="12"/>
  <c r="V47" i="12"/>
  <c r="G49" i="12"/>
  <c r="I49" i="12"/>
  <c r="K49" i="12"/>
  <c r="M49" i="12"/>
  <c r="O49" i="12"/>
  <c r="O31" i="12" s="1"/>
  <c r="Q49" i="12"/>
  <c r="V49" i="12"/>
  <c r="G50" i="12"/>
  <c r="M50" i="12" s="1"/>
  <c r="I50" i="12"/>
  <c r="K50" i="12"/>
  <c r="O50" i="12"/>
  <c r="Q50" i="12"/>
  <c r="Q31" i="12" s="1"/>
  <c r="V50" i="12"/>
  <c r="G52" i="12"/>
  <c r="I52" i="12"/>
  <c r="K52" i="12"/>
  <c r="M52" i="12"/>
  <c r="O52" i="12"/>
  <c r="Q52" i="12"/>
  <c r="V52" i="12"/>
  <c r="G54" i="12"/>
  <c r="I54" i="12"/>
  <c r="K54" i="12"/>
  <c r="M54" i="12"/>
  <c r="O54" i="12"/>
  <c r="Q54" i="12"/>
  <c r="V54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1" i="12"/>
  <c r="G60" i="12" s="1"/>
  <c r="I61" i="12"/>
  <c r="K61" i="12"/>
  <c r="M61" i="12"/>
  <c r="O61" i="12"/>
  <c r="O60" i="12" s="1"/>
  <c r="Q61" i="12"/>
  <c r="V61" i="12"/>
  <c r="G62" i="12"/>
  <c r="I62" i="12"/>
  <c r="K62" i="12"/>
  <c r="M62" i="12"/>
  <c r="O62" i="12"/>
  <c r="Q62" i="12"/>
  <c r="V62" i="12"/>
  <c r="G63" i="12"/>
  <c r="I63" i="12"/>
  <c r="K63" i="12"/>
  <c r="M63" i="12"/>
  <c r="O63" i="12"/>
  <c r="Q63" i="12"/>
  <c r="Q60" i="12" s="1"/>
  <c r="V63" i="12"/>
  <c r="G64" i="12"/>
  <c r="I64" i="12"/>
  <c r="K64" i="12"/>
  <c r="M64" i="12"/>
  <c r="O64" i="12"/>
  <c r="Q64" i="12"/>
  <c r="V64" i="12"/>
  <c r="V60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I60" i="12" s="1"/>
  <c r="K67" i="12"/>
  <c r="O67" i="12"/>
  <c r="Q67" i="12"/>
  <c r="V67" i="12"/>
  <c r="G68" i="12"/>
  <c r="M68" i="12" s="1"/>
  <c r="I68" i="12"/>
  <c r="K68" i="12"/>
  <c r="K60" i="12" s="1"/>
  <c r="O68" i="12"/>
  <c r="Q68" i="12"/>
  <c r="V68" i="12"/>
  <c r="G69" i="12"/>
  <c r="I69" i="12"/>
  <c r="K69" i="12"/>
  <c r="M69" i="12"/>
  <c r="O69" i="12"/>
  <c r="Q69" i="12"/>
  <c r="V69" i="12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G72" i="12"/>
  <c r="I72" i="12"/>
  <c r="K72" i="12"/>
  <c r="M72" i="12"/>
  <c r="O72" i="12"/>
  <c r="Q72" i="12"/>
  <c r="V72" i="12"/>
  <c r="G74" i="12"/>
  <c r="G73" i="12" s="1"/>
  <c r="I74" i="12"/>
  <c r="I73" i="12" s="1"/>
  <c r="K74" i="12"/>
  <c r="O74" i="12"/>
  <c r="O73" i="12" s="1"/>
  <c r="Q74" i="12"/>
  <c r="Q73" i="12" s="1"/>
  <c r="V74" i="12"/>
  <c r="G78" i="12"/>
  <c r="M78" i="12" s="1"/>
  <c r="I78" i="12"/>
  <c r="K78" i="12"/>
  <c r="O78" i="12"/>
  <c r="Q78" i="12"/>
  <c r="V78" i="12"/>
  <c r="G81" i="12"/>
  <c r="M81" i="12" s="1"/>
  <c r="I81" i="12"/>
  <c r="K81" i="12"/>
  <c r="K73" i="12" s="1"/>
  <c r="O81" i="12"/>
  <c r="Q81" i="12"/>
  <c r="V81" i="12"/>
  <c r="G82" i="12"/>
  <c r="I82" i="12"/>
  <c r="K82" i="12"/>
  <c r="M82" i="12"/>
  <c r="O82" i="12"/>
  <c r="Q82" i="12"/>
  <c r="V82" i="12"/>
  <c r="G83" i="12"/>
  <c r="I83" i="12"/>
  <c r="K83" i="12"/>
  <c r="M83" i="12"/>
  <c r="O83" i="12"/>
  <c r="Q83" i="12"/>
  <c r="V83" i="12"/>
  <c r="G85" i="12"/>
  <c r="I85" i="12"/>
  <c r="K85" i="12"/>
  <c r="M85" i="12"/>
  <c r="O85" i="12"/>
  <c r="Q85" i="12"/>
  <c r="V85" i="12"/>
  <c r="G87" i="12"/>
  <c r="I87" i="12"/>
  <c r="K87" i="12"/>
  <c r="M87" i="12"/>
  <c r="O87" i="12"/>
  <c r="Q87" i="12"/>
  <c r="V87" i="12"/>
  <c r="V73" i="12" s="1"/>
  <c r="G89" i="12"/>
  <c r="I89" i="12"/>
  <c r="K89" i="12"/>
  <c r="M89" i="12"/>
  <c r="O89" i="12"/>
  <c r="Q89" i="12"/>
  <c r="V89" i="12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6" i="12"/>
  <c r="I96" i="12"/>
  <c r="K96" i="12"/>
  <c r="M96" i="12"/>
  <c r="O96" i="12"/>
  <c r="Q96" i="12"/>
  <c r="V96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0" i="12"/>
  <c r="I100" i="12"/>
  <c r="K100" i="12"/>
  <c r="M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K104" i="12"/>
  <c r="M104" i="12"/>
  <c r="G105" i="12"/>
  <c r="I105" i="12"/>
  <c r="I104" i="12" s="1"/>
  <c r="K105" i="12"/>
  <c r="M105" i="12"/>
  <c r="O105" i="12"/>
  <c r="O104" i="12" s="1"/>
  <c r="Q105" i="12"/>
  <c r="Q104" i="12" s="1"/>
  <c r="V105" i="12"/>
  <c r="G107" i="12"/>
  <c r="I107" i="12"/>
  <c r="K107" i="12"/>
  <c r="M107" i="12"/>
  <c r="O107" i="12"/>
  <c r="Q107" i="12"/>
  <c r="V107" i="12"/>
  <c r="G108" i="12"/>
  <c r="I108" i="12"/>
  <c r="K108" i="12"/>
  <c r="M108" i="12"/>
  <c r="O108" i="12"/>
  <c r="Q108" i="12"/>
  <c r="V108" i="12"/>
  <c r="V104" i="12" s="1"/>
  <c r="AE111" i="12"/>
  <c r="I20" i="1"/>
  <c r="I19" i="1"/>
  <c r="I18" i="1"/>
  <c r="I17" i="1"/>
  <c r="I16" i="1"/>
  <c r="F43" i="1"/>
  <c r="G43" i="1"/>
  <c r="G25" i="1" s="1"/>
  <c r="A25" i="1" s="1"/>
  <c r="H42" i="1"/>
  <c r="I42" i="1" s="1"/>
  <c r="H41" i="1"/>
  <c r="I41" i="1" s="1"/>
  <c r="H40" i="1"/>
  <c r="J28" i="1"/>
  <c r="J26" i="1"/>
  <c r="G38" i="1"/>
  <c r="F38" i="1"/>
  <c r="J23" i="1"/>
  <c r="J24" i="1"/>
  <c r="J25" i="1"/>
  <c r="J27" i="1"/>
  <c r="E24" i="1"/>
  <c r="E26" i="1"/>
  <c r="A26" i="1" l="1"/>
  <c r="G26" i="1"/>
  <c r="G28" i="1"/>
  <c r="G23" i="1"/>
  <c r="M60" i="12"/>
  <c r="G11" i="12"/>
  <c r="M74" i="12"/>
  <c r="M73" i="12" s="1"/>
  <c r="M38" i="12"/>
  <c r="M31" i="12" s="1"/>
  <c r="M17" i="12"/>
  <c r="M11" i="12" s="1"/>
  <c r="I21" i="1"/>
  <c r="J58" i="1"/>
  <c r="J54" i="1"/>
  <c r="J57" i="1"/>
  <c r="J55" i="1"/>
  <c r="J59" i="1"/>
  <c r="J56" i="1"/>
  <c r="I39" i="1"/>
  <c r="I43" i="1" s="1"/>
  <c r="J42" i="1" s="1"/>
  <c r="J60" i="1" l="1"/>
  <c r="A23" i="1"/>
  <c r="J41" i="1"/>
  <c r="J39" i="1"/>
  <c r="J43" i="1" s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8AE2B5C4-92D1-4730-BAF2-7D249110971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F1508BD-5486-4782-AB3B-BF9D9ED1B99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<sst xmlns="http://schemas.openxmlformats.org/spreadsheetml/2006/main" count="796" uniqueCount="282">
  <si>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</si>
  <si>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</si>
  <si>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</si>
  <si>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</si>
  <si>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</si>
  <si>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</si>
  <si>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</si>
  <si>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</si>
  <si>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</si>
  <si>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</si>
  <si>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</si>
  <si>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</si>
  <si>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</si>
  <si>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</si>
  <si>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</si>
  <si>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</si>
  <si>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</si>
  <si>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</si>
  <si>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</si>
  <si>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</si>
  <si>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</si>
  <si>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</si>
  <si>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</si>
  <si>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</si>
  <si>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</si>
  <si>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</si>
  <si>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</si>
  <si>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</si>
  <si>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</si>
  <si>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</si>
  <si>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</si>
  <si>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</si>
  <si>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</si>
  <si>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</si>
  <si>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</si>
  <si>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</si>
  <si>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</si>
  <si>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</si>
  <si>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</si>
  <si>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</si>
  <si>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</si>
  <si>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</si>
  <si>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</si>
  <si>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D.1.4.</t>
  </si>
  <si>
    <t>Vytápění</t>
  </si>
  <si>
    <t>D.1.4</t>
  </si>
  <si>
    <t>Objekt:</t>
  </si>
  <si>
    <t>Rozpočet:</t>
  </si>
  <si>
    <t>240127</t>
  </si>
  <si>
    <t>Nemocnice Znojmo, stavební úpravy objektu B 1.NP CENTRÁLNÍ ŠATNY</t>
  </si>
  <si>
    <t>Stavba</t>
  </si>
  <si>
    <t>Provozní soubor</t>
  </si>
  <si>
    <t>Celkem za stavbu</t>
  </si>
  <si>
    <t>CZK</t>
  </si>
  <si>
    <t>#POPS</t>
  </si>
  <si>
    <t>Popis stavby: 240127 - Nemocnice Znojmo, stavební úpravy objektu B 1.NP CENTRÁLNÍ ŠATNY</t>
  </si>
  <si>
    <t>#POPO</t>
  </si>
  <si>
    <t>Popis objektu: D.1.4 - Vytápění</t>
  </si>
  <si>
    <t>#POPR</t>
  </si>
  <si>
    <t>Popis rozpočtu: D.1.4. - Vytápění</t>
  </si>
  <si>
    <t>Rekapitulace dílů</t>
  </si>
  <si>
    <t>Typ dílu</t>
  </si>
  <si>
    <t>700</t>
  </si>
  <si>
    <t>HZS - hodinové zúčtovací sazby, zkoušky, revize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</si>
  <si>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</si>
  <si>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</si>
  <si>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</si>
  <si>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</si>
  <si>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</si>
  <si>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</si>
  <si>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</si>
  <si>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</si>
  <si>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736</t>
  </si>
  <si>
    <t>Podlahové vytápění</t>
  </si>
  <si>
    <t>767</t>
  </si>
  <si>
    <t>Konstrukce zámečnické</t>
  </si>
  <si>
    <t>VN</t>
  </si>
  <si>
    <t>ON</t>
  </si>
  <si>
    <t>Položkový soupis prací a dodávek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</si>
  <si>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</si>
  <si>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</si>
  <si>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</si>
  <si>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</si>
  <si>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</si>
  <si>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</si>
  <si>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</si>
  <si>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</si>
  <si>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</si>
  <si>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</si>
  <si>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</si>
  <si>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</si>
  <si>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</si>
  <si>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</si>
  <si>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</si>
  <si>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</si>
  <si>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</si>
  <si>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</si>
  <si>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</si>
  <si>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</si>
  <si>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</si>
  <si>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</si>
  <si>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</si>
  <si>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</si>
  <si>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</si>
  <si>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</si>
  <si>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</si>
  <si>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</si>
  <si>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</si>
  <si>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R1</t>
  </si>
  <si>
    <t>Stavební přípomoci - sekání drážek a průrazů</t>
  </si>
  <si>
    <t>hod</t>
  </si>
  <si>
    <t>Vlastní</t>
  </si>
  <si>
    <t>Indiv</t>
  </si>
  <si>
    <t>Práce</t>
  </si>
  <si>
    <t>Běžná</t>
  </si>
  <si>
    <t>POL1_</t>
  </si>
  <si>
    <t>R2</t>
  </si>
  <si>
    <t>Topná zkouška - napuštění uprav.vodou, odvzdušnění, vyregulování</t>
  </si>
  <si>
    <t>722182011RT1</t>
  </si>
  <si>
    <t>Montáž tepelné izolace potrubí lepicí páska, sponky, do DN 25</t>
  </si>
  <si>
    <t>m</t>
  </si>
  <si>
    <t>800-721</t>
  </si>
  <si>
    <t>RTS 24/ I</t>
  </si>
  <si>
    <t>78+58+55</t>
  </si>
  <si>
    <t>VV</t>
  </si>
  <si>
    <t>722182004RT2</t>
  </si>
  <si>
    <t>Montáž tepelné izolace potrubí samolepicí spoj a příčné stažení páskou, přes DN 25 do DN 40</t>
  </si>
  <si>
    <t>26+41</t>
  </si>
  <si>
    <t>722182094K00</t>
  </si>
  <si>
    <t>Příplatek za montáž izolačních tvarovek</t>
  </si>
  <si>
    <t>kus</t>
  </si>
  <si>
    <t>283771021R</t>
  </si>
  <si>
    <t>pouzdro potrubní tvarovatelné; pěnový polyetylén; vnitřní průměr 18,0 mm; tl. izolace 20,0 mm; provozní teplota  -65 až 90 °C; tepelná vodivost (10°C) 0,0380 W/mK</t>
  </si>
  <si>
    <t>SPCM</t>
  </si>
  <si>
    <t>Specifikace</t>
  </si>
  <si>
    <t>POL3_</t>
  </si>
  <si>
    <t>283771032R</t>
  </si>
  <si>
    <t>pouzdro potrubní tvarovatelné; pěnový polyetylén; vnitřní průměr 22,0 mm; tl. izolace 20,0 mm; provozní teplota  -65 až 90 °C; tepelná vodivost (10°C) 0,0380 W/mK</t>
  </si>
  <si>
    <t>283771121R</t>
  </si>
  <si>
    <t>pouzdro potrubní tvarovatelné; pěnový polyetylén; vnitřní průměr 28,0 mm; tl. izolace 25,0 mm; provozní teplota  -65 až 90 °C; tepelná vodivost (10°C) 0,0380 W/mK</t>
  </si>
  <si>
    <t>28377130R</t>
  </si>
  <si>
    <t>spona na potrubní pouzdro; plastová; tl = 1,00 mm; š = 4,9 mm; l = 32 mm; šedá</t>
  </si>
  <si>
    <t>28377135R</t>
  </si>
  <si>
    <t>páska spojovací PVC; samolepicí; jednostranně; tl. 0,19 mm; š = 38,0 mm; l = 20 m</t>
  </si>
  <si>
    <t>631547115R</t>
  </si>
  <si>
    <t>pouzdro potrubní řezané; minerální vlákno; povrchová úprava Al fólie se skelnou mřížkou; vnitřní průměr 35,0 mm; tl. izolace 30,0 mm; provozní teplota  do 250 °C; tepelná vodivost (10°C) 0,0330 W/mK; tepelná vodivost (50°C) 0,037 W/mK</t>
  </si>
  <si>
    <t>631547116R</t>
  </si>
  <si>
    <t>pouzdro potrubní řezané; minerální vlákno; povrchová úprava Al fólie se skelnou mřížkou; vnitřní průměr 42,0 mm; tl. izolace 30,0 mm; provozní teplota  do 250 °C; tepelná vodivost (10°C) 0,0330 W/mK; tepelná vodivost (50°C) 0,037 W/mK</t>
  </si>
  <si>
    <t>28323361R</t>
  </si>
  <si>
    <t>páska spojovací Al, PE; samolepicí; jednostranně; spoj parotěsný; š = 50,0 mm; l = 100 m</t>
  </si>
  <si>
    <t>998713201R00</t>
  </si>
  <si>
    <t>Přesun hmot pro izolace tepelné v objektech výšky do 6 m</t>
  </si>
  <si>
    <t>800-713</t>
  </si>
  <si>
    <t>Přesun hmot</t>
  </si>
  <si>
    <t>POL7_</t>
  </si>
  <si>
    <t>50 m vodorovně</t>
  </si>
  <si>
    <t>SPI</t>
  </si>
  <si>
    <t>732429113R00</t>
  </si>
  <si>
    <t>Čerpadla teplovodní Montáž čerpadel teplovodních oběhových spirálních DN 50</t>
  </si>
  <si>
    <t>soubor</t>
  </si>
  <si>
    <t>800-731</t>
  </si>
  <si>
    <t>4261090R</t>
  </si>
  <si>
    <t>Čerpadlo oběhové s elektronicky řízenými otáčkami 32-60 180 (m = 1615,5 kg/h, p = 14 663 Pa)</t>
  </si>
  <si>
    <t>998732101R00</t>
  </si>
  <si>
    <t>Přesun hmot pro strojovny v objektech výšky do 6 m</t>
  </si>
  <si>
    <t>t</t>
  </si>
  <si>
    <t>733151213R00</t>
  </si>
  <si>
    <t>Potrubí z trubek ocelových vně pozinkovaných pro průmysl spojované lisováním vnější průměr D 18 mm, tl. stěny 1,2 mm</t>
  </si>
  <si>
    <t>včetně tvarovek, bez zednických výpomocí</t>
  </si>
  <si>
    <t>Včetně pomocného lešení o výšce podlahy do 1900 mm a pro zatížení do 1,5 kPa.</t>
  </si>
  <si>
    <t>POP</t>
  </si>
  <si>
    <t>733151214R00</t>
  </si>
  <si>
    <t>Potrubí z trubek ocelových vně pozinkovaných pro průmysl spojované lisováním vnější průměr D 22 mm, tl. stěny 1,5 mm</t>
  </si>
  <si>
    <t>733151215R00</t>
  </si>
  <si>
    <t>Potrubí z trubek ocelových vně pozinkovaných pro průmysl spojované lisováním vnější průměr D 28 mm, tl. stěny 1,5 mm</t>
  </si>
  <si>
    <t>733151216R00</t>
  </si>
  <si>
    <t>Potrubí z trubek ocelových vně pozinkovaných pro průmysl spojované lisováním vnější průměr D 35 mm, tl. stěny 1,5 mm</t>
  </si>
  <si>
    <t>733151217R00</t>
  </si>
  <si>
    <t>Potrubí z trubek ocelových vně pozinkovaných pro průmysl spojované lisováním vnější průměr D 42 mm, tl. stěny 1,5 mm</t>
  </si>
  <si>
    <t>733171120R00</t>
  </si>
  <si>
    <t>Potrubí polyetylénové Doplňky pro potrubí polyetylénové napojení potrubí u radiátoru, rozdělovače</t>
  </si>
  <si>
    <t>(5+4+3+4+5+5+5)*2</t>
  </si>
  <si>
    <t>733161927F00</t>
  </si>
  <si>
    <t>Vsazení odbočky do stávajícího potrubí vytápění D 42</t>
  </si>
  <si>
    <t>733167004F00</t>
  </si>
  <si>
    <t>Příplatek za zhotovení přípojky FeC 28/1,5</t>
  </si>
  <si>
    <t>napojení rozdělovače : 7*2</t>
  </si>
  <si>
    <t>733167006F00</t>
  </si>
  <si>
    <t>Příplatek za zhotovení přípojky FeC 42/1,5</t>
  </si>
  <si>
    <t>napojení na stávající větev V1 : 2</t>
  </si>
  <si>
    <t>733190306F00</t>
  </si>
  <si>
    <t>Tlaková zkouška FeC potrubí do D 35</t>
  </si>
  <si>
    <t>Včetně dodávky vody, uzavření a zabezpečení konců potrubí.</t>
  </si>
  <si>
    <t>78+58+55+26</t>
  </si>
  <si>
    <t>733190307F00</t>
  </si>
  <si>
    <t>Tlaková zkouška FeC potrubí do D 64</t>
  </si>
  <si>
    <t>998733101R00</t>
  </si>
  <si>
    <t>Přesun hmot pro rozvody potrubí v objektech výšky do 6 m</t>
  </si>
  <si>
    <t>734224822R00</t>
  </si>
  <si>
    <t>Ventil vyvažovací (regulační), s měřícími ventilky, šikmý, mosazný, DN 20,  , PN 10, vnitřní-vnitřní, včetně dodávky materiálu</t>
  </si>
  <si>
    <t>734235125R00</t>
  </si>
  <si>
    <t>Kohout kulový, mosazný, DN 40, PN 35, vnitřní-vnitřní, včetně dodávky materiálu</t>
  </si>
  <si>
    <t>734245125R00</t>
  </si>
  <si>
    <t>Ventil zpětný, mosazný, DN 40, PN 10, vnitřní-vnitřní závit, včetně dodávky materiálu</t>
  </si>
  <si>
    <t>734291113R00</t>
  </si>
  <si>
    <t>Kohout kulový, napouštěcí a vypouštěcí, mosazný, DN 15, PN 10, včetně dodávky materiálu</t>
  </si>
  <si>
    <t>734295215R00</t>
  </si>
  <si>
    <t>Filtr mosazný, DN 40, PN 20, vnitřní-vnitřní závit, včetně dodávky materiálu</t>
  </si>
  <si>
    <t>734413122R00</t>
  </si>
  <si>
    <t>Teploměr s jímkou D 63 mm, délka jímky 50 mm, T = 0 až 120°C, včetně dodávky materiálu</t>
  </si>
  <si>
    <t>734421160R00</t>
  </si>
  <si>
    <t>Tlakoměr deformační 0-10 MPa č. 03322, D 100, včetně dodávky materiálu</t>
  </si>
  <si>
    <t>734209124R00</t>
  </si>
  <si>
    <t>Montáž závitové armatury se třemi závity, G 3/4", bez dodávky materiálu</t>
  </si>
  <si>
    <t>222611211R00</t>
  </si>
  <si>
    <t xml:space="preserve">Montáž servopohonu 230/ 24 V, 0-10 V/ 4-20 mA, včetně zapojení </t>
  </si>
  <si>
    <t>484882005R</t>
  </si>
  <si>
    <t>armatura směšovací - ventil kompaktní; mosaz; provedení třícestné; ovládání ruční; připojení vnitřní závit; DN 20, Rp 3/4"; Kv 6,3 m3/hod; PN 10; max teplota 110 °C</t>
  </si>
  <si>
    <t>5513808011R</t>
  </si>
  <si>
    <t>pohon pro ventily nastavovací síla 500 N; 230 V; regulace 3-bodová</t>
  </si>
  <si>
    <t>998734101R00</t>
  </si>
  <si>
    <t>Přesun hmot pro armatury v objektech výšky do 6 m</t>
  </si>
  <si>
    <t>713121111RT1</t>
  </si>
  <si>
    <t>Montáž tepelné izolace podlah  jednovrstvá, bez dodávky materiálu</t>
  </si>
  <si>
    <t>m2</t>
  </si>
  <si>
    <t>Odkaz na mn. položky pořadí 46 : 14,60000</t>
  </si>
  <si>
    <t>Odkaz na mn. položky pořadí 47 : 91,50000</t>
  </si>
  <si>
    <t>Odkaz na mn. položky pořadí 48 : 305,00000</t>
  </si>
  <si>
    <t>286004254G</t>
  </si>
  <si>
    <t>systémová deska s kročejovou izolací 30mm (28 dB), celková výška desky 51mm, rozteč 50mm, max. zatížitelnost 500kg/m2</t>
  </si>
  <si>
    <t xml:space="preserve">+20% : </t>
  </si>
  <si>
    <t>Odkaz na mn. položky pořadí 42 : 411,10000*1,2</t>
  </si>
  <si>
    <t>713121118RT1</t>
  </si>
  <si>
    <t xml:space="preserve">Montáž tepelné izolace podlah  Izolace podlah tepelná obložení stěn dilatační páskou, bez dodávky materiálu,  </t>
  </si>
  <si>
    <t>28600450R</t>
  </si>
  <si>
    <t>páska těsnicí PE; samolepicí; jednostranně; tl. 8,00 mm; š = 150,0 mm; l = 25,000 m; dilatační, s fólií</t>
  </si>
  <si>
    <t>736333114RT3</t>
  </si>
  <si>
    <t>Podlahové vytápění/chlazení polybutenové potrubí PB, montáž do systémové desky, rozteč 100 mm, D 15 mm, s 1,5 mm, včetně dodávky materiálu</t>
  </si>
  <si>
    <t>4,9+9,7</t>
  </si>
  <si>
    <t>736333114RT5</t>
  </si>
  <si>
    <t>Podlahové vytápění/chlazení polybutenové potrubí PB, montáž do systémové desky, rozteč 150 mm, D 15 mm, s 1,5 mm, včetně dodávky materiálu</t>
  </si>
  <si>
    <t>15,9+15,3+16,9+14,0+11,7+10,2+7,5</t>
  </si>
  <si>
    <t>736333114RT7</t>
  </si>
  <si>
    <t>Podlahové vytápění/chlazení polybutenové potrubí PB, montáž do systémové desky, rozteč 200 mm, D 15 mm, s 1,5 mm, včetně dodávky materiálu</t>
  </si>
  <si>
    <t>14,9+14,3+13,2+15,6+16,4+16,4+16,7+17,9+17,8+15,1+14,8+15,1+15,0+14,6+13,6+14,9+14,6+14,6+10,1+9,8+9,6</t>
  </si>
  <si>
    <t>736336302R00</t>
  </si>
  <si>
    <t>Podlahové vytápění/chlazení - (rozdělovače/sběrače) sestava rozdělovač / sběrač, osazena integrovanými násuvnými spojkami 15 mm, průtokoměry,odvzdušňovací a plnící soupravou, včetně konzoly, bez skříně, 3 cestný, stranový výstupy DN 25,  , včetně dodávky materiálu</t>
  </si>
  <si>
    <t>Včetně upevňovací konzoly.</t>
  </si>
  <si>
    <t>736336303R00</t>
  </si>
  <si>
    <t>Podlahové vytápění/chlazení - (rozdělovače/sběrače) sestava rozdělovač / sběrač, osazena integrovanými násuvnými spojkami 15 mm, průtokoměry,odvzdušňovací a plnící soupravou, včetně konzoly, bez skříně, 4 cestný, stranový výstupy DN 25,  , včetně dodávky materiálu</t>
  </si>
  <si>
    <t>736336304R00</t>
  </si>
  <si>
    <t>Podlahové vytápění/chlazení - (rozdělovače/sběrače) sestava rozdělovač / sběrač, osazena integrovanými násuvnými spojkami 15 mm, průtokoměry,odvzdušňovací a plnící soupravou, včetně konzoly, bez skříně, 5 cestný, stranový výstupy DN 25,  , včetně dodávky materiálu</t>
  </si>
  <si>
    <t>736336811R00</t>
  </si>
  <si>
    <t>Podlahové vytápění/chlazení - (rozdělovače/sběrače) skřín podomítková, šířka 450 mm, výška stavitelná 690-830 mm, hloubka 110 mm, včetně dodávky materiálu</t>
  </si>
  <si>
    <t>736336812N00</t>
  </si>
  <si>
    <t>Podlahové vytápění/chlazení - (rozdělovače/sběrače) skřín nadomítková, šířka 830 mm, výška stavitelná 690-830 mm, hloubka 110 mm, včetně dodávky materiálu</t>
  </si>
  <si>
    <t>736336911R00</t>
  </si>
  <si>
    <t>Podlahové vytápění/chlazení - (rozdělovače/sběrače) příslušenství svěrné šroubení eurokonus DN 20, D 15 x 1,5 mm, včetně dodávky materiálu</t>
  </si>
  <si>
    <t>736336916R00</t>
  </si>
  <si>
    <t>Podlahové vytápění/chlazení - (rozdělovače/sběrače) příslušenství lisovací svěrné šroubení eurokonus DN 20, D 15 x 1,5 mm, včetně dodávky materiálu</t>
  </si>
  <si>
    <t>736336921R00</t>
  </si>
  <si>
    <t>Podlahové vytápění/chlazení - (rozdělovače/sběrače) příslušenství uzavírací kulový kohout, DN 25, včetně dodávky materiálu</t>
  </si>
  <si>
    <t>650010613R00</t>
  </si>
  <si>
    <t xml:space="preserve">Montáž trubky ohebné, z PVC, uložené pevně, vnější průměr do 25 mm,  ,  </t>
  </si>
  <si>
    <t>M65</t>
  </si>
  <si>
    <t>28600413R</t>
  </si>
  <si>
    <t>trubka ochranná PE; vrapová; pro trubku 18x2,0 mm; barva černá</t>
  </si>
  <si>
    <t>286004532R</t>
  </si>
  <si>
    <t>oblouk fixační pro potrubí 15-18 mm; plastový; ohyb 90 °</t>
  </si>
  <si>
    <t>998736101R00</t>
  </si>
  <si>
    <t>Přesun hmot pro podlahové vytápění v objektech výšky do 6 m</t>
  </si>
  <si>
    <t>767995102R00</t>
  </si>
  <si>
    <t>Výroba a montáž atypických kovovových doplňků staveb hmotnosti přes 5 do 10 kg</t>
  </si>
  <si>
    <t>kg</t>
  </si>
  <si>
    <t>800-767</t>
  </si>
  <si>
    <t>uchycení potrubí v podhledu - 0,20 kg/m : (78+58+55+26+30)*0,20</t>
  </si>
  <si>
    <t>55399994R</t>
  </si>
  <si>
    <t>výrobek kovový zámečnický, atypický</t>
  </si>
  <si>
    <t>998767101R00</t>
  </si>
  <si>
    <t>Přesun hmot pro kovové stavební doplňk. konstrukce v objektech výšky do 6 m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</si>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</sst>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khhzU2TpYUIYlIr0AGZ91h8FwCTl+034SdxwAJxGIBC+G2RNKBbRzzR2xdm9T8K0eu2v8f/sWWQBYhG8B3T1DA==" saltValue="h8x4wlYCn+P8WfQhQctU3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45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20313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SUMIF(F53:F59,A16,I53:I59)+SUMIF(F53:F59,"PSU",I53:I59)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SUMIF(F53:F59,A17,I53:I59)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SUMIF(F53:F59,A18,I53:I59)</f>
        <v>0</v>
      </c>
      <c r="J18" s="85"/>
    </row>
    <row r="19" spans="1:10" ht="23.25" customHeight="1" x14ac:dyDescent="0.2">
      <c r="A19" s="196" t="s">
        <v>76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SUMIF(F53:F59,A19,I53:I59)</f>
        <v>0</v>
      </c>
      <c r="J19" s="85"/>
    </row>
    <row r="20" spans="1:10" ht="23.25" customHeight="1" x14ac:dyDescent="0.2">
      <c r="A20" s="196" t="s">
        <v>77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SUMIF(F53:F59,A20,I53:I59)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50</v>
      </c>
      <c r="C39" s="147"/>
      <c r="D39" s="147"/>
      <c r="E39" s="147"/>
      <c r="F39" s="148">
        <f>'D.1.4 D.1.4. Pol'!AE111</f>
        <v>0</v>
      </c>
      <c r="G39" s="149">
        <f>'D.1.4 D.1.4. Pol'!AF111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2"/>
      <c r="C40" s="153" t="s">
        <v>51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45</v>
      </c>
      <c r="C41" s="153" t="s">
        <v>44</v>
      </c>
      <c r="D41" s="153"/>
      <c r="E41" s="153"/>
      <c r="F41" s="154">
        <f>'D.1.4 D.1.4. Pol'!AE111</f>
        <v>0</v>
      </c>
      <c r="G41" s="155">
        <f>'D.1.4 D.1.4. Pol'!AF111</f>
        <v>0</v>
      </c>
      <c r="H41" s="155">
        <f>(F41*SazbaDPH1/100)+(G41*SazbaDPH2/100)</f>
        <v>0</v>
      </c>
      <c r="I41" s="155">
        <f>F41+G41+H41</f>
        <v>0</v>
      </c>
      <c r="J41" s="156" t="str">
        <f>IF(_xlfn.SINGLE(CenaCelkemVypocet)=0,"",I41/_xlfn.SINGLE(CenaCelkemVypocet)*100)</f>
        <v/>
      </c>
    </row>
    <row r="42" spans="1:10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'D.1.4 D.1.4. Pol'!AE111</f>
        <v>0</v>
      </c>
      <c r="G42" s="150">
        <f>'D.1.4 D.1.4. Pol'!AF111</f>
        <v>0</v>
      </c>
      <c r="H42" s="150">
        <f>(F42*SazbaDPH1/100)+(G42*SazbaDPH2/100)</f>
        <v>0</v>
      </c>
      <c r="I42" s="150">
        <f>F42+G42+H42</f>
        <v>0</v>
      </c>
      <c r="J42" s="151" t="str">
        <f>IF(_xlfn.SINGLE(CenaCelkemVypocet)=0,"",I42/_xlfn.SINGLE(CenaCelkemVypocet)*100)</f>
        <v/>
      </c>
    </row>
    <row r="43" spans="1:10" ht="25.5" hidden="1" customHeight="1" x14ac:dyDescent="0.2">
      <c r="A43" s="136"/>
      <c r="B43" s="159" t="s">
        <v>52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7" spans="1:10" x14ac:dyDescent="0.2">
      <c r="A47" t="s">
        <v>58</v>
      </c>
      <c r="B47" t="s">
        <v>59</v>
      </c>
    </row>
    <row r="50" spans="1:10" ht="15.75" x14ac:dyDescent="0.25">
      <c r="B50" s="175" t="s">
        <v>60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61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62</v>
      </c>
      <c r="C53" s="184" t="s">
        <v>63</v>
      </c>
      <c r="D53" s="185"/>
      <c r="E53" s="185"/>
      <c r="F53" s="192" t="s">
        <v>25</v>
      </c>
      <c r="G53" s="193"/>
      <c r="H53" s="193"/>
      <c r="I53" s="193">
        <f>'D.1.4 D.1.4. Pol'!G8</f>
        <v>0</v>
      </c>
      <c r="J53" s="189" t="str">
        <f>IF(I60=0,"",I53/I60*100)</f>
        <v/>
      </c>
    </row>
    <row r="54" spans="1:10" ht="36.75" customHeight="1" x14ac:dyDescent="0.2">
      <c r="A54" s="178"/>
      <c r="B54" s="183" t="s">
        <v>64</v>
      </c>
      <c r="C54" s="184" t="s">
        <v>65</v>
      </c>
      <c r="D54" s="185"/>
      <c r="E54" s="185"/>
      <c r="F54" s="192" t="s">
        <v>25</v>
      </c>
      <c r="G54" s="193"/>
      <c r="H54" s="193"/>
      <c r="I54" s="193">
        <f>'D.1.4 D.1.4. Pol'!G11</f>
        <v>0</v>
      </c>
      <c r="J54" s="189" t="str">
        <f>IF(I60=0,"",I54/I60*100)</f>
        <v/>
      </c>
    </row>
    <row r="55" spans="1:10" ht="36.75" customHeight="1" x14ac:dyDescent="0.2">
      <c r="A55" s="178"/>
      <c r="B55" s="183" t="s">
        <v>66</v>
      </c>
      <c r="C55" s="184" t="s">
        <v>67</v>
      </c>
      <c r="D55" s="185"/>
      <c r="E55" s="185"/>
      <c r="F55" s="192" t="s">
        <v>25</v>
      </c>
      <c r="G55" s="193"/>
      <c r="H55" s="193"/>
      <c r="I55" s="193">
        <f>'D.1.4 D.1.4. Pol'!G27</f>
        <v>0</v>
      </c>
      <c r="J55" s="189" t="str">
        <f>IF(I60=0,"",I55/I60*100)</f>
        <v/>
      </c>
    </row>
    <row r="56" spans="1:10" ht="36.75" customHeight="1" x14ac:dyDescent="0.2">
      <c r="A56" s="178"/>
      <c r="B56" s="183" t="s">
        <v>68</v>
      </c>
      <c r="C56" s="184" t="s">
        <v>69</v>
      </c>
      <c r="D56" s="185"/>
      <c r="E56" s="185"/>
      <c r="F56" s="192" t="s">
        <v>25</v>
      </c>
      <c r="G56" s="193"/>
      <c r="H56" s="193"/>
      <c r="I56" s="193">
        <f>'D.1.4 D.1.4. Pol'!G31</f>
        <v>0</v>
      </c>
      <c r="J56" s="189" t="str">
        <f>IF(I60=0,"",I56/I60*100)</f>
        <v/>
      </c>
    </row>
    <row r="57" spans="1:10" ht="36.75" customHeight="1" x14ac:dyDescent="0.2">
      <c r="A57" s="178"/>
      <c r="B57" s="183" t="s">
        <v>70</v>
      </c>
      <c r="C57" s="184" t="s">
        <v>71</v>
      </c>
      <c r="D57" s="185"/>
      <c r="E57" s="185"/>
      <c r="F57" s="192" t="s">
        <v>25</v>
      </c>
      <c r="G57" s="193"/>
      <c r="H57" s="193"/>
      <c r="I57" s="193">
        <f>'D.1.4 D.1.4. Pol'!G60</f>
        <v>0</v>
      </c>
      <c r="J57" s="189" t="str">
        <f>IF(I60=0,"",I57/I60*100)</f>
        <v/>
      </c>
    </row>
    <row r="58" spans="1:10" ht="36.75" customHeight="1" x14ac:dyDescent="0.2">
      <c r="A58" s="178"/>
      <c r="B58" s="183" t="s">
        <v>72</v>
      </c>
      <c r="C58" s="184" t="s">
        <v>73</v>
      </c>
      <c r="D58" s="185"/>
      <c r="E58" s="185"/>
      <c r="F58" s="192" t="s">
        <v>25</v>
      </c>
      <c r="G58" s="193"/>
      <c r="H58" s="193"/>
      <c r="I58" s="193">
        <f>'D.1.4 D.1.4. Pol'!G73</f>
        <v>0</v>
      </c>
      <c r="J58" s="189" t="str">
        <f>IF(I60=0,"",I58/I60*100)</f>
        <v/>
      </c>
    </row>
    <row r="59" spans="1:10" ht="36.75" customHeight="1" x14ac:dyDescent="0.2">
      <c r="A59" s="178"/>
      <c r="B59" s="183" t="s">
        <v>74</v>
      </c>
      <c r="C59" s="184" t="s">
        <v>75</v>
      </c>
      <c r="D59" s="185"/>
      <c r="E59" s="185"/>
      <c r="F59" s="192" t="s">
        <v>25</v>
      </c>
      <c r="G59" s="193"/>
      <c r="H59" s="193"/>
      <c r="I59" s="193">
        <f>'D.1.4 D.1.4. Pol'!G104</f>
        <v>0</v>
      </c>
      <c r="J59" s="189" t="str">
        <f>IF(I60=0,"",I59/I60*100)</f>
        <v/>
      </c>
    </row>
    <row r="60" spans="1:10" ht="25.5" customHeight="1" x14ac:dyDescent="0.2">
      <c r="A60" s="179"/>
      <c r="B60" s="186" t="s">
        <v>1</v>
      </c>
      <c r="C60" s="187"/>
      <c r="D60" s="188"/>
      <c r="E60" s="188"/>
      <c r="F60" s="194"/>
      <c r="G60" s="195"/>
      <c r="H60" s="195"/>
      <c r="I60" s="195">
        <f>SUM(I53:I59)</f>
        <v>0</v>
      </c>
      <c r="J60" s="190">
        <f>SUM(J53:J59)</f>
        <v>0</v>
      </c>
    </row>
    <row r="61" spans="1:10" x14ac:dyDescent="0.2">
      <c r="F61" s="135"/>
      <c r="G61" s="135"/>
      <c r="H61" s="135"/>
      <c r="I61" s="135"/>
      <c r="J61" s="191"/>
    </row>
    <row r="62" spans="1:10" x14ac:dyDescent="0.2">
      <c r="F62" s="135"/>
      <c r="G62" s="135"/>
      <c r="H62" s="135"/>
      <c r="I62" s="135"/>
      <c r="J62" s="191"/>
    </row>
    <row r="63" spans="1:10" x14ac:dyDescent="0.2">
      <c r="F63" s="135"/>
      <c r="G63" s="135"/>
      <c r="H63" s="135"/>
      <c r="I63" s="135"/>
      <c r="J63" s="191"/>
    </row>
  </sheetData>
  <sheetProtection algorithmName="SHA-512" hashValue="b5bOEF6CMouvwsENA0uSDpxU0kfVapyOhVF67d7bzveV80B2u58viqo110vH+o8lwJatAwRQLcCoa8ffadkHlQ==" saltValue="rnpFZnSatgUdM1B0M8xyr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8:E58"/>
    <mergeCell ref="C59:E59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jpJdd9KRc6Rx60reARysla1Xg6vrMojyjvGua3hDXZYXyJBSXLGy3s//qV8gGqqRMpesq0cFnI8jO266zZMJzA==" saltValue="1hCoZxfTlzLJho+0saBdA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BA03C-06B4-4A3F-8625-B2AF420F911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78</v>
      </c>
      <c r="B1" s="197"/>
      <c r="C1" s="197"/>
      <c r="D1" s="197"/>
      <c r="E1" s="197"/>
      <c r="F1" s="197"/>
      <c r="G1" s="197"/>
      <c r="AG1" t="s">
        <v>79</v>
      </c>
    </row>
    <row r="2" spans="1:60" ht="24.95" customHeight="1" x14ac:dyDescent="0.2">
      <c r="A2" s="198" t="s">
        <v>7</v>
      </c>
      <c r="B2" s="49" t="s">
        <v>48</v>
      </c>
      <c r="C2" s="201" t="s">
        <v>49</v>
      </c>
      <c r="D2" s="199"/>
      <c r="E2" s="199"/>
      <c r="F2" s="199"/>
      <c r="G2" s="200"/>
      <c r="AG2" t="s">
        <v>80</v>
      </c>
    </row>
    <row r="3" spans="1:60" ht="24.95" customHeight="1" x14ac:dyDescent="0.2">
      <c r="A3" s="198" t="s">
        <v>8</v>
      </c>
      <c r="B3" s="49" t="s">
        <v>45</v>
      </c>
      <c r="C3" s="201" t="s">
        <v>44</v>
      </c>
      <c r="D3" s="199"/>
      <c r="E3" s="199"/>
      <c r="F3" s="199"/>
      <c r="G3" s="200"/>
      <c r="AC3" s="176" t="s">
        <v>81</v>
      </c>
      <c r="AG3" t="s">
        <v>82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83</v>
      </c>
    </row>
    <row r="5" spans="1:60" x14ac:dyDescent="0.2">
      <c r="D5" s="10"/>
    </row>
    <row r="6" spans="1:60" ht="38.25" x14ac:dyDescent="0.2">
      <c r="A6" s="208" t="s">
        <v>84</v>
      </c>
      <c r="B6" s="210" t="s">
        <v>85</v>
      </c>
      <c r="C6" s="210" t="s">
        <v>86</v>
      </c>
      <c r="D6" s="209" t="s">
        <v>87</v>
      </c>
      <c r="E6" s="208" t="s">
        <v>88</v>
      </c>
      <c r="F6" s="207" t="s">
        <v>89</v>
      </c>
      <c r="G6" s="208" t="s">
        <v>29</v>
      </c>
      <c r="H6" s="211" t="s">
        <v>30</v>
      </c>
      <c r="I6" s="211" t="s">
        <v>90</v>
      </c>
      <c r="J6" s="211" t="s">
        <v>31</v>
      </c>
      <c r="K6" s="211" t="s">
        <v>91</v>
      </c>
      <c r="L6" s="211" t="s">
        <v>92</v>
      </c>
      <c r="M6" s="211" t="s">
        <v>93</v>
      </c>
      <c r="N6" s="211" t="s">
        <v>94</v>
      </c>
      <c r="O6" s="211" t="s">
        <v>95</v>
      </c>
      <c r="P6" s="211" t="s">
        <v>96</v>
      </c>
      <c r="Q6" s="211" t="s">
        <v>97</v>
      </c>
      <c r="R6" s="211" t="s">
        <v>98</v>
      </c>
      <c r="S6" s="211" t="s">
        <v>99</v>
      </c>
      <c r="T6" s="211" t="s">
        <v>100</v>
      </c>
      <c r="U6" s="211" t="s">
        <v>101</v>
      </c>
      <c r="V6" s="211" t="s">
        <v>102</v>
      </c>
      <c r="W6" s="211" t="s">
        <v>103</v>
      </c>
      <c r="X6" s="211" t="s">
        <v>104</v>
      </c>
      <c r="Y6" s="211" t="s">
        <v>105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8" t="s">
        <v>106</v>
      </c>
      <c r="B8" s="229" t="s">
        <v>62</v>
      </c>
      <c r="C8" s="254" t="s">
        <v>63</v>
      </c>
      <c r="D8" s="230"/>
      <c r="E8" s="231"/>
      <c r="F8" s="232"/>
      <c r="G8" s="232">
        <f>SUMIF(AG9:AG10,"&lt;&gt;NOR",G9:G10)</f>
        <v>0</v>
      </c>
      <c r="H8" s="232"/>
      <c r="I8" s="232">
        <f>SUM(I9:I10)</f>
        <v>0</v>
      </c>
      <c r="J8" s="232"/>
      <c r="K8" s="232">
        <f>SUM(K9:K10)</f>
        <v>0</v>
      </c>
      <c r="L8" s="232"/>
      <c r="M8" s="232">
        <f>SUM(M9:M10)</f>
        <v>0</v>
      </c>
      <c r="N8" s="231"/>
      <c r="O8" s="231">
        <f>SUM(O9:O10)</f>
        <v>0</v>
      </c>
      <c r="P8" s="231"/>
      <c r="Q8" s="231">
        <f>SUM(Q9:Q10)</f>
        <v>0</v>
      </c>
      <c r="R8" s="232"/>
      <c r="S8" s="232"/>
      <c r="T8" s="233"/>
      <c r="U8" s="227"/>
      <c r="V8" s="227">
        <f>SUM(V9:V10)</f>
        <v>0</v>
      </c>
      <c r="W8" s="227"/>
      <c r="X8" s="227"/>
      <c r="Y8" s="227"/>
      <c r="AG8" t="s">
        <v>107</v>
      </c>
    </row>
    <row r="9" spans="1:60" outlineLevel="1" x14ac:dyDescent="0.2">
      <c r="A9" s="242">
        <v>1</v>
      </c>
      <c r="B9" s="243" t="s">
        <v>108</v>
      </c>
      <c r="C9" s="255" t="s">
        <v>109</v>
      </c>
      <c r="D9" s="244" t="s">
        <v>110</v>
      </c>
      <c r="E9" s="245">
        <v>18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21</v>
      </c>
      <c r="M9" s="247">
        <f>G9*(1+L9/100)</f>
        <v>0</v>
      </c>
      <c r="N9" s="245">
        <v>0</v>
      </c>
      <c r="O9" s="245">
        <f>ROUND(E9*N9,2)</f>
        <v>0</v>
      </c>
      <c r="P9" s="245">
        <v>0</v>
      </c>
      <c r="Q9" s="245">
        <f>ROUND(E9*P9,2)</f>
        <v>0</v>
      </c>
      <c r="R9" s="247"/>
      <c r="S9" s="247" t="s">
        <v>111</v>
      </c>
      <c r="T9" s="248" t="s">
        <v>112</v>
      </c>
      <c r="U9" s="223">
        <v>0</v>
      </c>
      <c r="V9" s="223">
        <f>ROUND(E9*U9,2)</f>
        <v>0</v>
      </c>
      <c r="W9" s="223"/>
      <c r="X9" s="223" t="s">
        <v>113</v>
      </c>
      <c r="Y9" s="223" t="s">
        <v>114</v>
      </c>
      <c r="Z9" s="212"/>
      <c r="AA9" s="212"/>
      <c r="AB9" s="212"/>
      <c r="AC9" s="212"/>
      <c r="AD9" s="212"/>
      <c r="AE9" s="212"/>
      <c r="AF9" s="212"/>
      <c r="AG9" s="212" t="s">
        <v>115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42">
        <v>2</v>
      </c>
      <c r="B10" s="243" t="s">
        <v>116</v>
      </c>
      <c r="C10" s="255" t="s">
        <v>117</v>
      </c>
      <c r="D10" s="244" t="s">
        <v>110</v>
      </c>
      <c r="E10" s="245">
        <v>72</v>
      </c>
      <c r="F10" s="246"/>
      <c r="G10" s="247">
        <f>ROUND(E10*F10,2)</f>
        <v>0</v>
      </c>
      <c r="H10" s="246"/>
      <c r="I10" s="247">
        <f>ROUND(E10*H10,2)</f>
        <v>0</v>
      </c>
      <c r="J10" s="246"/>
      <c r="K10" s="247">
        <f>ROUND(E10*J10,2)</f>
        <v>0</v>
      </c>
      <c r="L10" s="247">
        <v>21</v>
      </c>
      <c r="M10" s="247">
        <f>G10*(1+L10/100)</f>
        <v>0</v>
      </c>
      <c r="N10" s="245">
        <v>0</v>
      </c>
      <c r="O10" s="245">
        <f>ROUND(E10*N10,2)</f>
        <v>0</v>
      </c>
      <c r="P10" s="245">
        <v>0</v>
      </c>
      <c r="Q10" s="245">
        <f>ROUND(E10*P10,2)</f>
        <v>0</v>
      </c>
      <c r="R10" s="247"/>
      <c r="S10" s="247" t="s">
        <v>111</v>
      </c>
      <c r="T10" s="248" t="s">
        <v>112</v>
      </c>
      <c r="U10" s="223">
        <v>0</v>
      </c>
      <c r="V10" s="223">
        <f>ROUND(E10*U10,2)</f>
        <v>0</v>
      </c>
      <c r="W10" s="223"/>
      <c r="X10" s="223" t="s">
        <v>113</v>
      </c>
      <c r="Y10" s="223" t="s">
        <v>114</v>
      </c>
      <c r="Z10" s="212"/>
      <c r="AA10" s="212"/>
      <c r="AB10" s="212"/>
      <c r="AC10" s="212"/>
      <c r="AD10" s="212"/>
      <c r="AE10" s="212"/>
      <c r="AF10" s="212"/>
      <c r="AG10" s="212" t="s">
        <v>115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28" t="s">
        <v>106</v>
      </c>
      <c r="B11" s="229" t="s">
        <v>64</v>
      </c>
      <c r="C11" s="254" t="s">
        <v>65</v>
      </c>
      <c r="D11" s="230"/>
      <c r="E11" s="231"/>
      <c r="F11" s="232"/>
      <c r="G11" s="232">
        <f>SUMIF(AG12:AG26,"&lt;&gt;NOR",G12:G26)</f>
        <v>0</v>
      </c>
      <c r="H11" s="232"/>
      <c r="I11" s="232">
        <f>SUM(I12:I26)</f>
        <v>0</v>
      </c>
      <c r="J11" s="232"/>
      <c r="K11" s="232">
        <f>SUM(K12:K26)</f>
        <v>0</v>
      </c>
      <c r="L11" s="232"/>
      <c r="M11" s="232">
        <f>SUM(M12:M26)</f>
        <v>0</v>
      </c>
      <c r="N11" s="231"/>
      <c r="O11" s="231">
        <f>SUM(O12:O26)</f>
        <v>0.03</v>
      </c>
      <c r="P11" s="231"/>
      <c r="Q11" s="231">
        <f>SUM(Q12:Q26)</f>
        <v>0</v>
      </c>
      <c r="R11" s="232"/>
      <c r="S11" s="232"/>
      <c r="T11" s="233"/>
      <c r="U11" s="227"/>
      <c r="V11" s="227">
        <f>SUM(V12:V26)</f>
        <v>29.509999999999998</v>
      </c>
      <c r="W11" s="227"/>
      <c r="X11" s="227"/>
      <c r="Y11" s="227"/>
      <c r="AG11" t="s">
        <v>107</v>
      </c>
    </row>
    <row r="12" spans="1:60" outlineLevel="1" x14ac:dyDescent="0.2">
      <c r="A12" s="235">
        <v>3</v>
      </c>
      <c r="B12" s="236" t="s">
        <v>118</v>
      </c>
      <c r="C12" s="256" t="s">
        <v>119</v>
      </c>
      <c r="D12" s="237" t="s">
        <v>120</v>
      </c>
      <c r="E12" s="238">
        <v>191</v>
      </c>
      <c r="F12" s="239"/>
      <c r="G12" s="240">
        <f>ROUND(E12*F12,2)</f>
        <v>0</v>
      </c>
      <c r="H12" s="239"/>
      <c r="I12" s="240">
        <f>ROUND(E12*H12,2)</f>
        <v>0</v>
      </c>
      <c r="J12" s="239"/>
      <c r="K12" s="240">
        <f>ROUND(E12*J12,2)</f>
        <v>0</v>
      </c>
      <c r="L12" s="240">
        <v>21</v>
      </c>
      <c r="M12" s="240">
        <f>G12*(1+L12/100)</f>
        <v>0</v>
      </c>
      <c r="N12" s="238">
        <v>0</v>
      </c>
      <c r="O12" s="238">
        <f>ROUND(E12*N12,2)</f>
        <v>0</v>
      </c>
      <c r="P12" s="238">
        <v>0</v>
      </c>
      <c r="Q12" s="238">
        <f>ROUND(E12*P12,2)</f>
        <v>0</v>
      </c>
      <c r="R12" s="240" t="s">
        <v>121</v>
      </c>
      <c r="S12" s="240" t="s">
        <v>122</v>
      </c>
      <c r="T12" s="241" t="s">
        <v>122</v>
      </c>
      <c r="U12" s="223">
        <v>0.105</v>
      </c>
      <c r="V12" s="223">
        <f>ROUND(E12*U12,2)</f>
        <v>20.059999999999999</v>
      </c>
      <c r="W12" s="223"/>
      <c r="X12" s="223" t="s">
        <v>113</v>
      </c>
      <c r="Y12" s="223" t="s">
        <v>114</v>
      </c>
      <c r="Z12" s="212"/>
      <c r="AA12" s="212"/>
      <c r="AB12" s="212"/>
      <c r="AC12" s="212"/>
      <c r="AD12" s="212"/>
      <c r="AE12" s="212"/>
      <c r="AF12" s="212"/>
      <c r="AG12" s="212" t="s">
        <v>115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">
      <c r="A13" s="219"/>
      <c r="B13" s="220"/>
      <c r="C13" s="257" t="s">
        <v>123</v>
      </c>
      <c r="D13" s="225"/>
      <c r="E13" s="226">
        <v>191</v>
      </c>
      <c r="F13" s="223"/>
      <c r="G13" s="223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2"/>
      <c r="AA13" s="212"/>
      <c r="AB13" s="212"/>
      <c r="AC13" s="212"/>
      <c r="AD13" s="212"/>
      <c r="AE13" s="212"/>
      <c r="AF13" s="212"/>
      <c r="AG13" s="212" t="s">
        <v>124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35">
        <v>4</v>
      </c>
      <c r="B14" s="236" t="s">
        <v>125</v>
      </c>
      <c r="C14" s="256" t="s">
        <v>126</v>
      </c>
      <c r="D14" s="237" t="s">
        <v>120</v>
      </c>
      <c r="E14" s="238">
        <v>67</v>
      </c>
      <c r="F14" s="239"/>
      <c r="G14" s="240">
        <f>ROUND(E14*F14,2)</f>
        <v>0</v>
      </c>
      <c r="H14" s="239"/>
      <c r="I14" s="240">
        <f>ROUND(E14*H14,2)</f>
        <v>0</v>
      </c>
      <c r="J14" s="239"/>
      <c r="K14" s="240">
        <f>ROUND(E14*J14,2)</f>
        <v>0</v>
      </c>
      <c r="L14" s="240">
        <v>21</v>
      </c>
      <c r="M14" s="240">
        <f>G14*(1+L14/100)</f>
        <v>0</v>
      </c>
      <c r="N14" s="238">
        <v>0</v>
      </c>
      <c r="O14" s="238">
        <f>ROUND(E14*N14,2)</f>
        <v>0</v>
      </c>
      <c r="P14" s="238">
        <v>0</v>
      </c>
      <c r="Q14" s="238">
        <f>ROUND(E14*P14,2)</f>
        <v>0</v>
      </c>
      <c r="R14" s="240" t="s">
        <v>121</v>
      </c>
      <c r="S14" s="240" t="s">
        <v>122</v>
      </c>
      <c r="T14" s="241" t="s">
        <v>122</v>
      </c>
      <c r="U14" s="223">
        <v>0.13900000000000001</v>
      </c>
      <c r="V14" s="223">
        <f>ROUND(E14*U14,2)</f>
        <v>9.31</v>
      </c>
      <c r="W14" s="223"/>
      <c r="X14" s="223" t="s">
        <v>113</v>
      </c>
      <c r="Y14" s="223" t="s">
        <v>114</v>
      </c>
      <c r="Z14" s="212"/>
      <c r="AA14" s="212"/>
      <c r="AB14" s="212"/>
      <c r="AC14" s="212"/>
      <c r="AD14" s="212"/>
      <c r="AE14" s="212"/>
      <c r="AF14" s="212"/>
      <c r="AG14" s="212" t="s">
        <v>115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">
      <c r="A15" s="219"/>
      <c r="B15" s="220"/>
      <c r="C15" s="257" t="s">
        <v>127</v>
      </c>
      <c r="D15" s="225"/>
      <c r="E15" s="226">
        <v>67</v>
      </c>
      <c r="F15" s="223"/>
      <c r="G15" s="22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2"/>
      <c r="AA15" s="212"/>
      <c r="AB15" s="212"/>
      <c r="AC15" s="212"/>
      <c r="AD15" s="212"/>
      <c r="AE15" s="212"/>
      <c r="AF15" s="212"/>
      <c r="AG15" s="212" t="s">
        <v>124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42">
        <v>5</v>
      </c>
      <c r="B16" s="243" t="s">
        <v>128</v>
      </c>
      <c r="C16" s="255" t="s">
        <v>129</v>
      </c>
      <c r="D16" s="244" t="s">
        <v>130</v>
      </c>
      <c r="E16" s="245">
        <v>1</v>
      </c>
      <c r="F16" s="246"/>
      <c r="G16" s="247">
        <f>ROUND(E16*F16,2)</f>
        <v>0</v>
      </c>
      <c r="H16" s="246"/>
      <c r="I16" s="247">
        <f>ROUND(E16*H16,2)</f>
        <v>0</v>
      </c>
      <c r="J16" s="246"/>
      <c r="K16" s="247">
        <f>ROUND(E16*J16,2)</f>
        <v>0</v>
      </c>
      <c r="L16" s="247">
        <v>21</v>
      </c>
      <c r="M16" s="247">
        <f>G16*(1+L16/100)</f>
        <v>0</v>
      </c>
      <c r="N16" s="245">
        <v>0</v>
      </c>
      <c r="O16" s="245">
        <f>ROUND(E16*N16,2)</f>
        <v>0</v>
      </c>
      <c r="P16" s="245">
        <v>0</v>
      </c>
      <c r="Q16" s="245">
        <f>ROUND(E16*P16,2)</f>
        <v>0</v>
      </c>
      <c r="R16" s="247"/>
      <c r="S16" s="247" t="s">
        <v>111</v>
      </c>
      <c r="T16" s="248" t="s">
        <v>112</v>
      </c>
      <c r="U16" s="223">
        <v>0.14000000000000001</v>
      </c>
      <c r="V16" s="223">
        <f>ROUND(E16*U16,2)</f>
        <v>0.14000000000000001</v>
      </c>
      <c r="W16" s="223"/>
      <c r="X16" s="223" t="s">
        <v>113</v>
      </c>
      <c r="Y16" s="223" t="s">
        <v>114</v>
      </c>
      <c r="Z16" s="212"/>
      <c r="AA16" s="212"/>
      <c r="AB16" s="212"/>
      <c r="AC16" s="212"/>
      <c r="AD16" s="212"/>
      <c r="AE16" s="212"/>
      <c r="AF16" s="212"/>
      <c r="AG16" s="212" t="s">
        <v>115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42">
        <v>6</v>
      </c>
      <c r="B17" s="243" t="s">
        <v>131</v>
      </c>
      <c r="C17" s="255" t="s">
        <v>132</v>
      </c>
      <c r="D17" s="244" t="s">
        <v>120</v>
      </c>
      <c r="E17" s="245">
        <v>78</v>
      </c>
      <c r="F17" s="246"/>
      <c r="G17" s="247">
        <f>ROUND(E17*F17,2)</f>
        <v>0</v>
      </c>
      <c r="H17" s="246"/>
      <c r="I17" s="247">
        <f>ROUND(E17*H17,2)</f>
        <v>0</v>
      </c>
      <c r="J17" s="246"/>
      <c r="K17" s="247">
        <f>ROUND(E17*J17,2)</f>
        <v>0</v>
      </c>
      <c r="L17" s="247">
        <v>21</v>
      </c>
      <c r="M17" s="247">
        <f>G17*(1+L17/100)</f>
        <v>0</v>
      </c>
      <c r="N17" s="245">
        <v>4.0000000000000003E-5</v>
      </c>
      <c r="O17" s="245">
        <f>ROUND(E17*N17,2)</f>
        <v>0</v>
      </c>
      <c r="P17" s="245">
        <v>0</v>
      </c>
      <c r="Q17" s="245">
        <f>ROUND(E17*P17,2)</f>
        <v>0</v>
      </c>
      <c r="R17" s="247" t="s">
        <v>133</v>
      </c>
      <c r="S17" s="247" t="s">
        <v>122</v>
      </c>
      <c r="T17" s="248" t="s">
        <v>122</v>
      </c>
      <c r="U17" s="223">
        <v>0</v>
      </c>
      <c r="V17" s="223">
        <f>ROUND(E17*U17,2)</f>
        <v>0</v>
      </c>
      <c r="W17" s="223"/>
      <c r="X17" s="223" t="s">
        <v>134</v>
      </c>
      <c r="Y17" s="223" t="s">
        <v>114</v>
      </c>
      <c r="Z17" s="212"/>
      <c r="AA17" s="212"/>
      <c r="AB17" s="212"/>
      <c r="AC17" s="212"/>
      <c r="AD17" s="212"/>
      <c r="AE17" s="212"/>
      <c r="AF17" s="212"/>
      <c r="AG17" s="212" t="s">
        <v>135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1" x14ac:dyDescent="0.2">
      <c r="A18" s="242">
        <v>7</v>
      </c>
      <c r="B18" s="243" t="s">
        <v>136</v>
      </c>
      <c r="C18" s="255" t="s">
        <v>137</v>
      </c>
      <c r="D18" s="244" t="s">
        <v>120</v>
      </c>
      <c r="E18" s="245">
        <v>58</v>
      </c>
      <c r="F18" s="246"/>
      <c r="G18" s="247">
        <f>ROUND(E18*F18,2)</f>
        <v>0</v>
      </c>
      <c r="H18" s="246"/>
      <c r="I18" s="247">
        <f>ROUND(E18*H18,2)</f>
        <v>0</v>
      </c>
      <c r="J18" s="246"/>
      <c r="K18" s="247">
        <f>ROUND(E18*J18,2)</f>
        <v>0</v>
      </c>
      <c r="L18" s="247">
        <v>21</v>
      </c>
      <c r="M18" s="247">
        <f>G18*(1+L18/100)</f>
        <v>0</v>
      </c>
      <c r="N18" s="245">
        <v>5.0000000000000002E-5</v>
      </c>
      <c r="O18" s="245">
        <f>ROUND(E18*N18,2)</f>
        <v>0</v>
      </c>
      <c r="P18" s="245">
        <v>0</v>
      </c>
      <c r="Q18" s="245">
        <f>ROUND(E18*P18,2)</f>
        <v>0</v>
      </c>
      <c r="R18" s="247" t="s">
        <v>133</v>
      </c>
      <c r="S18" s="247" t="s">
        <v>122</v>
      </c>
      <c r="T18" s="248" t="s">
        <v>122</v>
      </c>
      <c r="U18" s="223">
        <v>0</v>
      </c>
      <c r="V18" s="223">
        <f>ROUND(E18*U18,2)</f>
        <v>0</v>
      </c>
      <c r="W18" s="223"/>
      <c r="X18" s="223" t="s">
        <v>134</v>
      </c>
      <c r="Y18" s="223" t="s">
        <v>114</v>
      </c>
      <c r="Z18" s="212"/>
      <c r="AA18" s="212"/>
      <c r="AB18" s="212"/>
      <c r="AC18" s="212"/>
      <c r="AD18" s="212"/>
      <c r="AE18" s="212"/>
      <c r="AF18" s="212"/>
      <c r="AG18" s="212" t="s">
        <v>135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42">
        <v>8</v>
      </c>
      <c r="B19" s="243" t="s">
        <v>138</v>
      </c>
      <c r="C19" s="255" t="s">
        <v>139</v>
      </c>
      <c r="D19" s="244" t="s">
        <v>120</v>
      </c>
      <c r="E19" s="245">
        <v>55</v>
      </c>
      <c r="F19" s="246"/>
      <c r="G19" s="247">
        <f>ROUND(E19*F19,2)</f>
        <v>0</v>
      </c>
      <c r="H19" s="246"/>
      <c r="I19" s="247">
        <f>ROUND(E19*H19,2)</f>
        <v>0</v>
      </c>
      <c r="J19" s="246"/>
      <c r="K19" s="247">
        <f>ROUND(E19*J19,2)</f>
        <v>0</v>
      </c>
      <c r="L19" s="247">
        <v>21</v>
      </c>
      <c r="M19" s="247">
        <f>G19*(1+L19/100)</f>
        <v>0</v>
      </c>
      <c r="N19" s="245">
        <v>9.0000000000000006E-5</v>
      </c>
      <c r="O19" s="245">
        <f>ROUND(E19*N19,2)</f>
        <v>0</v>
      </c>
      <c r="P19" s="245">
        <v>0</v>
      </c>
      <c r="Q19" s="245">
        <f>ROUND(E19*P19,2)</f>
        <v>0</v>
      </c>
      <c r="R19" s="247" t="s">
        <v>133</v>
      </c>
      <c r="S19" s="247" t="s">
        <v>122</v>
      </c>
      <c r="T19" s="248" t="s">
        <v>122</v>
      </c>
      <c r="U19" s="223">
        <v>0</v>
      </c>
      <c r="V19" s="223">
        <f>ROUND(E19*U19,2)</f>
        <v>0</v>
      </c>
      <c r="W19" s="223"/>
      <c r="X19" s="223" t="s">
        <v>134</v>
      </c>
      <c r="Y19" s="223" t="s">
        <v>114</v>
      </c>
      <c r="Z19" s="212"/>
      <c r="AA19" s="212"/>
      <c r="AB19" s="212"/>
      <c r="AC19" s="212"/>
      <c r="AD19" s="212"/>
      <c r="AE19" s="212"/>
      <c r="AF19" s="212"/>
      <c r="AG19" s="212" t="s">
        <v>135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42">
        <v>9</v>
      </c>
      <c r="B20" s="243" t="s">
        <v>140</v>
      </c>
      <c r="C20" s="255" t="s">
        <v>141</v>
      </c>
      <c r="D20" s="244" t="s">
        <v>130</v>
      </c>
      <c r="E20" s="245">
        <v>750</v>
      </c>
      <c r="F20" s="246"/>
      <c r="G20" s="247">
        <f>ROUND(E20*F20,2)</f>
        <v>0</v>
      </c>
      <c r="H20" s="246"/>
      <c r="I20" s="247">
        <f>ROUND(E20*H20,2)</f>
        <v>0</v>
      </c>
      <c r="J20" s="246"/>
      <c r="K20" s="247">
        <f>ROUND(E20*J20,2)</f>
        <v>0</v>
      </c>
      <c r="L20" s="247">
        <v>21</v>
      </c>
      <c r="M20" s="247">
        <f>G20*(1+L20/100)</f>
        <v>0</v>
      </c>
      <c r="N20" s="245">
        <v>0</v>
      </c>
      <c r="O20" s="245">
        <f>ROUND(E20*N20,2)</f>
        <v>0</v>
      </c>
      <c r="P20" s="245">
        <v>0</v>
      </c>
      <c r="Q20" s="245">
        <f>ROUND(E20*P20,2)</f>
        <v>0</v>
      </c>
      <c r="R20" s="247" t="s">
        <v>133</v>
      </c>
      <c r="S20" s="247" t="s">
        <v>122</v>
      </c>
      <c r="T20" s="248" t="s">
        <v>122</v>
      </c>
      <c r="U20" s="223">
        <v>0</v>
      </c>
      <c r="V20" s="223">
        <f>ROUND(E20*U20,2)</f>
        <v>0</v>
      </c>
      <c r="W20" s="223"/>
      <c r="X20" s="223" t="s">
        <v>134</v>
      </c>
      <c r="Y20" s="223" t="s">
        <v>114</v>
      </c>
      <c r="Z20" s="212"/>
      <c r="AA20" s="212"/>
      <c r="AB20" s="212"/>
      <c r="AC20" s="212"/>
      <c r="AD20" s="212"/>
      <c r="AE20" s="212"/>
      <c r="AF20" s="212"/>
      <c r="AG20" s="212" t="s">
        <v>135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42">
        <v>10</v>
      </c>
      <c r="B21" s="243" t="s">
        <v>142</v>
      </c>
      <c r="C21" s="255" t="s">
        <v>143</v>
      </c>
      <c r="D21" s="244" t="s">
        <v>130</v>
      </c>
      <c r="E21" s="245">
        <v>1</v>
      </c>
      <c r="F21" s="246"/>
      <c r="G21" s="247">
        <f>ROUND(E21*F21,2)</f>
        <v>0</v>
      </c>
      <c r="H21" s="246"/>
      <c r="I21" s="247">
        <f>ROUND(E21*H21,2)</f>
        <v>0</v>
      </c>
      <c r="J21" s="246"/>
      <c r="K21" s="247">
        <f>ROUND(E21*J21,2)</f>
        <v>0</v>
      </c>
      <c r="L21" s="247">
        <v>21</v>
      </c>
      <c r="M21" s="247">
        <f>G21*(1+L21/100)</f>
        <v>0</v>
      </c>
      <c r="N21" s="245">
        <v>0</v>
      </c>
      <c r="O21" s="245">
        <f>ROUND(E21*N21,2)</f>
        <v>0</v>
      </c>
      <c r="P21" s="245">
        <v>0</v>
      </c>
      <c r="Q21" s="245">
        <f>ROUND(E21*P21,2)</f>
        <v>0</v>
      </c>
      <c r="R21" s="247" t="s">
        <v>133</v>
      </c>
      <c r="S21" s="247" t="s">
        <v>122</v>
      </c>
      <c r="T21" s="248" t="s">
        <v>122</v>
      </c>
      <c r="U21" s="223">
        <v>0</v>
      </c>
      <c r="V21" s="223">
        <f>ROUND(E21*U21,2)</f>
        <v>0</v>
      </c>
      <c r="W21" s="223"/>
      <c r="X21" s="223" t="s">
        <v>134</v>
      </c>
      <c r="Y21" s="223" t="s">
        <v>114</v>
      </c>
      <c r="Z21" s="212"/>
      <c r="AA21" s="212"/>
      <c r="AB21" s="212"/>
      <c r="AC21" s="212"/>
      <c r="AD21" s="212"/>
      <c r="AE21" s="212"/>
      <c r="AF21" s="212"/>
      <c r="AG21" s="212" t="s">
        <v>135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33.75" outlineLevel="1" x14ac:dyDescent="0.2">
      <c r="A22" s="242">
        <v>11</v>
      </c>
      <c r="B22" s="243" t="s">
        <v>144</v>
      </c>
      <c r="C22" s="255" t="s">
        <v>145</v>
      </c>
      <c r="D22" s="244" t="s">
        <v>120</v>
      </c>
      <c r="E22" s="245">
        <v>26</v>
      </c>
      <c r="F22" s="246"/>
      <c r="G22" s="247">
        <f>ROUND(E22*F22,2)</f>
        <v>0</v>
      </c>
      <c r="H22" s="246"/>
      <c r="I22" s="247">
        <f>ROUND(E22*H22,2)</f>
        <v>0</v>
      </c>
      <c r="J22" s="246"/>
      <c r="K22" s="247">
        <f>ROUND(E22*J22,2)</f>
        <v>0</v>
      </c>
      <c r="L22" s="247">
        <v>21</v>
      </c>
      <c r="M22" s="247">
        <f>G22*(1+L22/100)</f>
        <v>0</v>
      </c>
      <c r="N22" s="245">
        <v>3.4000000000000002E-4</v>
      </c>
      <c r="O22" s="245">
        <f>ROUND(E22*N22,2)</f>
        <v>0.01</v>
      </c>
      <c r="P22" s="245">
        <v>0</v>
      </c>
      <c r="Q22" s="245">
        <f>ROUND(E22*P22,2)</f>
        <v>0</v>
      </c>
      <c r="R22" s="247" t="s">
        <v>133</v>
      </c>
      <c r="S22" s="247" t="s">
        <v>122</v>
      </c>
      <c r="T22" s="248" t="s">
        <v>122</v>
      </c>
      <c r="U22" s="223">
        <v>0</v>
      </c>
      <c r="V22" s="223">
        <f>ROUND(E22*U22,2)</f>
        <v>0</v>
      </c>
      <c r="W22" s="223"/>
      <c r="X22" s="223" t="s">
        <v>134</v>
      </c>
      <c r="Y22" s="223" t="s">
        <v>114</v>
      </c>
      <c r="Z22" s="212"/>
      <c r="AA22" s="212"/>
      <c r="AB22" s="212"/>
      <c r="AC22" s="212"/>
      <c r="AD22" s="212"/>
      <c r="AE22" s="212"/>
      <c r="AF22" s="212"/>
      <c r="AG22" s="212" t="s">
        <v>135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33.75" outlineLevel="1" x14ac:dyDescent="0.2">
      <c r="A23" s="242">
        <v>12</v>
      </c>
      <c r="B23" s="243" t="s">
        <v>146</v>
      </c>
      <c r="C23" s="255" t="s">
        <v>147</v>
      </c>
      <c r="D23" s="244" t="s">
        <v>120</v>
      </c>
      <c r="E23" s="245">
        <v>41</v>
      </c>
      <c r="F23" s="246"/>
      <c r="G23" s="247">
        <f>ROUND(E23*F23,2)</f>
        <v>0</v>
      </c>
      <c r="H23" s="246"/>
      <c r="I23" s="247">
        <f>ROUND(E23*H23,2)</f>
        <v>0</v>
      </c>
      <c r="J23" s="246"/>
      <c r="K23" s="247">
        <f>ROUND(E23*J23,2)</f>
        <v>0</v>
      </c>
      <c r="L23" s="247">
        <v>21</v>
      </c>
      <c r="M23" s="247">
        <f>G23*(1+L23/100)</f>
        <v>0</v>
      </c>
      <c r="N23" s="245">
        <v>3.8999999999999999E-4</v>
      </c>
      <c r="O23" s="245">
        <f>ROUND(E23*N23,2)</f>
        <v>0.02</v>
      </c>
      <c r="P23" s="245">
        <v>0</v>
      </c>
      <c r="Q23" s="245">
        <f>ROUND(E23*P23,2)</f>
        <v>0</v>
      </c>
      <c r="R23" s="247" t="s">
        <v>133</v>
      </c>
      <c r="S23" s="247" t="s">
        <v>122</v>
      </c>
      <c r="T23" s="248" t="s">
        <v>122</v>
      </c>
      <c r="U23" s="223">
        <v>0</v>
      </c>
      <c r="V23" s="223">
        <f>ROUND(E23*U23,2)</f>
        <v>0</v>
      </c>
      <c r="W23" s="223"/>
      <c r="X23" s="223" t="s">
        <v>134</v>
      </c>
      <c r="Y23" s="223" t="s">
        <v>114</v>
      </c>
      <c r="Z23" s="212"/>
      <c r="AA23" s="212"/>
      <c r="AB23" s="212"/>
      <c r="AC23" s="212"/>
      <c r="AD23" s="212"/>
      <c r="AE23" s="212"/>
      <c r="AF23" s="212"/>
      <c r="AG23" s="212" t="s">
        <v>135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35">
        <v>13</v>
      </c>
      <c r="B24" s="236" t="s">
        <v>148</v>
      </c>
      <c r="C24" s="256" t="s">
        <v>149</v>
      </c>
      <c r="D24" s="237" t="s">
        <v>130</v>
      </c>
      <c r="E24" s="238">
        <v>1</v>
      </c>
      <c r="F24" s="239"/>
      <c r="G24" s="240">
        <f>ROUND(E24*F24,2)</f>
        <v>0</v>
      </c>
      <c r="H24" s="239"/>
      <c r="I24" s="240">
        <f>ROUND(E24*H24,2)</f>
        <v>0</v>
      </c>
      <c r="J24" s="239"/>
      <c r="K24" s="240">
        <f>ROUND(E24*J24,2)</f>
        <v>0</v>
      </c>
      <c r="L24" s="240">
        <v>21</v>
      </c>
      <c r="M24" s="240">
        <f>G24*(1+L24/100)</f>
        <v>0</v>
      </c>
      <c r="N24" s="238">
        <v>0</v>
      </c>
      <c r="O24" s="238">
        <f>ROUND(E24*N24,2)</f>
        <v>0</v>
      </c>
      <c r="P24" s="238">
        <v>0</v>
      </c>
      <c r="Q24" s="238">
        <f>ROUND(E24*P24,2)</f>
        <v>0</v>
      </c>
      <c r="R24" s="240" t="s">
        <v>133</v>
      </c>
      <c r="S24" s="240" t="s">
        <v>122</v>
      </c>
      <c r="T24" s="241" t="s">
        <v>122</v>
      </c>
      <c r="U24" s="223">
        <v>0</v>
      </c>
      <c r="V24" s="223">
        <f>ROUND(E24*U24,2)</f>
        <v>0</v>
      </c>
      <c r="W24" s="223"/>
      <c r="X24" s="223" t="s">
        <v>134</v>
      </c>
      <c r="Y24" s="223" t="s">
        <v>114</v>
      </c>
      <c r="Z24" s="212"/>
      <c r="AA24" s="212"/>
      <c r="AB24" s="212"/>
      <c r="AC24" s="212"/>
      <c r="AD24" s="212"/>
      <c r="AE24" s="212"/>
      <c r="AF24" s="212"/>
      <c r="AG24" s="212" t="s">
        <v>135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>
        <v>14</v>
      </c>
      <c r="B25" s="220" t="s">
        <v>150</v>
      </c>
      <c r="C25" s="258" t="s">
        <v>151</v>
      </c>
      <c r="D25" s="221" t="s">
        <v>0</v>
      </c>
      <c r="E25" s="249"/>
      <c r="F25" s="224"/>
      <c r="G25" s="223">
        <f>ROUND(E25*F25,2)</f>
        <v>0</v>
      </c>
      <c r="H25" s="224"/>
      <c r="I25" s="223">
        <f>ROUND(E25*H25,2)</f>
        <v>0</v>
      </c>
      <c r="J25" s="224"/>
      <c r="K25" s="223">
        <f>ROUND(E25*J25,2)</f>
        <v>0</v>
      </c>
      <c r="L25" s="223">
        <v>21</v>
      </c>
      <c r="M25" s="223">
        <f>G25*(1+L25/100)</f>
        <v>0</v>
      </c>
      <c r="N25" s="222">
        <v>0</v>
      </c>
      <c r="O25" s="222">
        <f>ROUND(E25*N25,2)</f>
        <v>0</v>
      </c>
      <c r="P25" s="222">
        <v>0</v>
      </c>
      <c r="Q25" s="222">
        <f>ROUND(E25*P25,2)</f>
        <v>0</v>
      </c>
      <c r="R25" s="223" t="s">
        <v>152</v>
      </c>
      <c r="S25" s="223" t="s">
        <v>122</v>
      </c>
      <c r="T25" s="223" t="s">
        <v>122</v>
      </c>
      <c r="U25" s="223">
        <v>0</v>
      </c>
      <c r="V25" s="223">
        <f>ROUND(E25*U25,2)</f>
        <v>0</v>
      </c>
      <c r="W25" s="223"/>
      <c r="X25" s="223" t="s">
        <v>153</v>
      </c>
      <c r="Y25" s="223" t="s">
        <v>114</v>
      </c>
      <c r="Z25" s="212"/>
      <c r="AA25" s="212"/>
      <c r="AB25" s="212"/>
      <c r="AC25" s="212"/>
      <c r="AD25" s="212"/>
      <c r="AE25" s="212"/>
      <c r="AF25" s="212"/>
      <c r="AG25" s="212" t="s">
        <v>154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2">
      <c r="A26" s="219"/>
      <c r="B26" s="220"/>
      <c r="C26" s="259" t="s">
        <v>155</v>
      </c>
      <c r="D26" s="250"/>
      <c r="E26" s="250"/>
      <c r="F26" s="250"/>
      <c r="G26" s="250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2"/>
      <c r="AA26" s="212"/>
      <c r="AB26" s="212"/>
      <c r="AC26" s="212"/>
      <c r="AD26" s="212"/>
      <c r="AE26" s="212"/>
      <c r="AF26" s="212"/>
      <c r="AG26" s="212" t="s">
        <v>156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">
      <c r="A27" s="228" t="s">
        <v>106</v>
      </c>
      <c r="B27" s="229" t="s">
        <v>66</v>
      </c>
      <c r="C27" s="254" t="s">
        <v>67</v>
      </c>
      <c r="D27" s="230"/>
      <c r="E27" s="231"/>
      <c r="F27" s="232"/>
      <c r="G27" s="232">
        <f>SUMIF(AG28:AG30,"&lt;&gt;NOR",G28:G30)</f>
        <v>0</v>
      </c>
      <c r="H27" s="232"/>
      <c r="I27" s="232">
        <f>SUM(I28:I30)</f>
        <v>0</v>
      </c>
      <c r="J27" s="232"/>
      <c r="K27" s="232">
        <f>SUM(K28:K30)</f>
        <v>0</v>
      </c>
      <c r="L27" s="232"/>
      <c r="M27" s="232">
        <f>SUM(M28:M30)</f>
        <v>0</v>
      </c>
      <c r="N27" s="231"/>
      <c r="O27" s="231">
        <f>SUM(O28:O30)</f>
        <v>0</v>
      </c>
      <c r="P27" s="231"/>
      <c r="Q27" s="231">
        <f>SUM(Q28:Q30)</f>
        <v>0</v>
      </c>
      <c r="R27" s="232"/>
      <c r="S27" s="232"/>
      <c r="T27" s="233"/>
      <c r="U27" s="227"/>
      <c r="V27" s="227">
        <f>SUM(V28:V30)</f>
        <v>0.56000000000000005</v>
      </c>
      <c r="W27" s="227"/>
      <c r="X27" s="227"/>
      <c r="Y27" s="227"/>
      <c r="AG27" t="s">
        <v>107</v>
      </c>
    </row>
    <row r="28" spans="1:60" outlineLevel="1" x14ac:dyDescent="0.2">
      <c r="A28" s="242">
        <v>15</v>
      </c>
      <c r="B28" s="243" t="s">
        <v>157</v>
      </c>
      <c r="C28" s="255" t="s">
        <v>158</v>
      </c>
      <c r="D28" s="244" t="s">
        <v>159</v>
      </c>
      <c r="E28" s="245">
        <v>1</v>
      </c>
      <c r="F28" s="246"/>
      <c r="G28" s="247">
        <f>ROUND(E28*F28,2)</f>
        <v>0</v>
      </c>
      <c r="H28" s="246"/>
      <c r="I28" s="247">
        <f>ROUND(E28*H28,2)</f>
        <v>0</v>
      </c>
      <c r="J28" s="246"/>
      <c r="K28" s="247">
        <f>ROUND(E28*J28,2)</f>
        <v>0</v>
      </c>
      <c r="L28" s="247">
        <v>21</v>
      </c>
      <c r="M28" s="247">
        <f>G28*(1+L28/100)</f>
        <v>0</v>
      </c>
      <c r="N28" s="245">
        <v>5.9000000000000003E-4</v>
      </c>
      <c r="O28" s="245">
        <f>ROUND(E28*N28,2)</f>
        <v>0</v>
      </c>
      <c r="P28" s="245">
        <v>0</v>
      </c>
      <c r="Q28" s="245">
        <f>ROUND(E28*P28,2)</f>
        <v>0</v>
      </c>
      <c r="R28" s="247" t="s">
        <v>160</v>
      </c>
      <c r="S28" s="247" t="s">
        <v>122</v>
      </c>
      <c r="T28" s="248" t="s">
        <v>122</v>
      </c>
      <c r="U28" s="223">
        <v>0.55100000000000005</v>
      </c>
      <c r="V28" s="223">
        <f>ROUND(E28*U28,2)</f>
        <v>0.55000000000000004</v>
      </c>
      <c r="W28" s="223"/>
      <c r="X28" s="223" t="s">
        <v>113</v>
      </c>
      <c r="Y28" s="223" t="s">
        <v>114</v>
      </c>
      <c r="Z28" s="212"/>
      <c r="AA28" s="212"/>
      <c r="AB28" s="212"/>
      <c r="AC28" s="212"/>
      <c r="AD28" s="212"/>
      <c r="AE28" s="212"/>
      <c r="AF28" s="212"/>
      <c r="AG28" s="212" t="s">
        <v>115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42">
        <v>16</v>
      </c>
      <c r="B29" s="243" t="s">
        <v>161</v>
      </c>
      <c r="C29" s="255" t="s">
        <v>162</v>
      </c>
      <c r="D29" s="244" t="s">
        <v>130</v>
      </c>
      <c r="E29" s="245">
        <v>1</v>
      </c>
      <c r="F29" s="246"/>
      <c r="G29" s="247">
        <f>ROUND(E29*F29,2)</f>
        <v>0</v>
      </c>
      <c r="H29" s="246"/>
      <c r="I29" s="247">
        <f>ROUND(E29*H29,2)</f>
        <v>0</v>
      </c>
      <c r="J29" s="246"/>
      <c r="K29" s="247">
        <f>ROUND(E29*J29,2)</f>
        <v>0</v>
      </c>
      <c r="L29" s="247">
        <v>21</v>
      </c>
      <c r="M29" s="247">
        <f>G29*(1+L29/100)</f>
        <v>0</v>
      </c>
      <c r="N29" s="245">
        <v>2.8E-3</v>
      </c>
      <c r="O29" s="245">
        <f>ROUND(E29*N29,2)</f>
        <v>0</v>
      </c>
      <c r="P29" s="245">
        <v>0</v>
      </c>
      <c r="Q29" s="245">
        <f>ROUND(E29*P29,2)</f>
        <v>0</v>
      </c>
      <c r="R29" s="247"/>
      <c r="S29" s="247" t="s">
        <v>111</v>
      </c>
      <c r="T29" s="248" t="s">
        <v>112</v>
      </c>
      <c r="U29" s="223">
        <v>0</v>
      </c>
      <c r="V29" s="223">
        <f>ROUND(E29*U29,2)</f>
        <v>0</v>
      </c>
      <c r="W29" s="223"/>
      <c r="X29" s="223" t="s">
        <v>134</v>
      </c>
      <c r="Y29" s="223" t="s">
        <v>114</v>
      </c>
      <c r="Z29" s="212"/>
      <c r="AA29" s="212"/>
      <c r="AB29" s="212"/>
      <c r="AC29" s="212"/>
      <c r="AD29" s="212"/>
      <c r="AE29" s="212"/>
      <c r="AF29" s="212"/>
      <c r="AG29" s="212" t="s">
        <v>135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42">
        <v>17</v>
      </c>
      <c r="B30" s="243" t="s">
        <v>163</v>
      </c>
      <c r="C30" s="255" t="s">
        <v>164</v>
      </c>
      <c r="D30" s="244" t="s">
        <v>165</v>
      </c>
      <c r="E30" s="245">
        <v>3.3899999999999998E-3</v>
      </c>
      <c r="F30" s="246"/>
      <c r="G30" s="247">
        <f>ROUND(E30*F30,2)</f>
        <v>0</v>
      </c>
      <c r="H30" s="246"/>
      <c r="I30" s="247">
        <f>ROUND(E30*H30,2)</f>
        <v>0</v>
      </c>
      <c r="J30" s="246"/>
      <c r="K30" s="247">
        <f>ROUND(E30*J30,2)</f>
        <v>0</v>
      </c>
      <c r="L30" s="247">
        <v>21</v>
      </c>
      <c r="M30" s="247">
        <f>G30*(1+L30/100)</f>
        <v>0</v>
      </c>
      <c r="N30" s="245">
        <v>0</v>
      </c>
      <c r="O30" s="245">
        <f>ROUND(E30*N30,2)</f>
        <v>0</v>
      </c>
      <c r="P30" s="245">
        <v>0</v>
      </c>
      <c r="Q30" s="245">
        <f>ROUND(E30*P30,2)</f>
        <v>0</v>
      </c>
      <c r="R30" s="247" t="s">
        <v>160</v>
      </c>
      <c r="S30" s="247" t="s">
        <v>122</v>
      </c>
      <c r="T30" s="248" t="s">
        <v>122</v>
      </c>
      <c r="U30" s="223">
        <v>4.0430000000000001</v>
      </c>
      <c r="V30" s="223">
        <f>ROUND(E30*U30,2)</f>
        <v>0.01</v>
      </c>
      <c r="W30" s="223"/>
      <c r="X30" s="223" t="s">
        <v>153</v>
      </c>
      <c r="Y30" s="223" t="s">
        <v>114</v>
      </c>
      <c r="Z30" s="212"/>
      <c r="AA30" s="212"/>
      <c r="AB30" s="212"/>
      <c r="AC30" s="212"/>
      <c r="AD30" s="212"/>
      <c r="AE30" s="212"/>
      <c r="AF30" s="212"/>
      <c r="AG30" s="212" t="s">
        <v>154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x14ac:dyDescent="0.2">
      <c r="A31" s="228" t="s">
        <v>106</v>
      </c>
      <c r="B31" s="229" t="s">
        <v>68</v>
      </c>
      <c r="C31" s="254" t="s">
        <v>69</v>
      </c>
      <c r="D31" s="230"/>
      <c r="E31" s="231"/>
      <c r="F31" s="232"/>
      <c r="G31" s="232">
        <f>SUMIF(AG32:AG59,"&lt;&gt;NOR",G32:G59)</f>
        <v>0</v>
      </c>
      <c r="H31" s="232"/>
      <c r="I31" s="232">
        <f>SUM(I32:I59)</f>
        <v>0</v>
      </c>
      <c r="J31" s="232"/>
      <c r="K31" s="232">
        <f>SUM(K32:K59)</f>
        <v>0</v>
      </c>
      <c r="L31" s="232"/>
      <c r="M31" s="232">
        <f>SUM(M32:M59)</f>
        <v>0</v>
      </c>
      <c r="N31" s="231"/>
      <c r="O31" s="231">
        <f>SUM(O32:O59)</f>
        <v>0.33</v>
      </c>
      <c r="P31" s="231"/>
      <c r="Q31" s="231">
        <f>SUM(Q32:Q59)</f>
        <v>0</v>
      </c>
      <c r="R31" s="232"/>
      <c r="S31" s="232"/>
      <c r="T31" s="233"/>
      <c r="U31" s="227"/>
      <c r="V31" s="227">
        <f>SUM(V32:V59)</f>
        <v>73.660000000000011</v>
      </c>
      <c r="W31" s="227"/>
      <c r="X31" s="227"/>
      <c r="Y31" s="227"/>
      <c r="AG31" t="s">
        <v>107</v>
      </c>
    </row>
    <row r="32" spans="1:60" ht="22.5" outlineLevel="1" x14ac:dyDescent="0.2">
      <c r="A32" s="235">
        <v>18</v>
      </c>
      <c r="B32" s="236" t="s">
        <v>166</v>
      </c>
      <c r="C32" s="256" t="s">
        <v>167</v>
      </c>
      <c r="D32" s="237" t="s">
        <v>120</v>
      </c>
      <c r="E32" s="238">
        <v>78</v>
      </c>
      <c r="F32" s="239"/>
      <c r="G32" s="240">
        <f>ROUND(E32*F32,2)</f>
        <v>0</v>
      </c>
      <c r="H32" s="239"/>
      <c r="I32" s="240">
        <f>ROUND(E32*H32,2)</f>
        <v>0</v>
      </c>
      <c r="J32" s="239"/>
      <c r="K32" s="240">
        <f>ROUND(E32*J32,2)</f>
        <v>0</v>
      </c>
      <c r="L32" s="240">
        <v>21</v>
      </c>
      <c r="M32" s="240">
        <f>G32*(1+L32/100)</f>
        <v>0</v>
      </c>
      <c r="N32" s="238">
        <v>8.0999999999999996E-4</v>
      </c>
      <c r="O32" s="238">
        <f>ROUND(E32*N32,2)</f>
        <v>0.06</v>
      </c>
      <c r="P32" s="238">
        <v>0</v>
      </c>
      <c r="Q32" s="238">
        <f>ROUND(E32*P32,2)</f>
        <v>0</v>
      </c>
      <c r="R32" s="240" t="s">
        <v>160</v>
      </c>
      <c r="S32" s="240" t="s">
        <v>122</v>
      </c>
      <c r="T32" s="241" t="s">
        <v>122</v>
      </c>
      <c r="U32" s="223">
        <v>0.20691000000000001</v>
      </c>
      <c r="V32" s="223">
        <f>ROUND(E32*U32,2)</f>
        <v>16.14</v>
      </c>
      <c r="W32" s="223"/>
      <c r="X32" s="223" t="s">
        <v>113</v>
      </c>
      <c r="Y32" s="223" t="s">
        <v>114</v>
      </c>
      <c r="Z32" s="212"/>
      <c r="AA32" s="212"/>
      <c r="AB32" s="212"/>
      <c r="AC32" s="212"/>
      <c r="AD32" s="212"/>
      <c r="AE32" s="212"/>
      <c r="AF32" s="212"/>
      <c r="AG32" s="212" t="s">
        <v>115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19"/>
      <c r="B33" s="220"/>
      <c r="C33" s="260" t="s">
        <v>168</v>
      </c>
      <c r="D33" s="251"/>
      <c r="E33" s="251"/>
      <c r="F33" s="251"/>
      <c r="G33" s="251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2"/>
      <c r="AA33" s="212"/>
      <c r="AB33" s="212"/>
      <c r="AC33" s="212"/>
      <c r="AD33" s="212"/>
      <c r="AE33" s="212"/>
      <c r="AF33" s="212"/>
      <c r="AG33" s="212" t="s">
        <v>156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2">
      <c r="A34" s="219"/>
      <c r="B34" s="220"/>
      <c r="C34" s="261" t="s">
        <v>169</v>
      </c>
      <c r="D34" s="252"/>
      <c r="E34" s="252"/>
      <c r="F34" s="252"/>
      <c r="G34" s="252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2"/>
      <c r="AA34" s="212"/>
      <c r="AB34" s="212"/>
      <c r="AC34" s="212"/>
      <c r="AD34" s="212"/>
      <c r="AE34" s="212"/>
      <c r="AF34" s="212"/>
      <c r="AG34" s="212" t="s">
        <v>170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35">
        <v>19</v>
      </c>
      <c r="B35" s="236" t="s">
        <v>171</v>
      </c>
      <c r="C35" s="256" t="s">
        <v>172</v>
      </c>
      <c r="D35" s="237" t="s">
        <v>120</v>
      </c>
      <c r="E35" s="238">
        <v>58</v>
      </c>
      <c r="F35" s="239"/>
      <c r="G35" s="240">
        <f>ROUND(E35*F35,2)</f>
        <v>0</v>
      </c>
      <c r="H35" s="239"/>
      <c r="I35" s="240">
        <f>ROUND(E35*H35,2)</f>
        <v>0</v>
      </c>
      <c r="J35" s="239"/>
      <c r="K35" s="240">
        <f>ROUND(E35*J35,2)</f>
        <v>0</v>
      </c>
      <c r="L35" s="240">
        <v>21</v>
      </c>
      <c r="M35" s="240">
        <f>G35*(1+L35/100)</f>
        <v>0</v>
      </c>
      <c r="N35" s="238">
        <v>1.08E-3</v>
      </c>
      <c r="O35" s="238">
        <f>ROUND(E35*N35,2)</f>
        <v>0.06</v>
      </c>
      <c r="P35" s="238">
        <v>0</v>
      </c>
      <c r="Q35" s="238">
        <f>ROUND(E35*P35,2)</f>
        <v>0</v>
      </c>
      <c r="R35" s="240" t="s">
        <v>160</v>
      </c>
      <c r="S35" s="240" t="s">
        <v>122</v>
      </c>
      <c r="T35" s="241" t="s">
        <v>122</v>
      </c>
      <c r="U35" s="223">
        <v>0.21551000000000001</v>
      </c>
      <c r="V35" s="223">
        <f>ROUND(E35*U35,2)</f>
        <v>12.5</v>
      </c>
      <c r="W35" s="223"/>
      <c r="X35" s="223" t="s">
        <v>113</v>
      </c>
      <c r="Y35" s="223" t="s">
        <v>114</v>
      </c>
      <c r="Z35" s="212"/>
      <c r="AA35" s="212"/>
      <c r="AB35" s="212"/>
      <c r="AC35" s="212"/>
      <c r="AD35" s="212"/>
      <c r="AE35" s="212"/>
      <c r="AF35" s="212"/>
      <c r="AG35" s="212" t="s">
        <v>115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2">
      <c r="A36" s="219"/>
      <c r="B36" s="220"/>
      <c r="C36" s="260" t="s">
        <v>168</v>
      </c>
      <c r="D36" s="251"/>
      <c r="E36" s="251"/>
      <c r="F36" s="251"/>
      <c r="G36" s="251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2"/>
      <c r="AA36" s="212"/>
      <c r="AB36" s="212"/>
      <c r="AC36" s="212"/>
      <c r="AD36" s="212"/>
      <c r="AE36" s="212"/>
      <c r="AF36" s="212"/>
      <c r="AG36" s="212" t="s">
        <v>156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">
      <c r="A37" s="219"/>
      <c r="B37" s="220"/>
      <c r="C37" s="261" t="s">
        <v>169</v>
      </c>
      <c r="D37" s="252"/>
      <c r="E37" s="252"/>
      <c r="F37" s="252"/>
      <c r="G37" s="252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2"/>
      <c r="AA37" s="212"/>
      <c r="AB37" s="212"/>
      <c r="AC37" s="212"/>
      <c r="AD37" s="212"/>
      <c r="AE37" s="212"/>
      <c r="AF37" s="212"/>
      <c r="AG37" s="212" t="s">
        <v>170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2.5" outlineLevel="1" x14ac:dyDescent="0.2">
      <c r="A38" s="235">
        <v>20</v>
      </c>
      <c r="B38" s="236" t="s">
        <v>173</v>
      </c>
      <c r="C38" s="256" t="s">
        <v>174</v>
      </c>
      <c r="D38" s="237" t="s">
        <v>120</v>
      </c>
      <c r="E38" s="238">
        <v>55</v>
      </c>
      <c r="F38" s="239"/>
      <c r="G38" s="240">
        <f>ROUND(E38*F38,2)</f>
        <v>0</v>
      </c>
      <c r="H38" s="239"/>
      <c r="I38" s="240">
        <f>ROUND(E38*H38,2)</f>
        <v>0</v>
      </c>
      <c r="J38" s="239"/>
      <c r="K38" s="240">
        <f>ROUND(E38*J38,2)</f>
        <v>0</v>
      </c>
      <c r="L38" s="240">
        <v>21</v>
      </c>
      <c r="M38" s="240">
        <f>G38*(1+L38/100)</f>
        <v>0</v>
      </c>
      <c r="N38" s="238">
        <v>1.6000000000000001E-3</v>
      </c>
      <c r="O38" s="238">
        <f>ROUND(E38*N38,2)</f>
        <v>0.09</v>
      </c>
      <c r="P38" s="238">
        <v>0</v>
      </c>
      <c r="Q38" s="238">
        <f>ROUND(E38*P38,2)</f>
        <v>0</v>
      </c>
      <c r="R38" s="240" t="s">
        <v>160</v>
      </c>
      <c r="S38" s="240" t="s">
        <v>122</v>
      </c>
      <c r="T38" s="241" t="s">
        <v>122</v>
      </c>
      <c r="U38" s="223">
        <v>0.21801999999999999</v>
      </c>
      <c r="V38" s="223">
        <f>ROUND(E38*U38,2)</f>
        <v>11.99</v>
      </c>
      <c r="W38" s="223"/>
      <c r="X38" s="223" t="s">
        <v>113</v>
      </c>
      <c r="Y38" s="223" t="s">
        <v>114</v>
      </c>
      <c r="Z38" s="212"/>
      <c r="AA38" s="212"/>
      <c r="AB38" s="212"/>
      <c r="AC38" s="212"/>
      <c r="AD38" s="212"/>
      <c r="AE38" s="212"/>
      <c r="AF38" s="212"/>
      <c r="AG38" s="212" t="s">
        <v>115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2">
      <c r="A39" s="219"/>
      <c r="B39" s="220"/>
      <c r="C39" s="260" t="s">
        <v>168</v>
      </c>
      <c r="D39" s="251"/>
      <c r="E39" s="251"/>
      <c r="F39" s="251"/>
      <c r="G39" s="251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2"/>
      <c r="AA39" s="212"/>
      <c r="AB39" s="212"/>
      <c r="AC39" s="212"/>
      <c r="AD39" s="212"/>
      <c r="AE39" s="212"/>
      <c r="AF39" s="212"/>
      <c r="AG39" s="212" t="s">
        <v>156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2">
      <c r="A40" s="219"/>
      <c r="B40" s="220"/>
      <c r="C40" s="261" t="s">
        <v>169</v>
      </c>
      <c r="D40" s="252"/>
      <c r="E40" s="252"/>
      <c r="F40" s="252"/>
      <c r="G40" s="252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2"/>
      <c r="AA40" s="212"/>
      <c r="AB40" s="212"/>
      <c r="AC40" s="212"/>
      <c r="AD40" s="212"/>
      <c r="AE40" s="212"/>
      <c r="AF40" s="212"/>
      <c r="AG40" s="212" t="s">
        <v>170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35">
        <v>21</v>
      </c>
      <c r="B41" s="236" t="s">
        <v>175</v>
      </c>
      <c r="C41" s="256" t="s">
        <v>176</v>
      </c>
      <c r="D41" s="237" t="s">
        <v>120</v>
      </c>
      <c r="E41" s="238">
        <v>26</v>
      </c>
      <c r="F41" s="239"/>
      <c r="G41" s="240">
        <f>ROUND(E41*F41,2)</f>
        <v>0</v>
      </c>
      <c r="H41" s="239"/>
      <c r="I41" s="240">
        <f>ROUND(E41*H41,2)</f>
        <v>0</v>
      </c>
      <c r="J41" s="239"/>
      <c r="K41" s="240">
        <f>ROUND(E41*J41,2)</f>
        <v>0</v>
      </c>
      <c r="L41" s="240">
        <v>21</v>
      </c>
      <c r="M41" s="240">
        <f>G41*(1+L41/100)</f>
        <v>0</v>
      </c>
      <c r="N41" s="238">
        <v>1.6100000000000001E-3</v>
      </c>
      <c r="O41" s="238">
        <f>ROUND(E41*N41,2)</f>
        <v>0.04</v>
      </c>
      <c r="P41" s="238">
        <v>0</v>
      </c>
      <c r="Q41" s="238">
        <f>ROUND(E41*P41,2)</f>
        <v>0</v>
      </c>
      <c r="R41" s="240" t="s">
        <v>160</v>
      </c>
      <c r="S41" s="240" t="s">
        <v>122</v>
      </c>
      <c r="T41" s="241" t="s">
        <v>122</v>
      </c>
      <c r="U41" s="223">
        <v>0.24665000000000001</v>
      </c>
      <c r="V41" s="223">
        <f>ROUND(E41*U41,2)</f>
        <v>6.41</v>
      </c>
      <c r="W41" s="223"/>
      <c r="X41" s="223" t="s">
        <v>113</v>
      </c>
      <c r="Y41" s="223" t="s">
        <v>114</v>
      </c>
      <c r="Z41" s="212"/>
      <c r="AA41" s="212"/>
      <c r="AB41" s="212"/>
      <c r="AC41" s="212"/>
      <c r="AD41" s="212"/>
      <c r="AE41" s="212"/>
      <c r="AF41" s="212"/>
      <c r="AG41" s="212" t="s">
        <v>115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2">
      <c r="A42" s="219"/>
      <c r="B42" s="220"/>
      <c r="C42" s="260" t="s">
        <v>168</v>
      </c>
      <c r="D42" s="251"/>
      <c r="E42" s="251"/>
      <c r="F42" s="251"/>
      <c r="G42" s="251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2"/>
      <c r="AA42" s="212"/>
      <c r="AB42" s="212"/>
      <c r="AC42" s="212"/>
      <c r="AD42" s="212"/>
      <c r="AE42" s="212"/>
      <c r="AF42" s="212"/>
      <c r="AG42" s="212" t="s">
        <v>156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">
      <c r="A43" s="219"/>
      <c r="B43" s="220"/>
      <c r="C43" s="261" t="s">
        <v>169</v>
      </c>
      <c r="D43" s="252"/>
      <c r="E43" s="252"/>
      <c r="F43" s="252"/>
      <c r="G43" s="252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2"/>
      <c r="AA43" s="212"/>
      <c r="AB43" s="212"/>
      <c r="AC43" s="212"/>
      <c r="AD43" s="212"/>
      <c r="AE43" s="212"/>
      <c r="AF43" s="212"/>
      <c r="AG43" s="212" t="s">
        <v>170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35">
        <v>22</v>
      </c>
      <c r="B44" s="236" t="s">
        <v>177</v>
      </c>
      <c r="C44" s="256" t="s">
        <v>178</v>
      </c>
      <c r="D44" s="237" t="s">
        <v>120</v>
      </c>
      <c r="E44" s="238">
        <v>41</v>
      </c>
      <c r="F44" s="239"/>
      <c r="G44" s="240">
        <f>ROUND(E44*F44,2)</f>
        <v>0</v>
      </c>
      <c r="H44" s="239"/>
      <c r="I44" s="240">
        <f>ROUND(E44*H44,2)</f>
        <v>0</v>
      </c>
      <c r="J44" s="239"/>
      <c r="K44" s="240">
        <f>ROUND(E44*J44,2)</f>
        <v>0</v>
      </c>
      <c r="L44" s="240">
        <v>21</v>
      </c>
      <c r="M44" s="240">
        <f>G44*(1+L44/100)</f>
        <v>0</v>
      </c>
      <c r="N44" s="238">
        <v>1.8799999999999999E-3</v>
      </c>
      <c r="O44" s="238">
        <f>ROUND(E44*N44,2)</f>
        <v>0.08</v>
      </c>
      <c r="P44" s="238">
        <v>0</v>
      </c>
      <c r="Q44" s="238">
        <f>ROUND(E44*P44,2)</f>
        <v>0</v>
      </c>
      <c r="R44" s="240" t="s">
        <v>160</v>
      </c>
      <c r="S44" s="240" t="s">
        <v>122</v>
      </c>
      <c r="T44" s="241" t="s">
        <v>122</v>
      </c>
      <c r="U44" s="223">
        <v>0.26247999999999999</v>
      </c>
      <c r="V44" s="223">
        <f>ROUND(E44*U44,2)</f>
        <v>10.76</v>
      </c>
      <c r="W44" s="223"/>
      <c r="X44" s="223" t="s">
        <v>113</v>
      </c>
      <c r="Y44" s="223" t="s">
        <v>114</v>
      </c>
      <c r="Z44" s="212"/>
      <c r="AA44" s="212"/>
      <c r="AB44" s="212"/>
      <c r="AC44" s="212"/>
      <c r="AD44" s="212"/>
      <c r="AE44" s="212"/>
      <c r="AF44" s="212"/>
      <c r="AG44" s="212" t="s">
        <v>115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2" x14ac:dyDescent="0.2">
      <c r="A45" s="219"/>
      <c r="B45" s="220"/>
      <c r="C45" s="260" t="s">
        <v>168</v>
      </c>
      <c r="D45" s="251"/>
      <c r="E45" s="251"/>
      <c r="F45" s="251"/>
      <c r="G45" s="251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2"/>
      <c r="AA45" s="212"/>
      <c r="AB45" s="212"/>
      <c r="AC45" s="212"/>
      <c r="AD45" s="212"/>
      <c r="AE45" s="212"/>
      <c r="AF45" s="212"/>
      <c r="AG45" s="212" t="s">
        <v>156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2">
      <c r="A46" s="219"/>
      <c r="B46" s="220"/>
      <c r="C46" s="261" t="s">
        <v>169</v>
      </c>
      <c r="D46" s="252"/>
      <c r="E46" s="252"/>
      <c r="F46" s="252"/>
      <c r="G46" s="252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2"/>
      <c r="AA46" s="212"/>
      <c r="AB46" s="212"/>
      <c r="AC46" s="212"/>
      <c r="AD46" s="212"/>
      <c r="AE46" s="212"/>
      <c r="AF46" s="212"/>
      <c r="AG46" s="212" t="s">
        <v>170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 x14ac:dyDescent="0.2">
      <c r="A47" s="235">
        <v>23</v>
      </c>
      <c r="B47" s="236" t="s">
        <v>179</v>
      </c>
      <c r="C47" s="256" t="s">
        <v>180</v>
      </c>
      <c r="D47" s="237" t="s">
        <v>130</v>
      </c>
      <c r="E47" s="238">
        <v>62</v>
      </c>
      <c r="F47" s="239"/>
      <c r="G47" s="240">
        <f>ROUND(E47*F47,2)</f>
        <v>0</v>
      </c>
      <c r="H47" s="239"/>
      <c r="I47" s="240">
        <f>ROUND(E47*H47,2)</f>
        <v>0</v>
      </c>
      <c r="J47" s="239"/>
      <c r="K47" s="240">
        <f>ROUND(E47*J47,2)</f>
        <v>0</v>
      </c>
      <c r="L47" s="240">
        <v>21</v>
      </c>
      <c r="M47" s="240">
        <f>G47*(1+L47/100)</f>
        <v>0</v>
      </c>
      <c r="N47" s="238">
        <v>0</v>
      </c>
      <c r="O47" s="238">
        <f>ROUND(E47*N47,2)</f>
        <v>0</v>
      </c>
      <c r="P47" s="238">
        <v>0</v>
      </c>
      <c r="Q47" s="238">
        <f>ROUND(E47*P47,2)</f>
        <v>0</v>
      </c>
      <c r="R47" s="240" t="s">
        <v>160</v>
      </c>
      <c r="S47" s="240" t="s">
        <v>122</v>
      </c>
      <c r="T47" s="241" t="s">
        <v>122</v>
      </c>
      <c r="U47" s="223">
        <v>6.5000000000000002E-2</v>
      </c>
      <c r="V47" s="223">
        <f>ROUND(E47*U47,2)</f>
        <v>4.03</v>
      </c>
      <c r="W47" s="223"/>
      <c r="X47" s="223" t="s">
        <v>113</v>
      </c>
      <c r="Y47" s="223" t="s">
        <v>114</v>
      </c>
      <c r="Z47" s="212"/>
      <c r="AA47" s="212"/>
      <c r="AB47" s="212"/>
      <c r="AC47" s="212"/>
      <c r="AD47" s="212"/>
      <c r="AE47" s="212"/>
      <c r="AF47" s="212"/>
      <c r="AG47" s="212" t="s">
        <v>115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2" x14ac:dyDescent="0.2">
      <c r="A48" s="219"/>
      <c r="B48" s="220"/>
      <c r="C48" s="257" t="s">
        <v>181</v>
      </c>
      <c r="D48" s="225"/>
      <c r="E48" s="226">
        <v>62</v>
      </c>
      <c r="F48" s="223"/>
      <c r="G48" s="223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2"/>
      <c r="AA48" s="212"/>
      <c r="AB48" s="212"/>
      <c r="AC48" s="212"/>
      <c r="AD48" s="212"/>
      <c r="AE48" s="212"/>
      <c r="AF48" s="212"/>
      <c r="AG48" s="212" t="s">
        <v>124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42">
        <v>24</v>
      </c>
      <c r="B49" s="243" t="s">
        <v>182</v>
      </c>
      <c r="C49" s="255" t="s">
        <v>183</v>
      </c>
      <c r="D49" s="244" t="s">
        <v>130</v>
      </c>
      <c r="E49" s="245">
        <v>2</v>
      </c>
      <c r="F49" s="246"/>
      <c r="G49" s="247">
        <f>ROUND(E49*F49,2)</f>
        <v>0</v>
      </c>
      <c r="H49" s="246"/>
      <c r="I49" s="247">
        <f>ROUND(E49*H49,2)</f>
        <v>0</v>
      </c>
      <c r="J49" s="246"/>
      <c r="K49" s="247">
        <f>ROUND(E49*J49,2)</f>
        <v>0</v>
      </c>
      <c r="L49" s="247">
        <v>21</v>
      </c>
      <c r="M49" s="247">
        <f>G49*(1+L49/100)</f>
        <v>0</v>
      </c>
      <c r="N49" s="245">
        <v>8.0000000000000007E-5</v>
      </c>
      <c r="O49" s="245">
        <f>ROUND(E49*N49,2)</f>
        <v>0</v>
      </c>
      <c r="P49" s="245">
        <v>0</v>
      </c>
      <c r="Q49" s="245">
        <f>ROUND(E49*P49,2)</f>
        <v>0</v>
      </c>
      <c r="R49" s="247"/>
      <c r="S49" s="247" t="s">
        <v>111</v>
      </c>
      <c r="T49" s="248" t="s">
        <v>122</v>
      </c>
      <c r="U49" s="223">
        <v>0.37</v>
      </c>
      <c r="V49" s="223">
        <f>ROUND(E49*U49,2)</f>
        <v>0.74</v>
      </c>
      <c r="W49" s="223"/>
      <c r="X49" s="223" t="s">
        <v>113</v>
      </c>
      <c r="Y49" s="223" t="s">
        <v>114</v>
      </c>
      <c r="Z49" s="212"/>
      <c r="AA49" s="212"/>
      <c r="AB49" s="212"/>
      <c r="AC49" s="212"/>
      <c r="AD49" s="212"/>
      <c r="AE49" s="212"/>
      <c r="AF49" s="212"/>
      <c r="AG49" s="212" t="s">
        <v>115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35">
        <v>25</v>
      </c>
      <c r="B50" s="236" t="s">
        <v>184</v>
      </c>
      <c r="C50" s="256" t="s">
        <v>185</v>
      </c>
      <c r="D50" s="237" t="s">
        <v>130</v>
      </c>
      <c r="E50" s="238">
        <v>14</v>
      </c>
      <c r="F50" s="239"/>
      <c r="G50" s="240">
        <f>ROUND(E50*F50,2)</f>
        <v>0</v>
      </c>
      <c r="H50" s="239"/>
      <c r="I50" s="240">
        <f>ROUND(E50*H50,2)</f>
        <v>0</v>
      </c>
      <c r="J50" s="239"/>
      <c r="K50" s="240">
        <f>ROUND(E50*J50,2)</f>
        <v>0</v>
      </c>
      <c r="L50" s="240">
        <v>21</v>
      </c>
      <c r="M50" s="240">
        <f>G50*(1+L50/100)</f>
        <v>0</v>
      </c>
      <c r="N50" s="238">
        <v>0</v>
      </c>
      <c r="O50" s="238">
        <f>ROUND(E50*N50,2)</f>
        <v>0</v>
      </c>
      <c r="P50" s="238">
        <v>0</v>
      </c>
      <c r="Q50" s="238">
        <f>ROUND(E50*P50,2)</f>
        <v>0</v>
      </c>
      <c r="R50" s="240"/>
      <c r="S50" s="240" t="s">
        <v>111</v>
      </c>
      <c r="T50" s="241" t="s">
        <v>112</v>
      </c>
      <c r="U50" s="223">
        <v>0.222</v>
      </c>
      <c r="V50" s="223">
        <f>ROUND(E50*U50,2)</f>
        <v>3.11</v>
      </c>
      <c r="W50" s="223"/>
      <c r="X50" s="223" t="s">
        <v>113</v>
      </c>
      <c r="Y50" s="223" t="s">
        <v>114</v>
      </c>
      <c r="Z50" s="212"/>
      <c r="AA50" s="212"/>
      <c r="AB50" s="212"/>
      <c r="AC50" s="212"/>
      <c r="AD50" s="212"/>
      <c r="AE50" s="212"/>
      <c r="AF50" s="212"/>
      <c r="AG50" s="212" t="s">
        <v>115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2">
      <c r="A51" s="219"/>
      <c r="B51" s="220"/>
      <c r="C51" s="257" t="s">
        <v>186</v>
      </c>
      <c r="D51" s="225"/>
      <c r="E51" s="226">
        <v>14</v>
      </c>
      <c r="F51" s="223"/>
      <c r="G51" s="223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2"/>
      <c r="AA51" s="212"/>
      <c r="AB51" s="212"/>
      <c r="AC51" s="212"/>
      <c r="AD51" s="212"/>
      <c r="AE51" s="212"/>
      <c r="AF51" s="212"/>
      <c r="AG51" s="212" t="s">
        <v>124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35">
        <v>26</v>
      </c>
      <c r="B52" s="236" t="s">
        <v>187</v>
      </c>
      <c r="C52" s="256" t="s">
        <v>188</v>
      </c>
      <c r="D52" s="237" t="s">
        <v>130</v>
      </c>
      <c r="E52" s="238">
        <v>2</v>
      </c>
      <c r="F52" s="239"/>
      <c r="G52" s="240">
        <f>ROUND(E52*F52,2)</f>
        <v>0</v>
      </c>
      <c r="H52" s="239"/>
      <c r="I52" s="240">
        <f>ROUND(E52*H52,2)</f>
        <v>0</v>
      </c>
      <c r="J52" s="239"/>
      <c r="K52" s="240">
        <f>ROUND(E52*J52,2)</f>
        <v>0</v>
      </c>
      <c r="L52" s="240">
        <v>21</v>
      </c>
      <c r="M52" s="240">
        <f>G52*(1+L52/100)</f>
        <v>0</v>
      </c>
      <c r="N52" s="238">
        <v>0</v>
      </c>
      <c r="O52" s="238">
        <f>ROUND(E52*N52,2)</f>
        <v>0</v>
      </c>
      <c r="P52" s="238">
        <v>0</v>
      </c>
      <c r="Q52" s="238">
        <f>ROUND(E52*P52,2)</f>
        <v>0</v>
      </c>
      <c r="R52" s="240"/>
      <c r="S52" s="240" t="s">
        <v>111</v>
      </c>
      <c r="T52" s="241" t="s">
        <v>112</v>
      </c>
      <c r="U52" s="223">
        <v>0.222</v>
      </c>
      <c r="V52" s="223">
        <f>ROUND(E52*U52,2)</f>
        <v>0.44</v>
      </c>
      <c r="W52" s="223"/>
      <c r="X52" s="223" t="s">
        <v>113</v>
      </c>
      <c r="Y52" s="223" t="s">
        <v>114</v>
      </c>
      <c r="Z52" s="212"/>
      <c r="AA52" s="212"/>
      <c r="AB52" s="212"/>
      <c r="AC52" s="212"/>
      <c r="AD52" s="212"/>
      <c r="AE52" s="212"/>
      <c r="AF52" s="212"/>
      <c r="AG52" s="212" t="s">
        <v>115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2">
      <c r="A53" s="219"/>
      <c r="B53" s="220"/>
      <c r="C53" s="257" t="s">
        <v>189</v>
      </c>
      <c r="D53" s="225"/>
      <c r="E53" s="226">
        <v>2</v>
      </c>
      <c r="F53" s="223"/>
      <c r="G53" s="223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2"/>
      <c r="AA53" s="212"/>
      <c r="AB53" s="212"/>
      <c r="AC53" s="212"/>
      <c r="AD53" s="212"/>
      <c r="AE53" s="212"/>
      <c r="AF53" s="212"/>
      <c r="AG53" s="212" t="s">
        <v>124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35">
        <v>27</v>
      </c>
      <c r="B54" s="236" t="s">
        <v>190</v>
      </c>
      <c r="C54" s="256" t="s">
        <v>191</v>
      </c>
      <c r="D54" s="237" t="s">
        <v>120</v>
      </c>
      <c r="E54" s="238">
        <v>217</v>
      </c>
      <c r="F54" s="239"/>
      <c r="G54" s="240">
        <f>ROUND(E54*F54,2)</f>
        <v>0</v>
      </c>
      <c r="H54" s="239"/>
      <c r="I54" s="240">
        <f>ROUND(E54*H54,2)</f>
        <v>0</v>
      </c>
      <c r="J54" s="239"/>
      <c r="K54" s="240">
        <f>ROUND(E54*J54,2)</f>
        <v>0</v>
      </c>
      <c r="L54" s="240">
        <v>21</v>
      </c>
      <c r="M54" s="240">
        <f>G54*(1+L54/100)</f>
        <v>0</v>
      </c>
      <c r="N54" s="238">
        <v>0</v>
      </c>
      <c r="O54" s="238">
        <f>ROUND(E54*N54,2)</f>
        <v>0</v>
      </c>
      <c r="P54" s="238">
        <v>0</v>
      </c>
      <c r="Q54" s="238">
        <f>ROUND(E54*P54,2)</f>
        <v>0</v>
      </c>
      <c r="R54" s="240"/>
      <c r="S54" s="240" t="s">
        <v>111</v>
      </c>
      <c r="T54" s="241" t="s">
        <v>122</v>
      </c>
      <c r="U54" s="223">
        <v>2.1499999999999998E-2</v>
      </c>
      <c r="V54" s="223">
        <f>ROUND(E54*U54,2)</f>
        <v>4.67</v>
      </c>
      <c r="W54" s="223"/>
      <c r="X54" s="223" t="s">
        <v>113</v>
      </c>
      <c r="Y54" s="223" t="s">
        <v>114</v>
      </c>
      <c r="Z54" s="212"/>
      <c r="AA54" s="212"/>
      <c r="AB54" s="212"/>
      <c r="AC54" s="212"/>
      <c r="AD54" s="212"/>
      <c r="AE54" s="212"/>
      <c r="AF54" s="212"/>
      <c r="AG54" s="212" t="s">
        <v>115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2">
      <c r="A55" s="219"/>
      <c r="B55" s="220"/>
      <c r="C55" s="262" t="s">
        <v>192</v>
      </c>
      <c r="D55" s="253"/>
      <c r="E55" s="253"/>
      <c r="F55" s="253"/>
      <c r="G55" s="25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2"/>
      <c r="AA55" s="212"/>
      <c r="AB55" s="212"/>
      <c r="AC55" s="212"/>
      <c r="AD55" s="212"/>
      <c r="AE55" s="212"/>
      <c r="AF55" s="212"/>
      <c r="AG55" s="212" t="s">
        <v>170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2" x14ac:dyDescent="0.2">
      <c r="A56" s="219"/>
      <c r="B56" s="220"/>
      <c r="C56" s="257" t="s">
        <v>193</v>
      </c>
      <c r="D56" s="225"/>
      <c r="E56" s="226">
        <v>217</v>
      </c>
      <c r="F56" s="223"/>
      <c r="G56" s="223"/>
      <c r="H56" s="223"/>
      <c r="I56" s="223"/>
      <c r="J56" s="223"/>
      <c r="K56" s="223"/>
      <c r="L56" s="223"/>
      <c r="M56" s="223"/>
      <c r="N56" s="222"/>
      <c r="O56" s="222"/>
      <c r="P56" s="222"/>
      <c r="Q56" s="222"/>
      <c r="R56" s="223"/>
      <c r="S56" s="223"/>
      <c r="T56" s="223"/>
      <c r="U56" s="223"/>
      <c r="V56" s="223"/>
      <c r="W56" s="223"/>
      <c r="X56" s="223"/>
      <c r="Y56" s="223"/>
      <c r="Z56" s="212"/>
      <c r="AA56" s="212"/>
      <c r="AB56" s="212"/>
      <c r="AC56" s="212"/>
      <c r="AD56" s="212"/>
      <c r="AE56" s="212"/>
      <c r="AF56" s="212"/>
      <c r="AG56" s="212" t="s">
        <v>124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35">
        <v>28</v>
      </c>
      <c r="B57" s="236" t="s">
        <v>194</v>
      </c>
      <c r="C57" s="256" t="s">
        <v>195</v>
      </c>
      <c r="D57" s="237" t="s">
        <v>120</v>
      </c>
      <c r="E57" s="238">
        <v>41</v>
      </c>
      <c r="F57" s="239"/>
      <c r="G57" s="240">
        <f>ROUND(E57*F57,2)</f>
        <v>0</v>
      </c>
      <c r="H57" s="239"/>
      <c r="I57" s="240">
        <f>ROUND(E57*H57,2)</f>
        <v>0</v>
      </c>
      <c r="J57" s="239"/>
      <c r="K57" s="240">
        <f>ROUND(E57*J57,2)</f>
        <v>0</v>
      </c>
      <c r="L57" s="240">
        <v>21</v>
      </c>
      <c r="M57" s="240">
        <f>G57*(1+L57/100)</f>
        <v>0</v>
      </c>
      <c r="N57" s="238">
        <v>0</v>
      </c>
      <c r="O57" s="238">
        <f>ROUND(E57*N57,2)</f>
        <v>0</v>
      </c>
      <c r="P57" s="238">
        <v>0</v>
      </c>
      <c r="Q57" s="238">
        <f>ROUND(E57*P57,2)</f>
        <v>0</v>
      </c>
      <c r="R57" s="240"/>
      <c r="S57" s="240" t="s">
        <v>111</v>
      </c>
      <c r="T57" s="241" t="s">
        <v>122</v>
      </c>
      <c r="U57" s="223">
        <v>4.1000000000000002E-2</v>
      </c>
      <c r="V57" s="223">
        <f>ROUND(E57*U57,2)</f>
        <v>1.68</v>
      </c>
      <c r="W57" s="223"/>
      <c r="X57" s="223" t="s">
        <v>113</v>
      </c>
      <c r="Y57" s="223" t="s">
        <v>114</v>
      </c>
      <c r="Z57" s="212"/>
      <c r="AA57" s="212"/>
      <c r="AB57" s="212"/>
      <c r="AC57" s="212"/>
      <c r="AD57" s="212"/>
      <c r="AE57" s="212"/>
      <c r="AF57" s="212"/>
      <c r="AG57" s="212" t="s">
        <v>115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2" x14ac:dyDescent="0.2">
      <c r="A58" s="219"/>
      <c r="B58" s="220"/>
      <c r="C58" s="262" t="s">
        <v>192</v>
      </c>
      <c r="D58" s="253"/>
      <c r="E58" s="253"/>
      <c r="F58" s="253"/>
      <c r="G58" s="253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23"/>
      <c r="Z58" s="212"/>
      <c r="AA58" s="212"/>
      <c r="AB58" s="212"/>
      <c r="AC58" s="212"/>
      <c r="AD58" s="212"/>
      <c r="AE58" s="212"/>
      <c r="AF58" s="212"/>
      <c r="AG58" s="212" t="s">
        <v>170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42">
        <v>29</v>
      </c>
      <c r="B59" s="243" t="s">
        <v>196</v>
      </c>
      <c r="C59" s="255" t="s">
        <v>197</v>
      </c>
      <c r="D59" s="244" t="s">
        <v>165</v>
      </c>
      <c r="E59" s="245">
        <v>0.33291999999999999</v>
      </c>
      <c r="F59" s="246"/>
      <c r="G59" s="247">
        <f>ROUND(E59*F59,2)</f>
        <v>0</v>
      </c>
      <c r="H59" s="246"/>
      <c r="I59" s="247">
        <f>ROUND(E59*H59,2)</f>
        <v>0</v>
      </c>
      <c r="J59" s="246"/>
      <c r="K59" s="247">
        <f>ROUND(E59*J59,2)</f>
        <v>0</v>
      </c>
      <c r="L59" s="247">
        <v>21</v>
      </c>
      <c r="M59" s="247">
        <f>G59*(1+L59/100)</f>
        <v>0</v>
      </c>
      <c r="N59" s="245">
        <v>0</v>
      </c>
      <c r="O59" s="245">
        <f>ROUND(E59*N59,2)</f>
        <v>0</v>
      </c>
      <c r="P59" s="245">
        <v>0</v>
      </c>
      <c r="Q59" s="245">
        <f>ROUND(E59*P59,2)</f>
        <v>0</v>
      </c>
      <c r="R59" s="247" t="s">
        <v>160</v>
      </c>
      <c r="S59" s="247" t="s">
        <v>122</v>
      </c>
      <c r="T59" s="248" t="s">
        <v>122</v>
      </c>
      <c r="U59" s="223">
        <v>3.5630000000000002</v>
      </c>
      <c r="V59" s="223">
        <f>ROUND(E59*U59,2)</f>
        <v>1.19</v>
      </c>
      <c r="W59" s="223"/>
      <c r="X59" s="223" t="s">
        <v>153</v>
      </c>
      <c r="Y59" s="223" t="s">
        <v>114</v>
      </c>
      <c r="Z59" s="212"/>
      <c r="AA59" s="212"/>
      <c r="AB59" s="212"/>
      <c r="AC59" s="212"/>
      <c r="AD59" s="212"/>
      <c r="AE59" s="212"/>
      <c r="AF59" s="212"/>
      <c r="AG59" s="212" t="s">
        <v>154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x14ac:dyDescent="0.2">
      <c r="A60" s="228" t="s">
        <v>106</v>
      </c>
      <c r="B60" s="229" t="s">
        <v>70</v>
      </c>
      <c r="C60" s="254" t="s">
        <v>71</v>
      </c>
      <c r="D60" s="230"/>
      <c r="E60" s="231"/>
      <c r="F60" s="232"/>
      <c r="G60" s="232">
        <f>SUMIF(AG61:AG72,"&lt;&gt;NOR",G61:G72)</f>
        <v>0</v>
      </c>
      <c r="H60" s="232"/>
      <c r="I60" s="232">
        <f>SUM(I61:I72)</f>
        <v>0</v>
      </c>
      <c r="J60" s="232"/>
      <c r="K60" s="232">
        <f>SUM(K61:K72)</f>
        <v>0</v>
      </c>
      <c r="L60" s="232"/>
      <c r="M60" s="232">
        <f>SUM(M61:M72)</f>
        <v>0</v>
      </c>
      <c r="N60" s="231"/>
      <c r="O60" s="231">
        <f>SUM(O61:O72)</f>
        <v>0.01</v>
      </c>
      <c r="P60" s="231"/>
      <c r="Q60" s="231">
        <f>SUM(Q61:Q72)</f>
        <v>0</v>
      </c>
      <c r="R60" s="232"/>
      <c r="S60" s="232"/>
      <c r="T60" s="233"/>
      <c r="U60" s="227"/>
      <c r="V60" s="227">
        <f>SUM(V61:V72)</f>
        <v>6.55</v>
      </c>
      <c r="W60" s="227"/>
      <c r="X60" s="227"/>
      <c r="Y60" s="227"/>
      <c r="AG60" t="s">
        <v>107</v>
      </c>
    </row>
    <row r="61" spans="1:60" ht="22.5" outlineLevel="1" x14ac:dyDescent="0.2">
      <c r="A61" s="242">
        <v>30</v>
      </c>
      <c r="B61" s="243" t="s">
        <v>198</v>
      </c>
      <c r="C61" s="255" t="s">
        <v>199</v>
      </c>
      <c r="D61" s="244" t="s">
        <v>130</v>
      </c>
      <c r="E61" s="245">
        <v>6</v>
      </c>
      <c r="F61" s="246"/>
      <c r="G61" s="247">
        <f>ROUND(E61*F61,2)</f>
        <v>0</v>
      </c>
      <c r="H61" s="246"/>
      <c r="I61" s="247">
        <f>ROUND(E61*H61,2)</f>
        <v>0</v>
      </c>
      <c r="J61" s="246"/>
      <c r="K61" s="247">
        <f>ROUND(E61*J61,2)</f>
        <v>0</v>
      </c>
      <c r="L61" s="247">
        <v>21</v>
      </c>
      <c r="M61" s="247">
        <f>G61*(1+L61/100)</f>
        <v>0</v>
      </c>
      <c r="N61" s="245">
        <v>5.6999999999999998E-4</v>
      </c>
      <c r="O61" s="245">
        <f>ROUND(E61*N61,2)</f>
        <v>0</v>
      </c>
      <c r="P61" s="245">
        <v>0</v>
      </c>
      <c r="Q61" s="245">
        <f>ROUND(E61*P61,2)</f>
        <v>0</v>
      </c>
      <c r="R61" s="247" t="s">
        <v>160</v>
      </c>
      <c r="S61" s="247" t="s">
        <v>122</v>
      </c>
      <c r="T61" s="248" t="s">
        <v>122</v>
      </c>
      <c r="U61" s="223">
        <v>0.20699999999999999</v>
      </c>
      <c r="V61" s="223">
        <f>ROUND(E61*U61,2)</f>
        <v>1.24</v>
      </c>
      <c r="W61" s="223"/>
      <c r="X61" s="223" t="s">
        <v>113</v>
      </c>
      <c r="Y61" s="223" t="s">
        <v>114</v>
      </c>
      <c r="Z61" s="212"/>
      <c r="AA61" s="212"/>
      <c r="AB61" s="212"/>
      <c r="AC61" s="212"/>
      <c r="AD61" s="212"/>
      <c r="AE61" s="212"/>
      <c r="AF61" s="212"/>
      <c r="AG61" s="212" t="s">
        <v>115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42">
        <v>31</v>
      </c>
      <c r="B62" s="243" t="s">
        <v>200</v>
      </c>
      <c r="C62" s="255" t="s">
        <v>201</v>
      </c>
      <c r="D62" s="244" t="s">
        <v>130</v>
      </c>
      <c r="E62" s="245">
        <v>4</v>
      </c>
      <c r="F62" s="246"/>
      <c r="G62" s="247">
        <f>ROUND(E62*F62,2)</f>
        <v>0</v>
      </c>
      <c r="H62" s="246"/>
      <c r="I62" s="247">
        <f>ROUND(E62*H62,2)</f>
        <v>0</v>
      </c>
      <c r="J62" s="246"/>
      <c r="K62" s="247">
        <f>ROUND(E62*J62,2)</f>
        <v>0</v>
      </c>
      <c r="L62" s="247">
        <v>21</v>
      </c>
      <c r="M62" s="247">
        <f>G62*(1+L62/100)</f>
        <v>0</v>
      </c>
      <c r="N62" s="245">
        <v>1.0399999999999999E-3</v>
      </c>
      <c r="O62" s="245">
        <f>ROUND(E62*N62,2)</f>
        <v>0</v>
      </c>
      <c r="P62" s="245">
        <v>0</v>
      </c>
      <c r="Q62" s="245">
        <f>ROUND(E62*P62,2)</f>
        <v>0</v>
      </c>
      <c r="R62" s="247" t="s">
        <v>160</v>
      </c>
      <c r="S62" s="247" t="s">
        <v>122</v>
      </c>
      <c r="T62" s="248" t="s">
        <v>122</v>
      </c>
      <c r="U62" s="223">
        <v>0.35099999999999998</v>
      </c>
      <c r="V62" s="223">
        <f>ROUND(E62*U62,2)</f>
        <v>1.4</v>
      </c>
      <c r="W62" s="223"/>
      <c r="X62" s="223" t="s">
        <v>113</v>
      </c>
      <c r="Y62" s="223" t="s">
        <v>114</v>
      </c>
      <c r="Z62" s="212"/>
      <c r="AA62" s="212"/>
      <c r="AB62" s="212"/>
      <c r="AC62" s="212"/>
      <c r="AD62" s="212"/>
      <c r="AE62" s="212"/>
      <c r="AF62" s="212"/>
      <c r="AG62" s="212" t="s">
        <v>115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42">
        <v>32</v>
      </c>
      <c r="B63" s="243" t="s">
        <v>202</v>
      </c>
      <c r="C63" s="255" t="s">
        <v>203</v>
      </c>
      <c r="D63" s="244" t="s">
        <v>130</v>
      </c>
      <c r="E63" s="245">
        <v>1</v>
      </c>
      <c r="F63" s="246"/>
      <c r="G63" s="247">
        <f>ROUND(E63*F63,2)</f>
        <v>0</v>
      </c>
      <c r="H63" s="246"/>
      <c r="I63" s="247">
        <f>ROUND(E63*H63,2)</f>
        <v>0</v>
      </c>
      <c r="J63" s="246"/>
      <c r="K63" s="247">
        <f>ROUND(E63*J63,2)</f>
        <v>0</v>
      </c>
      <c r="L63" s="247">
        <v>21</v>
      </c>
      <c r="M63" s="247">
        <f>G63*(1+L63/100)</f>
        <v>0</v>
      </c>
      <c r="N63" s="245">
        <v>5.8E-4</v>
      </c>
      <c r="O63" s="245">
        <f>ROUND(E63*N63,2)</f>
        <v>0</v>
      </c>
      <c r="P63" s="245">
        <v>0</v>
      </c>
      <c r="Q63" s="245">
        <f>ROUND(E63*P63,2)</f>
        <v>0</v>
      </c>
      <c r="R63" s="247" t="s">
        <v>160</v>
      </c>
      <c r="S63" s="247" t="s">
        <v>122</v>
      </c>
      <c r="T63" s="248" t="s">
        <v>122</v>
      </c>
      <c r="U63" s="223">
        <v>0.35099999999999998</v>
      </c>
      <c r="V63" s="223">
        <f>ROUND(E63*U63,2)</f>
        <v>0.35</v>
      </c>
      <c r="W63" s="223"/>
      <c r="X63" s="223" t="s">
        <v>113</v>
      </c>
      <c r="Y63" s="223" t="s">
        <v>114</v>
      </c>
      <c r="Z63" s="212"/>
      <c r="AA63" s="212"/>
      <c r="AB63" s="212"/>
      <c r="AC63" s="212"/>
      <c r="AD63" s="212"/>
      <c r="AE63" s="212"/>
      <c r="AF63" s="212"/>
      <c r="AG63" s="212" t="s">
        <v>115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1" x14ac:dyDescent="0.2">
      <c r="A64" s="242">
        <v>33</v>
      </c>
      <c r="B64" s="243" t="s">
        <v>204</v>
      </c>
      <c r="C64" s="255" t="s">
        <v>205</v>
      </c>
      <c r="D64" s="244" t="s">
        <v>130</v>
      </c>
      <c r="E64" s="245">
        <v>2</v>
      </c>
      <c r="F64" s="246"/>
      <c r="G64" s="247">
        <f>ROUND(E64*F64,2)</f>
        <v>0</v>
      </c>
      <c r="H64" s="246"/>
      <c r="I64" s="247">
        <f>ROUND(E64*H64,2)</f>
        <v>0</v>
      </c>
      <c r="J64" s="246"/>
      <c r="K64" s="247">
        <f>ROUND(E64*J64,2)</f>
        <v>0</v>
      </c>
      <c r="L64" s="247">
        <v>21</v>
      </c>
      <c r="M64" s="247">
        <f>G64*(1+L64/100)</f>
        <v>0</v>
      </c>
      <c r="N64" s="245">
        <v>1.3999999999999999E-4</v>
      </c>
      <c r="O64" s="245">
        <f>ROUND(E64*N64,2)</f>
        <v>0</v>
      </c>
      <c r="P64" s="245">
        <v>0</v>
      </c>
      <c r="Q64" s="245">
        <f>ROUND(E64*P64,2)</f>
        <v>0</v>
      </c>
      <c r="R64" s="247" t="s">
        <v>160</v>
      </c>
      <c r="S64" s="247" t="s">
        <v>122</v>
      </c>
      <c r="T64" s="248" t="s">
        <v>122</v>
      </c>
      <c r="U64" s="223">
        <v>8.2000000000000003E-2</v>
      </c>
      <c r="V64" s="223">
        <f>ROUND(E64*U64,2)</f>
        <v>0.16</v>
      </c>
      <c r="W64" s="223"/>
      <c r="X64" s="223" t="s">
        <v>113</v>
      </c>
      <c r="Y64" s="223" t="s">
        <v>114</v>
      </c>
      <c r="Z64" s="212"/>
      <c r="AA64" s="212"/>
      <c r="AB64" s="212"/>
      <c r="AC64" s="212"/>
      <c r="AD64" s="212"/>
      <c r="AE64" s="212"/>
      <c r="AF64" s="212"/>
      <c r="AG64" s="212" t="s">
        <v>115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42">
        <v>34</v>
      </c>
      <c r="B65" s="243" t="s">
        <v>206</v>
      </c>
      <c r="C65" s="255" t="s">
        <v>207</v>
      </c>
      <c r="D65" s="244" t="s">
        <v>130</v>
      </c>
      <c r="E65" s="245">
        <v>1</v>
      </c>
      <c r="F65" s="246"/>
      <c r="G65" s="247">
        <f>ROUND(E65*F65,2)</f>
        <v>0</v>
      </c>
      <c r="H65" s="246"/>
      <c r="I65" s="247">
        <f>ROUND(E65*H65,2)</f>
        <v>0</v>
      </c>
      <c r="J65" s="246"/>
      <c r="K65" s="247">
        <f>ROUND(E65*J65,2)</f>
        <v>0</v>
      </c>
      <c r="L65" s="247">
        <v>21</v>
      </c>
      <c r="M65" s="247">
        <f>G65*(1+L65/100)</f>
        <v>0</v>
      </c>
      <c r="N65" s="245">
        <v>8.4000000000000003E-4</v>
      </c>
      <c r="O65" s="245">
        <f>ROUND(E65*N65,2)</f>
        <v>0</v>
      </c>
      <c r="P65" s="245">
        <v>0</v>
      </c>
      <c r="Q65" s="245">
        <f>ROUND(E65*P65,2)</f>
        <v>0</v>
      </c>
      <c r="R65" s="247" t="s">
        <v>160</v>
      </c>
      <c r="S65" s="247" t="s">
        <v>122</v>
      </c>
      <c r="T65" s="248" t="s">
        <v>122</v>
      </c>
      <c r="U65" s="223">
        <v>0.35099999999999998</v>
      </c>
      <c r="V65" s="223">
        <f>ROUND(E65*U65,2)</f>
        <v>0.35</v>
      </c>
      <c r="W65" s="223"/>
      <c r="X65" s="223" t="s">
        <v>113</v>
      </c>
      <c r="Y65" s="223" t="s">
        <v>114</v>
      </c>
      <c r="Z65" s="212"/>
      <c r="AA65" s="212"/>
      <c r="AB65" s="212"/>
      <c r="AC65" s="212"/>
      <c r="AD65" s="212"/>
      <c r="AE65" s="212"/>
      <c r="AF65" s="212"/>
      <c r="AG65" s="212" t="s">
        <v>115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2.5" outlineLevel="1" x14ac:dyDescent="0.2">
      <c r="A66" s="242">
        <v>35</v>
      </c>
      <c r="B66" s="243" t="s">
        <v>208</v>
      </c>
      <c r="C66" s="255" t="s">
        <v>209</v>
      </c>
      <c r="D66" s="244" t="s">
        <v>130</v>
      </c>
      <c r="E66" s="245">
        <v>2</v>
      </c>
      <c r="F66" s="246"/>
      <c r="G66" s="247">
        <f>ROUND(E66*F66,2)</f>
        <v>0</v>
      </c>
      <c r="H66" s="246"/>
      <c r="I66" s="247">
        <f>ROUND(E66*H66,2)</f>
        <v>0</v>
      </c>
      <c r="J66" s="246"/>
      <c r="K66" s="247">
        <f>ROUND(E66*J66,2)</f>
        <v>0</v>
      </c>
      <c r="L66" s="247">
        <v>21</v>
      </c>
      <c r="M66" s="247">
        <f>G66*(1+L66/100)</f>
        <v>0</v>
      </c>
      <c r="N66" s="245">
        <v>5.2999999999999998E-4</v>
      </c>
      <c r="O66" s="245">
        <f>ROUND(E66*N66,2)</f>
        <v>0</v>
      </c>
      <c r="P66" s="245">
        <v>0</v>
      </c>
      <c r="Q66" s="245">
        <f>ROUND(E66*P66,2)</f>
        <v>0</v>
      </c>
      <c r="R66" s="247" t="s">
        <v>160</v>
      </c>
      <c r="S66" s="247" t="s">
        <v>122</v>
      </c>
      <c r="T66" s="248" t="s">
        <v>122</v>
      </c>
      <c r="U66" s="223">
        <v>0.38100000000000001</v>
      </c>
      <c r="V66" s="223">
        <f>ROUND(E66*U66,2)</f>
        <v>0.76</v>
      </c>
      <c r="W66" s="223"/>
      <c r="X66" s="223" t="s">
        <v>113</v>
      </c>
      <c r="Y66" s="223" t="s">
        <v>114</v>
      </c>
      <c r="Z66" s="212"/>
      <c r="AA66" s="212"/>
      <c r="AB66" s="212"/>
      <c r="AC66" s="212"/>
      <c r="AD66" s="212"/>
      <c r="AE66" s="212"/>
      <c r="AF66" s="212"/>
      <c r="AG66" s="212" t="s">
        <v>115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42">
        <v>36</v>
      </c>
      <c r="B67" s="243" t="s">
        <v>210</v>
      </c>
      <c r="C67" s="255" t="s">
        <v>211</v>
      </c>
      <c r="D67" s="244" t="s">
        <v>130</v>
      </c>
      <c r="E67" s="245">
        <v>2</v>
      </c>
      <c r="F67" s="246"/>
      <c r="G67" s="247">
        <f>ROUND(E67*F67,2)</f>
        <v>0</v>
      </c>
      <c r="H67" s="246"/>
      <c r="I67" s="247">
        <f>ROUND(E67*H67,2)</f>
        <v>0</v>
      </c>
      <c r="J67" s="246"/>
      <c r="K67" s="247">
        <f>ROUND(E67*J67,2)</f>
        <v>0</v>
      </c>
      <c r="L67" s="247">
        <v>21</v>
      </c>
      <c r="M67" s="247">
        <f>G67*(1+L67/100)</f>
        <v>0</v>
      </c>
      <c r="N67" s="245">
        <v>2.5699999999999998E-3</v>
      </c>
      <c r="O67" s="245">
        <f>ROUND(E67*N67,2)</f>
        <v>0.01</v>
      </c>
      <c r="P67" s="245">
        <v>0</v>
      </c>
      <c r="Q67" s="245">
        <f>ROUND(E67*P67,2)</f>
        <v>0</v>
      </c>
      <c r="R67" s="247" t="s">
        <v>160</v>
      </c>
      <c r="S67" s="247" t="s">
        <v>122</v>
      </c>
      <c r="T67" s="248" t="s">
        <v>122</v>
      </c>
      <c r="U67" s="223">
        <v>0.433</v>
      </c>
      <c r="V67" s="223">
        <f>ROUND(E67*U67,2)</f>
        <v>0.87</v>
      </c>
      <c r="W67" s="223"/>
      <c r="X67" s="223" t="s">
        <v>113</v>
      </c>
      <c r="Y67" s="223" t="s">
        <v>114</v>
      </c>
      <c r="Z67" s="212"/>
      <c r="AA67" s="212"/>
      <c r="AB67" s="212"/>
      <c r="AC67" s="212"/>
      <c r="AD67" s="212"/>
      <c r="AE67" s="212"/>
      <c r="AF67" s="212"/>
      <c r="AG67" s="212" t="s">
        <v>115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42">
        <v>37</v>
      </c>
      <c r="B68" s="243" t="s">
        <v>212</v>
      </c>
      <c r="C68" s="255" t="s">
        <v>213</v>
      </c>
      <c r="D68" s="244" t="s">
        <v>130</v>
      </c>
      <c r="E68" s="245">
        <v>1</v>
      </c>
      <c r="F68" s="246"/>
      <c r="G68" s="247">
        <f>ROUND(E68*F68,2)</f>
        <v>0</v>
      </c>
      <c r="H68" s="246"/>
      <c r="I68" s="247">
        <f>ROUND(E68*H68,2)</f>
        <v>0</v>
      </c>
      <c r="J68" s="246"/>
      <c r="K68" s="247">
        <f>ROUND(E68*J68,2)</f>
        <v>0</v>
      </c>
      <c r="L68" s="247">
        <v>21</v>
      </c>
      <c r="M68" s="247">
        <f>G68*(1+L68/100)</f>
        <v>0</v>
      </c>
      <c r="N68" s="245">
        <v>0</v>
      </c>
      <c r="O68" s="245">
        <f>ROUND(E68*N68,2)</f>
        <v>0</v>
      </c>
      <c r="P68" s="245">
        <v>0</v>
      </c>
      <c r="Q68" s="245">
        <f>ROUND(E68*P68,2)</f>
        <v>0</v>
      </c>
      <c r="R68" s="247" t="s">
        <v>160</v>
      </c>
      <c r="S68" s="247" t="s">
        <v>122</v>
      </c>
      <c r="T68" s="248" t="s">
        <v>122</v>
      </c>
      <c r="U68" s="223">
        <v>0.25800000000000001</v>
      </c>
      <c r="V68" s="223">
        <f>ROUND(E68*U68,2)</f>
        <v>0.26</v>
      </c>
      <c r="W68" s="223"/>
      <c r="X68" s="223" t="s">
        <v>113</v>
      </c>
      <c r="Y68" s="223" t="s">
        <v>114</v>
      </c>
      <c r="Z68" s="212"/>
      <c r="AA68" s="212"/>
      <c r="AB68" s="212"/>
      <c r="AC68" s="212"/>
      <c r="AD68" s="212"/>
      <c r="AE68" s="212"/>
      <c r="AF68" s="212"/>
      <c r="AG68" s="212" t="s">
        <v>115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42">
        <v>38</v>
      </c>
      <c r="B69" s="243" t="s">
        <v>214</v>
      </c>
      <c r="C69" s="255" t="s">
        <v>215</v>
      </c>
      <c r="D69" s="244" t="s">
        <v>130</v>
      </c>
      <c r="E69" s="245">
        <v>1</v>
      </c>
      <c r="F69" s="246"/>
      <c r="G69" s="247">
        <f>ROUND(E69*F69,2)</f>
        <v>0</v>
      </c>
      <c r="H69" s="246"/>
      <c r="I69" s="247">
        <f>ROUND(E69*H69,2)</f>
        <v>0</v>
      </c>
      <c r="J69" s="246"/>
      <c r="K69" s="247">
        <f>ROUND(E69*J69,2)</f>
        <v>0</v>
      </c>
      <c r="L69" s="247">
        <v>21</v>
      </c>
      <c r="M69" s="247">
        <f>G69*(1+L69/100)</f>
        <v>0</v>
      </c>
      <c r="N69" s="245">
        <v>0</v>
      </c>
      <c r="O69" s="245">
        <f>ROUND(E69*N69,2)</f>
        <v>0</v>
      </c>
      <c r="P69" s="245">
        <v>0</v>
      </c>
      <c r="Q69" s="245">
        <f>ROUND(E69*P69,2)</f>
        <v>0</v>
      </c>
      <c r="R69" s="247"/>
      <c r="S69" s="247" t="s">
        <v>122</v>
      </c>
      <c r="T69" s="248" t="s">
        <v>122</v>
      </c>
      <c r="U69" s="223">
        <v>1.1200000000000001</v>
      </c>
      <c r="V69" s="223">
        <f>ROUND(E69*U69,2)</f>
        <v>1.1200000000000001</v>
      </c>
      <c r="W69" s="223"/>
      <c r="X69" s="223" t="s">
        <v>113</v>
      </c>
      <c r="Y69" s="223" t="s">
        <v>114</v>
      </c>
      <c r="Z69" s="212"/>
      <c r="AA69" s="212"/>
      <c r="AB69" s="212"/>
      <c r="AC69" s="212"/>
      <c r="AD69" s="212"/>
      <c r="AE69" s="212"/>
      <c r="AF69" s="212"/>
      <c r="AG69" s="212" t="s">
        <v>115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2.5" outlineLevel="1" x14ac:dyDescent="0.2">
      <c r="A70" s="242">
        <v>39</v>
      </c>
      <c r="B70" s="243" t="s">
        <v>216</v>
      </c>
      <c r="C70" s="255" t="s">
        <v>217</v>
      </c>
      <c r="D70" s="244" t="s">
        <v>130</v>
      </c>
      <c r="E70" s="245">
        <v>1</v>
      </c>
      <c r="F70" s="246"/>
      <c r="G70" s="247">
        <f>ROUND(E70*F70,2)</f>
        <v>0</v>
      </c>
      <c r="H70" s="246"/>
      <c r="I70" s="247">
        <f>ROUND(E70*H70,2)</f>
        <v>0</v>
      </c>
      <c r="J70" s="246"/>
      <c r="K70" s="247">
        <f>ROUND(E70*J70,2)</f>
        <v>0</v>
      </c>
      <c r="L70" s="247">
        <v>21</v>
      </c>
      <c r="M70" s="247">
        <f>G70*(1+L70/100)</f>
        <v>0</v>
      </c>
      <c r="N70" s="245">
        <v>4.8000000000000001E-4</v>
      </c>
      <c r="O70" s="245">
        <f>ROUND(E70*N70,2)</f>
        <v>0</v>
      </c>
      <c r="P70" s="245">
        <v>0</v>
      </c>
      <c r="Q70" s="245">
        <f>ROUND(E70*P70,2)</f>
        <v>0</v>
      </c>
      <c r="R70" s="247" t="s">
        <v>133</v>
      </c>
      <c r="S70" s="247" t="s">
        <v>122</v>
      </c>
      <c r="T70" s="248" t="s">
        <v>122</v>
      </c>
      <c r="U70" s="223">
        <v>0</v>
      </c>
      <c r="V70" s="223">
        <f>ROUND(E70*U70,2)</f>
        <v>0</v>
      </c>
      <c r="W70" s="223"/>
      <c r="X70" s="223" t="s">
        <v>134</v>
      </c>
      <c r="Y70" s="223" t="s">
        <v>114</v>
      </c>
      <c r="Z70" s="212"/>
      <c r="AA70" s="212"/>
      <c r="AB70" s="212"/>
      <c r="AC70" s="212"/>
      <c r="AD70" s="212"/>
      <c r="AE70" s="212"/>
      <c r="AF70" s="212"/>
      <c r="AG70" s="212" t="s">
        <v>135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42">
        <v>40</v>
      </c>
      <c r="B71" s="243" t="s">
        <v>218</v>
      </c>
      <c r="C71" s="255" t="s">
        <v>219</v>
      </c>
      <c r="D71" s="244" t="s">
        <v>130</v>
      </c>
      <c r="E71" s="245">
        <v>1</v>
      </c>
      <c r="F71" s="246"/>
      <c r="G71" s="247">
        <f>ROUND(E71*F71,2)</f>
        <v>0</v>
      </c>
      <c r="H71" s="246"/>
      <c r="I71" s="247">
        <f>ROUND(E71*H71,2)</f>
        <v>0</v>
      </c>
      <c r="J71" s="246"/>
      <c r="K71" s="247">
        <f>ROUND(E71*J71,2)</f>
        <v>0</v>
      </c>
      <c r="L71" s="247">
        <v>21</v>
      </c>
      <c r="M71" s="247">
        <f>G71*(1+L71/100)</f>
        <v>0</v>
      </c>
      <c r="N71" s="245">
        <v>4.2000000000000002E-4</v>
      </c>
      <c r="O71" s="245">
        <f>ROUND(E71*N71,2)</f>
        <v>0</v>
      </c>
      <c r="P71" s="245">
        <v>0</v>
      </c>
      <c r="Q71" s="245">
        <f>ROUND(E71*P71,2)</f>
        <v>0</v>
      </c>
      <c r="R71" s="247" t="s">
        <v>133</v>
      </c>
      <c r="S71" s="247" t="s">
        <v>122</v>
      </c>
      <c r="T71" s="248" t="s">
        <v>122</v>
      </c>
      <c r="U71" s="223">
        <v>0</v>
      </c>
      <c r="V71" s="223">
        <f>ROUND(E71*U71,2)</f>
        <v>0</v>
      </c>
      <c r="W71" s="223"/>
      <c r="X71" s="223" t="s">
        <v>134</v>
      </c>
      <c r="Y71" s="223" t="s">
        <v>114</v>
      </c>
      <c r="Z71" s="212"/>
      <c r="AA71" s="212"/>
      <c r="AB71" s="212"/>
      <c r="AC71" s="212"/>
      <c r="AD71" s="212"/>
      <c r="AE71" s="212"/>
      <c r="AF71" s="212"/>
      <c r="AG71" s="212" t="s">
        <v>135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42">
        <v>41</v>
      </c>
      <c r="B72" s="243" t="s">
        <v>220</v>
      </c>
      <c r="C72" s="255" t="s">
        <v>221</v>
      </c>
      <c r="D72" s="244" t="s">
        <v>165</v>
      </c>
      <c r="E72" s="245">
        <v>1.6379999999999999E-2</v>
      </c>
      <c r="F72" s="246"/>
      <c r="G72" s="247">
        <f>ROUND(E72*F72,2)</f>
        <v>0</v>
      </c>
      <c r="H72" s="246"/>
      <c r="I72" s="247">
        <f>ROUND(E72*H72,2)</f>
        <v>0</v>
      </c>
      <c r="J72" s="246"/>
      <c r="K72" s="247">
        <f>ROUND(E72*J72,2)</f>
        <v>0</v>
      </c>
      <c r="L72" s="247">
        <v>21</v>
      </c>
      <c r="M72" s="247">
        <f>G72*(1+L72/100)</f>
        <v>0</v>
      </c>
      <c r="N72" s="245">
        <v>0</v>
      </c>
      <c r="O72" s="245">
        <f>ROUND(E72*N72,2)</f>
        <v>0</v>
      </c>
      <c r="P72" s="245">
        <v>0</v>
      </c>
      <c r="Q72" s="245">
        <f>ROUND(E72*P72,2)</f>
        <v>0</v>
      </c>
      <c r="R72" s="247" t="s">
        <v>160</v>
      </c>
      <c r="S72" s="247" t="s">
        <v>122</v>
      </c>
      <c r="T72" s="248" t="s">
        <v>122</v>
      </c>
      <c r="U72" s="223">
        <v>2.5750000000000002</v>
      </c>
      <c r="V72" s="223">
        <f>ROUND(E72*U72,2)</f>
        <v>0.04</v>
      </c>
      <c r="W72" s="223"/>
      <c r="X72" s="223" t="s">
        <v>153</v>
      </c>
      <c r="Y72" s="223" t="s">
        <v>114</v>
      </c>
      <c r="Z72" s="212"/>
      <c r="AA72" s="212"/>
      <c r="AB72" s="212"/>
      <c r="AC72" s="212"/>
      <c r="AD72" s="212"/>
      <c r="AE72" s="212"/>
      <c r="AF72" s="212"/>
      <c r="AG72" s="212" t="s">
        <v>154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x14ac:dyDescent="0.2">
      <c r="A73" s="228" t="s">
        <v>106</v>
      </c>
      <c r="B73" s="229" t="s">
        <v>72</v>
      </c>
      <c r="C73" s="254" t="s">
        <v>73</v>
      </c>
      <c r="D73" s="230"/>
      <c r="E73" s="231"/>
      <c r="F73" s="232"/>
      <c r="G73" s="232">
        <f>SUMIF(AG74:AG103,"&lt;&gt;NOR",G74:G103)</f>
        <v>0</v>
      </c>
      <c r="H73" s="232"/>
      <c r="I73" s="232">
        <f>SUM(I74:I103)</f>
        <v>0</v>
      </c>
      <c r="J73" s="232"/>
      <c r="K73" s="232">
        <f>SUM(K74:K103)</f>
        <v>0</v>
      </c>
      <c r="L73" s="232"/>
      <c r="M73" s="232">
        <f>SUM(M74:M103)</f>
        <v>0</v>
      </c>
      <c r="N73" s="231"/>
      <c r="O73" s="231">
        <f>SUM(O74:O103)</f>
        <v>0.68</v>
      </c>
      <c r="P73" s="231"/>
      <c r="Q73" s="231">
        <f>SUM(Q74:Q103)</f>
        <v>0</v>
      </c>
      <c r="R73" s="232"/>
      <c r="S73" s="232"/>
      <c r="T73" s="233"/>
      <c r="U73" s="227"/>
      <c r="V73" s="227">
        <f>SUM(V74:V103)</f>
        <v>148.46000000000004</v>
      </c>
      <c r="W73" s="227"/>
      <c r="X73" s="227"/>
      <c r="Y73" s="227"/>
      <c r="AG73" t="s">
        <v>107</v>
      </c>
    </row>
    <row r="74" spans="1:60" outlineLevel="1" x14ac:dyDescent="0.2">
      <c r="A74" s="235">
        <v>42</v>
      </c>
      <c r="B74" s="236" t="s">
        <v>222</v>
      </c>
      <c r="C74" s="256" t="s">
        <v>223</v>
      </c>
      <c r="D74" s="237" t="s">
        <v>224</v>
      </c>
      <c r="E74" s="238">
        <v>411.1</v>
      </c>
      <c r="F74" s="239"/>
      <c r="G74" s="240">
        <f>ROUND(E74*F74,2)</f>
        <v>0</v>
      </c>
      <c r="H74" s="239"/>
      <c r="I74" s="240">
        <f>ROUND(E74*H74,2)</f>
        <v>0</v>
      </c>
      <c r="J74" s="239"/>
      <c r="K74" s="240">
        <f>ROUND(E74*J74,2)</f>
        <v>0</v>
      </c>
      <c r="L74" s="240">
        <v>21</v>
      </c>
      <c r="M74" s="240">
        <f>G74*(1+L74/100)</f>
        <v>0</v>
      </c>
      <c r="N74" s="238">
        <v>0</v>
      </c>
      <c r="O74" s="238">
        <f>ROUND(E74*N74,2)</f>
        <v>0</v>
      </c>
      <c r="P74" s="238">
        <v>0</v>
      </c>
      <c r="Q74" s="238">
        <f>ROUND(E74*P74,2)</f>
        <v>0</v>
      </c>
      <c r="R74" s="240" t="s">
        <v>152</v>
      </c>
      <c r="S74" s="240" t="s">
        <v>122</v>
      </c>
      <c r="T74" s="241" t="s">
        <v>122</v>
      </c>
      <c r="U74" s="223">
        <v>0.08</v>
      </c>
      <c r="V74" s="223">
        <f>ROUND(E74*U74,2)</f>
        <v>32.89</v>
      </c>
      <c r="W74" s="223"/>
      <c r="X74" s="223" t="s">
        <v>113</v>
      </c>
      <c r="Y74" s="223" t="s">
        <v>114</v>
      </c>
      <c r="Z74" s="212"/>
      <c r="AA74" s="212"/>
      <c r="AB74" s="212"/>
      <c r="AC74" s="212"/>
      <c r="AD74" s="212"/>
      <c r="AE74" s="212"/>
      <c r="AF74" s="212"/>
      <c r="AG74" s="212" t="s">
        <v>115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2" x14ac:dyDescent="0.2">
      <c r="A75" s="219"/>
      <c r="B75" s="220"/>
      <c r="C75" s="257" t="s">
        <v>225</v>
      </c>
      <c r="D75" s="225"/>
      <c r="E75" s="226">
        <v>14.6</v>
      </c>
      <c r="F75" s="223"/>
      <c r="G75" s="223"/>
      <c r="H75" s="223"/>
      <c r="I75" s="223"/>
      <c r="J75" s="223"/>
      <c r="K75" s="223"/>
      <c r="L75" s="223"/>
      <c r="M75" s="223"/>
      <c r="N75" s="222"/>
      <c r="O75" s="222"/>
      <c r="P75" s="222"/>
      <c r="Q75" s="222"/>
      <c r="R75" s="223"/>
      <c r="S75" s="223"/>
      <c r="T75" s="223"/>
      <c r="U75" s="223"/>
      <c r="V75" s="223"/>
      <c r="W75" s="223"/>
      <c r="X75" s="223"/>
      <c r="Y75" s="223"/>
      <c r="Z75" s="212"/>
      <c r="AA75" s="212"/>
      <c r="AB75" s="212"/>
      <c r="AC75" s="212"/>
      <c r="AD75" s="212"/>
      <c r="AE75" s="212"/>
      <c r="AF75" s="212"/>
      <c r="AG75" s="212" t="s">
        <v>124</v>
      </c>
      <c r="AH75" s="212">
        <v>5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2">
      <c r="A76" s="219"/>
      <c r="B76" s="220"/>
      <c r="C76" s="257" t="s">
        <v>226</v>
      </c>
      <c r="D76" s="225"/>
      <c r="E76" s="226">
        <v>91.5</v>
      </c>
      <c r="F76" s="223"/>
      <c r="G76" s="223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23"/>
      <c r="Z76" s="212"/>
      <c r="AA76" s="212"/>
      <c r="AB76" s="212"/>
      <c r="AC76" s="212"/>
      <c r="AD76" s="212"/>
      <c r="AE76" s="212"/>
      <c r="AF76" s="212"/>
      <c r="AG76" s="212" t="s">
        <v>124</v>
      </c>
      <c r="AH76" s="212">
        <v>5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3" x14ac:dyDescent="0.2">
      <c r="A77" s="219"/>
      <c r="B77" s="220"/>
      <c r="C77" s="257" t="s">
        <v>227</v>
      </c>
      <c r="D77" s="225"/>
      <c r="E77" s="226">
        <v>305</v>
      </c>
      <c r="F77" s="223"/>
      <c r="G77" s="223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23"/>
      <c r="Z77" s="212"/>
      <c r="AA77" s="212"/>
      <c r="AB77" s="212"/>
      <c r="AC77" s="212"/>
      <c r="AD77" s="212"/>
      <c r="AE77" s="212"/>
      <c r="AF77" s="212"/>
      <c r="AG77" s="212" t="s">
        <v>124</v>
      </c>
      <c r="AH77" s="212">
        <v>5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22.5" outlineLevel="1" x14ac:dyDescent="0.2">
      <c r="A78" s="235">
        <v>43</v>
      </c>
      <c r="B78" s="236" t="s">
        <v>228</v>
      </c>
      <c r="C78" s="256" t="s">
        <v>229</v>
      </c>
      <c r="D78" s="237" t="s">
        <v>224</v>
      </c>
      <c r="E78" s="238">
        <v>493.32</v>
      </c>
      <c r="F78" s="239"/>
      <c r="G78" s="240">
        <f>ROUND(E78*F78,2)</f>
        <v>0</v>
      </c>
      <c r="H78" s="239"/>
      <c r="I78" s="240">
        <f>ROUND(E78*H78,2)</f>
        <v>0</v>
      </c>
      <c r="J78" s="239"/>
      <c r="K78" s="240">
        <f>ROUND(E78*J78,2)</f>
        <v>0</v>
      </c>
      <c r="L78" s="240">
        <v>21</v>
      </c>
      <c r="M78" s="240">
        <f>G78*(1+L78/100)</f>
        <v>0</v>
      </c>
      <c r="N78" s="238">
        <v>6.9999999999999999E-4</v>
      </c>
      <c r="O78" s="238">
        <f>ROUND(E78*N78,2)</f>
        <v>0.35</v>
      </c>
      <c r="P78" s="238">
        <v>0</v>
      </c>
      <c r="Q78" s="238">
        <f>ROUND(E78*P78,2)</f>
        <v>0</v>
      </c>
      <c r="R78" s="240"/>
      <c r="S78" s="240" t="s">
        <v>111</v>
      </c>
      <c r="T78" s="241" t="s">
        <v>122</v>
      </c>
      <c r="U78" s="223">
        <v>0</v>
      </c>
      <c r="V78" s="223">
        <f>ROUND(E78*U78,2)</f>
        <v>0</v>
      </c>
      <c r="W78" s="223"/>
      <c r="X78" s="223" t="s">
        <v>134</v>
      </c>
      <c r="Y78" s="223" t="s">
        <v>114</v>
      </c>
      <c r="Z78" s="212"/>
      <c r="AA78" s="212"/>
      <c r="AB78" s="212"/>
      <c r="AC78" s="212"/>
      <c r="AD78" s="212"/>
      <c r="AE78" s="212"/>
      <c r="AF78" s="212"/>
      <c r="AG78" s="212" t="s">
        <v>135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2" x14ac:dyDescent="0.2">
      <c r="A79" s="219"/>
      <c r="B79" s="220"/>
      <c r="C79" s="257" t="s">
        <v>230</v>
      </c>
      <c r="D79" s="225"/>
      <c r="E79" s="226"/>
      <c r="F79" s="223"/>
      <c r="G79" s="223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23"/>
      <c r="Z79" s="212"/>
      <c r="AA79" s="212"/>
      <c r="AB79" s="212"/>
      <c r="AC79" s="212"/>
      <c r="AD79" s="212"/>
      <c r="AE79" s="212"/>
      <c r="AF79" s="212"/>
      <c r="AG79" s="212" t="s">
        <v>124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2">
      <c r="A80" s="219"/>
      <c r="B80" s="220"/>
      <c r="C80" s="257" t="s">
        <v>231</v>
      </c>
      <c r="D80" s="225"/>
      <c r="E80" s="226">
        <v>493.32</v>
      </c>
      <c r="F80" s="223"/>
      <c r="G80" s="223"/>
      <c r="H80" s="223"/>
      <c r="I80" s="223"/>
      <c r="J80" s="223"/>
      <c r="K80" s="223"/>
      <c r="L80" s="223"/>
      <c r="M80" s="223"/>
      <c r="N80" s="222"/>
      <c r="O80" s="222"/>
      <c r="P80" s="222"/>
      <c r="Q80" s="222"/>
      <c r="R80" s="223"/>
      <c r="S80" s="223"/>
      <c r="T80" s="223"/>
      <c r="U80" s="223"/>
      <c r="V80" s="223"/>
      <c r="W80" s="223"/>
      <c r="X80" s="223"/>
      <c r="Y80" s="223"/>
      <c r="Z80" s="212"/>
      <c r="AA80" s="212"/>
      <c r="AB80" s="212"/>
      <c r="AC80" s="212"/>
      <c r="AD80" s="212"/>
      <c r="AE80" s="212"/>
      <c r="AF80" s="212"/>
      <c r="AG80" s="212" t="s">
        <v>124</v>
      </c>
      <c r="AH80" s="212">
        <v>5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2.5" outlineLevel="1" x14ac:dyDescent="0.2">
      <c r="A81" s="242">
        <v>44</v>
      </c>
      <c r="B81" s="243" t="s">
        <v>232</v>
      </c>
      <c r="C81" s="255" t="s">
        <v>233</v>
      </c>
      <c r="D81" s="244" t="s">
        <v>120</v>
      </c>
      <c r="E81" s="245">
        <v>450</v>
      </c>
      <c r="F81" s="246"/>
      <c r="G81" s="247">
        <f>ROUND(E81*F81,2)</f>
        <v>0</v>
      </c>
      <c r="H81" s="246"/>
      <c r="I81" s="247">
        <f>ROUND(E81*H81,2)</f>
        <v>0</v>
      </c>
      <c r="J81" s="246"/>
      <c r="K81" s="247">
        <f>ROUND(E81*J81,2)</f>
        <v>0</v>
      </c>
      <c r="L81" s="247">
        <v>21</v>
      </c>
      <c r="M81" s="247">
        <f>G81*(1+L81/100)</f>
        <v>0</v>
      </c>
      <c r="N81" s="245">
        <v>0</v>
      </c>
      <c r="O81" s="245">
        <f>ROUND(E81*N81,2)</f>
        <v>0</v>
      </c>
      <c r="P81" s="245">
        <v>0</v>
      </c>
      <c r="Q81" s="245">
        <f>ROUND(E81*P81,2)</f>
        <v>0</v>
      </c>
      <c r="R81" s="247" t="s">
        <v>152</v>
      </c>
      <c r="S81" s="247" t="s">
        <v>122</v>
      </c>
      <c r="T81" s="248" t="s">
        <v>122</v>
      </c>
      <c r="U81" s="223">
        <v>0.05</v>
      </c>
      <c r="V81" s="223">
        <f>ROUND(E81*U81,2)</f>
        <v>22.5</v>
      </c>
      <c r="W81" s="223"/>
      <c r="X81" s="223" t="s">
        <v>113</v>
      </c>
      <c r="Y81" s="223" t="s">
        <v>114</v>
      </c>
      <c r="Z81" s="212"/>
      <c r="AA81" s="212"/>
      <c r="AB81" s="212"/>
      <c r="AC81" s="212"/>
      <c r="AD81" s="212"/>
      <c r="AE81" s="212"/>
      <c r="AF81" s="212"/>
      <c r="AG81" s="212" t="s">
        <v>115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ht="22.5" outlineLevel="1" x14ac:dyDescent="0.2">
      <c r="A82" s="242">
        <v>45</v>
      </c>
      <c r="B82" s="243" t="s">
        <v>234</v>
      </c>
      <c r="C82" s="255" t="s">
        <v>235</v>
      </c>
      <c r="D82" s="244" t="s">
        <v>120</v>
      </c>
      <c r="E82" s="245">
        <v>450</v>
      </c>
      <c r="F82" s="246"/>
      <c r="G82" s="247">
        <f>ROUND(E82*F82,2)</f>
        <v>0</v>
      </c>
      <c r="H82" s="246"/>
      <c r="I82" s="247">
        <f>ROUND(E82*H82,2)</f>
        <v>0</v>
      </c>
      <c r="J82" s="246"/>
      <c r="K82" s="247">
        <f>ROUND(E82*J82,2)</f>
        <v>0</v>
      </c>
      <c r="L82" s="247">
        <v>21</v>
      </c>
      <c r="M82" s="247">
        <f>G82*(1+L82/100)</f>
        <v>0</v>
      </c>
      <c r="N82" s="245">
        <v>6.0000000000000002E-5</v>
      </c>
      <c r="O82" s="245">
        <f>ROUND(E82*N82,2)</f>
        <v>0.03</v>
      </c>
      <c r="P82" s="245">
        <v>0</v>
      </c>
      <c r="Q82" s="245">
        <f>ROUND(E82*P82,2)</f>
        <v>0</v>
      </c>
      <c r="R82" s="247" t="s">
        <v>133</v>
      </c>
      <c r="S82" s="247" t="s">
        <v>122</v>
      </c>
      <c r="T82" s="248" t="s">
        <v>122</v>
      </c>
      <c r="U82" s="223">
        <v>0</v>
      </c>
      <c r="V82" s="223">
        <f>ROUND(E82*U82,2)</f>
        <v>0</v>
      </c>
      <c r="W82" s="223"/>
      <c r="X82" s="223" t="s">
        <v>134</v>
      </c>
      <c r="Y82" s="223" t="s">
        <v>114</v>
      </c>
      <c r="Z82" s="212"/>
      <c r="AA82" s="212"/>
      <c r="AB82" s="212"/>
      <c r="AC82" s="212"/>
      <c r="AD82" s="212"/>
      <c r="AE82" s="212"/>
      <c r="AF82" s="212"/>
      <c r="AG82" s="212" t="s">
        <v>135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2.5" outlineLevel="1" x14ac:dyDescent="0.2">
      <c r="A83" s="235">
        <v>46</v>
      </c>
      <c r="B83" s="236" t="s">
        <v>236</v>
      </c>
      <c r="C83" s="256" t="s">
        <v>237</v>
      </c>
      <c r="D83" s="237" t="s">
        <v>224</v>
      </c>
      <c r="E83" s="238">
        <v>14.6</v>
      </c>
      <c r="F83" s="239"/>
      <c r="G83" s="240">
        <f>ROUND(E83*F83,2)</f>
        <v>0</v>
      </c>
      <c r="H83" s="239"/>
      <c r="I83" s="240">
        <f>ROUND(E83*H83,2)</f>
        <v>0</v>
      </c>
      <c r="J83" s="239"/>
      <c r="K83" s="240">
        <f>ROUND(E83*J83,2)</f>
        <v>0</v>
      </c>
      <c r="L83" s="240">
        <v>21</v>
      </c>
      <c r="M83" s="240">
        <f>G83*(1+L83/100)</f>
        <v>0</v>
      </c>
      <c r="N83" s="238">
        <v>7.1000000000000002E-4</v>
      </c>
      <c r="O83" s="238">
        <f>ROUND(E83*N83,2)</f>
        <v>0.01</v>
      </c>
      <c r="P83" s="238">
        <v>0</v>
      </c>
      <c r="Q83" s="238">
        <f>ROUND(E83*P83,2)</f>
        <v>0</v>
      </c>
      <c r="R83" s="240" t="s">
        <v>160</v>
      </c>
      <c r="S83" s="240" t="s">
        <v>122</v>
      </c>
      <c r="T83" s="241" t="s">
        <v>122</v>
      </c>
      <c r="U83" s="223">
        <v>0.31</v>
      </c>
      <c r="V83" s="223">
        <f>ROUND(E83*U83,2)</f>
        <v>4.53</v>
      </c>
      <c r="W83" s="223"/>
      <c r="X83" s="223" t="s">
        <v>113</v>
      </c>
      <c r="Y83" s="223" t="s">
        <v>114</v>
      </c>
      <c r="Z83" s="212"/>
      <c r="AA83" s="212"/>
      <c r="AB83" s="212"/>
      <c r="AC83" s="212"/>
      <c r="AD83" s="212"/>
      <c r="AE83" s="212"/>
      <c r="AF83" s="212"/>
      <c r="AG83" s="212" t="s">
        <v>115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2">
      <c r="A84" s="219"/>
      <c r="B84" s="220"/>
      <c r="C84" s="257" t="s">
        <v>238</v>
      </c>
      <c r="D84" s="225"/>
      <c r="E84" s="226">
        <v>14.6</v>
      </c>
      <c r="F84" s="223"/>
      <c r="G84" s="223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23"/>
      <c r="Z84" s="212"/>
      <c r="AA84" s="212"/>
      <c r="AB84" s="212"/>
      <c r="AC84" s="212"/>
      <c r="AD84" s="212"/>
      <c r="AE84" s="212"/>
      <c r="AF84" s="212"/>
      <c r="AG84" s="212" t="s">
        <v>124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2.5" outlineLevel="1" x14ac:dyDescent="0.2">
      <c r="A85" s="235">
        <v>47</v>
      </c>
      <c r="B85" s="236" t="s">
        <v>239</v>
      </c>
      <c r="C85" s="256" t="s">
        <v>240</v>
      </c>
      <c r="D85" s="237" t="s">
        <v>224</v>
      </c>
      <c r="E85" s="238">
        <v>91.5</v>
      </c>
      <c r="F85" s="239"/>
      <c r="G85" s="240">
        <f>ROUND(E85*F85,2)</f>
        <v>0</v>
      </c>
      <c r="H85" s="239"/>
      <c r="I85" s="240">
        <f>ROUND(E85*H85,2)</f>
        <v>0</v>
      </c>
      <c r="J85" s="239"/>
      <c r="K85" s="240">
        <f>ROUND(E85*J85,2)</f>
        <v>0</v>
      </c>
      <c r="L85" s="240">
        <v>21</v>
      </c>
      <c r="M85" s="240">
        <f>G85*(1+L85/100)</f>
        <v>0</v>
      </c>
      <c r="N85" s="238">
        <v>4.6999999999999999E-4</v>
      </c>
      <c r="O85" s="238">
        <f>ROUND(E85*N85,2)</f>
        <v>0.04</v>
      </c>
      <c r="P85" s="238">
        <v>0</v>
      </c>
      <c r="Q85" s="238">
        <f>ROUND(E85*P85,2)</f>
        <v>0</v>
      </c>
      <c r="R85" s="240" t="s">
        <v>160</v>
      </c>
      <c r="S85" s="240" t="s">
        <v>122</v>
      </c>
      <c r="T85" s="241" t="s">
        <v>122</v>
      </c>
      <c r="U85" s="223">
        <v>0.19</v>
      </c>
      <c r="V85" s="223">
        <f>ROUND(E85*U85,2)</f>
        <v>17.39</v>
      </c>
      <c r="W85" s="223"/>
      <c r="X85" s="223" t="s">
        <v>113</v>
      </c>
      <c r="Y85" s="223" t="s">
        <v>114</v>
      </c>
      <c r="Z85" s="212"/>
      <c r="AA85" s="212"/>
      <c r="AB85" s="212"/>
      <c r="AC85" s="212"/>
      <c r="AD85" s="212"/>
      <c r="AE85" s="212"/>
      <c r="AF85" s="212"/>
      <c r="AG85" s="212" t="s">
        <v>115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2" x14ac:dyDescent="0.2">
      <c r="A86" s="219"/>
      <c r="B86" s="220"/>
      <c r="C86" s="257" t="s">
        <v>241</v>
      </c>
      <c r="D86" s="225"/>
      <c r="E86" s="226">
        <v>91.5</v>
      </c>
      <c r="F86" s="223"/>
      <c r="G86" s="223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23"/>
      <c r="Z86" s="212"/>
      <c r="AA86" s="212"/>
      <c r="AB86" s="212"/>
      <c r="AC86" s="212"/>
      <c r="AD86" s="212"/>
      <c r="AE86" s="212"/>
      <c r="AF86" s="212"/>
      <c r="AG86" s="212" t="s">
        <v>124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2.5" outlineLevel="1" x14ac:dyDescent="0.2">
      <c r="A87" s="235">
        <v>48</v>
      </c>
      <c r="B87" s="236" t="s">
        <v>242</v>
      </c>
      <c r="C87" s="256" t="s">
        <v>243</v>
      </c>
      <c r="D87" s="237" t="s">
        <v>224</v>
      </c>
      <c r="E87" s="238">
        <v>305</v>
      </c>
      <c r="F87" s="239"/>
      <c r="G87" s="240">
        <f>ROUND(E87*F87,2)</f>
        <v>0</v>
      </c>
      <c r="H87" s="239"/>
      <c r="I87" s="240">
        <f>ROUND(E87*H87,2)</f>
        <v>0</v>
      </c>
      <c r="J87" s="239"/>
      <c r="K87" s="240">
        <f>ROUND(E87*J87,2)</f>
        <v>0</v>
      </c>
      <c r="L87" s="240">
        <v>21</v>
      </c>
      <c r="M87" s="240">
        <f>G87*(1+L87/100)</f>
        <v>0</v>
      </c>
      <c r="N87" s="238">
        <v>3.6000000000000002E-4</v>
      </c>
      <c r="O87" s="238">
        <f>ROUND(E87*N87,2)</f>
        <v>0.11</v>
      </c>
      <c r="P87" s="238">
        <v>0</v>
      </c>
      <c r="Q87" s="238">
        <f>ROUND(E87*P87,2)</f>
        <v>0</v>
      </c>
      <c r="R87" s="240" t="s">
        <v>160</v>
      </c>
      <c r="S87" s="240" t="s">
        <v>122</v>
      </c>
      <c r="T87" s="241" t="s">
        <v>122</v>
      </c>
      <c r="U87" s="223">
        <v>0.14000000000000001</v>
      </c>
      <c r="V87" s="223">
        <f>ROUND(E87*U87,2)</f>
        <v>42.7</v>
      </c>
      <c r="W87" s="223"/>
      <c r="X87" s="223" t="s">
        <v>113</v>
      </c>
      <c r="Y87" s="223" t="s">
        <v>114</v>
      </c>
      <c r="Z87" s="212"/>
      <c r="AA87" s="212"/>
      <c r="AB87" s="212"/>
      <c r="AC87" s="212"/>
      <c r="AD87" s="212"/>
      <c r="AE87" s="212"/>
      <c r="AF87" s="212"/>
      <c r="AG87" s="212" t="s">
        <v>115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2.5" outlineLevel="2" x14ac:dyDescent="0.2">
      <c r="A88" s="219"/>
      <c r="B88" s="220"/>
      <c r="C88" s="257" t="s">
        <v>244</v>
      </c>
      <c r="D88" s="225"/>
      <c r="E88" s="226">
        <v>305</v>
      </c>
      <c r="F88" s="223"/>
      <c r="G88" s="223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23"/>
      <c r="Z88" s="212"/>
      <c r="AA88" s="212"/>
      <c r="AB88" s="212"/>
      <c r="AC88" s="212"/>
      <c r="AD88" s="212"/>
      <c r="AE88" s="212"/>
      <c r="AF88" s="212"/>
      <c r="AG88" s="212" t="s">
        <v>124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45" outlineLevel="1" x14ac:dyDescent="0.2">
      <c r="A89" s="235">
        <v>49</v>
      </c>
      <c r="B89" s="236" t="s">
        <v>245</v>
      </c>
      <c r="C89" s="256" t="s">
        <v>246</v>
      </c>
      <c r="D89" s="237" t="s">
        <v>130</v>
      </c>
      <c r="E89" s="238">
        <v>1</v>
      </c>
      <c r="F89" s="239"/>
      <c r="G89" s="240">
        <f>ROUND(E89*F89,2)</f>
        <v>0</v>
      </c>
      <c r="H89" s="239"/>
      <c r="I89" s="240">
        <f>ROUND(E89*H89,2)</f>
        <v>0</v>
      </c>
      <c r="J89" s="239"/>
      <c r="K89" s="240">
        <f>ROUND(E89*J89,2)</f>
        <v>0</v>
      </c>
      <c r="L89" s="240">
        <v>21</v>
      </c>
      <c r="M89" s="240">
        <f>G89*(1+L89/100)</f>
        <v>0</v>
      </c>
      <c r="N89" s="238">
        <v>3.3999999999999998E-3</v>
      </c>
      <c r="O89" s="238">
        <f>ROUND(E89*N89,2)</f>
        <v>0</v>
      </c>
      <c r="P89" s="238">
        <v>0</v>
      </c>
      <c r="Q89" s="238">
        <f>ROUND(E89*P89,2)</f>
        <v>0</v>
      </c>
      <c r="R89" s="240" t="s">
        <v>160</v>
      </c>
      <c r="S89" s="240" t="s">
        <v>122</v>
      </c>
      <c r="T89" s="241" t="s">
        <v>122</v>
      </c>
      <c r="U89" s="223">
        <v>0.53500000000000003</v>
      </c>
      <c r="V89" s="223">
        <f>ROUND(E89*U89,2)</f>
        <v>0.54</v>
      </c>
      <c r="W89" s="223"/>
      <c r="X89" s="223" t="s">
        <v>113</v>
      </c>
      <c r="Y89" s="223" t="s">
        <v>114</v>
      </c>
      <c r="Z89" s="212"/>
      <c r="AA89" s="212"/>
      <c r="AB89" s="212"/>
      <c r="AC89" s="212"/>
      <c r="AD89" s="212"/>
      <c r="AE89" s="212"/>
      <c r="AF89" s="212"/>
      <c r="AG89" s="212" t="s">
        <v>115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2" x14ac:dyDescent="0.2">
      <c r="A90" s="219"/>
      <c r="B90" s="220"/>
      <c r="C90" s="262" t="s">
        <v>247</v>
      </c>
      <c r="D90" s="253"/>
      <c r="E90" s="253"/>
      <c r="F90" s="253"/>
      <c r="G90" s="253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23"/>
      <c r="Z90" s="212"/>
      <c r="AA90" s="212"/>
      <c r="AB90" s="212"/>
      <c r="AC90" s="212"/>
      <c r="AD90" s="212"/>
      <c r="AE90" s="212"/>
      <c r="AF90" s="212"/>
      <c r="AG90" s="212" t="s">
        <v>170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45" outlineLevel="1" x14ac:dyDescent="0.2">
      <c r="A91" s="235">
        <v>50</v>
      </c>
      <c r="B91" s="236" t="s">
        <v>248</v>
      </c>
      <c r="C91" s="256" t="s">
        <v>249</v>
      </c>
      <c r="D91" s="237" t="s">
        <v>130</v>
      </c>
      <c r="E91" s="238">
        <v>2</v>
      </c>
      <c r="F91" s="239"/>
      <c r="G91" s="240">
        <f>ROUND(E91*F91,2)</f>
        <v>0</v>
      </c>
      <c r="H91" s="239"/>
      <c r="I91" s="240">
        <f>ROUND(E91*H91,2)</f>
        <v>0</v>
      </c>
      <c r="J91" s="239"/>
      <c r="K91" s="240">
        <f>ROUND(E91*J91,2)</f>
        <v>0</v>
      </c>
      <c r="L91" s="240">
        <v>21</v>
      </c>
      <c r="M91" s="240">
        <f>G91*(1+L91/100)</f>
        <v>0</v>
      </c>
      <c r="N91" s="238">
        <v>3.3999999999999998E-3</v>
      </c>
      <c r="O91" s="238">
        <f>ROUND(E91*N91,2)</f>
        <v>0.01</v>
      </c>
      <c r="P91" s="238">
        <v>0</v>
      </c>
      <c r="Q91" s="238">
        <f>ROUND(E91*P91,2)</f>
        <v>0</v>
      </c>
      <c r="R91" s="240" t="s">
        <v>160</v>
      </c>
      <c r="S91" s="240" t="s">
        <v>122</v>
      </c>
      <c r="T91" s="241" t="s">
        <v>122</v>
      </c>
      <c r="U91" s="223">
        <v>0.54400000000000004</v>
      </c>
      <c r="V91" s="223">
        <f>ROUND(E91*U91,2)</f>
        <v>1.0900000000000001</v>
      </c>
      <c r="W91" s="223"/>
      <c r="X91" s="223" t="s">
        <v>113</v>
      </c>
      <c r="Y91" s="223" t="s">
        <v>114</v>
      </c>
      <c r="Z91" s="212"/>
      <c r="AA91" s="212"/>
      <c r="AB91" s="212"/>
      <c r="AC91" s="212"/>
      <c r="AD91" s="212"/>
      <c r="AE91" s="212"/>
      <c r="AF91" s="212"/>
      <c r="AG91" s="212" t="s">
        <v>115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2" x14ac:dyDescent="0.2">
      <c r="A92" s="219"/>
      <c r="B92" s="220"/>
      <c r="C92" s="262" t="s">
        <v>247</v>
      </c>
      <c r="D92" s="253"/>
      <c r="E92" s="253"/>
      <c r="F92" s="253"/>
      <c r="G92" s="253"/>
      <c r="H92" s="223"/>
      <c r="I92" s="223"/>
      <c r="J92" s="223"/>
      <c r="K92" s="223"/>
      <c r="L92" s="223"/>
      <c r="M92" s="223"/>
      <c r="N92" s="222"/>
      <c r="O92" s="222"/>
      <c r="P92" s="222"/>
      <c r="Q92" s="222"/>
      <c r="R92" s="223"/>
      <c r="S92" s="223"/>
      <c r="T92" s="223"/>
      <c r="U92" s="223"/>
      <c r="V92" s="223"/>
      <c r="W92" s="223"/>
      <c r="X92" s="223"/>
      <c r="Y92" s="223"/>
      <c r="Z92" s="212"/>
      <c r="AA92" s="212"/>
      <c r="AB92" s="212"/>
      <c r="AC92" s="212"/>
      <c r="AD92" s="212"/>
      <c r="AE92" s="212"/>
      <c r="AF92" s="212"/>
      <c r="AG92" s="212" t="s">
        <v>170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ht="45" outlineLevel="1" x14ac:dyDescent="0.2">
      <c r="A93" s="235">
        <v>51</v>
      </c>
      <c r="B93" s="236" t="s">
        <v>250</v>
      </c>
      <c r="C93" s="256" t="s">
        <v>251</v>
      </c>
      <c r="D93" s="237" t="s">
        <v>130</v>
      </c>
      <c r="E93" s="238">
        <v>4</v>
      </c>
      <c r="F93" s="239"/>
      <c r="G93" s="240">
        <f>ROUND(E93*F93,2)</f>
        <v>0</v>
      </c>
      <c r="H93" s="239"/>
      <c r="I93" s="240">
        <f>ROUND(E93*H93,2)</f>
        <v>0</v>
      </c>
      <c r="J93" s="239"/>
      <c r="K93" s="240">
        <f>ROUND(E93*J93,2)</f>
        <v>0</v>
      </c>
      <c r="L93" s="240">
        <v>21</v>
      </c>
      <c r="M93" s="240">
        <f>G93*(1+L93/100)</f>
        <v>0</v>
      </c>
      <c r="N93" s="238">
        <v>3.3999999999999998E-3</v>
      </c>
      <c r="O93" s="238">
        <f>ROUND(E93*N93,2)</f>
        <v>0.01</v>
      </c>
      <c r="P93" s="238">
        <v>0</v>
      </c>
      <c r="Q93" s="238">
        <f>ROUND(E93*P93,2)</f>
        <v>0</v>
      </c>
      <c r="R93" s="240" t="s">
        <v>160</v>
      </c>
      <c r="S93" s="240" t="s">
        <v>122</v>
      </c>
      <c r="T93" s="241" t="s">
        <v>122</v>
      </c>
      <c r="U93" s="223">
        <v>0.55000000000000004</v>
      </c>
      <c r="V93" s="223">
        <f>ROUND(E93*U93,2)</f>
        <v>2.2000000000000002</v>
      </c>
      <c r="W93" s="223"/>
      <c r="X93" s="223" t="s">
        <v>113</v>
      </c>
      <c r="Y93" s="223" t="s">
        <v>114</v>
      </c>
      <c r="Z93" s="212"/>
      <c r="AA93" s="212"/>
      <c r="AB93" s="212"/>
      <c r="AC93" s="212"/>
      <c r="AD93" s="212"/>
      <c r="AE93" s="212"/>
      <c r="AF93" s="212"/>
      <c r="AG93" s="212" t="s">
        <v>115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2" x14ac:dyDescent="0.2">
      <c r="A94" s="219"/>
      <c r="B94" s="220"/>
      <c r="C94" s="262" t="s">
        <v>247</v>
      </c>
      <c r="D94" s="253"/>
      <c r="E94" s="253"/>
      <c r="F94" s="253"/>
      <c r="G94" s="253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23"/>
      <c r="Z94" s="212"/>
      <c r="AA94" s="212"/>
      <c r="AB94" s="212"/>
      <c r="AC94" s="212"/>
      <c r="AD94" s="212"/>
      <c r="AE94" s="212"/>
      <c r="AF94" s="212"/>
      <c r="AG94" s="212" t="s">
        <v>170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ht="22.5" outlineLevel="1" x14ac:dyDescent="0.2">
      <c r="A95" s="242">
        <v>52</v>
      </c>
      <c r="B95" s="243" t="s">
        <v>252</v>
      </c>
      <c r="C95" s="255" t="s">
        <v>253</v>
      </c>
      <c r="D95" s="244" t="s">
        <v>130</v>
      </c>
      <c r="E95" s="245">
        <v>1</v>
      </c>
      <c r="F95" s="246"/>
      <c r="G95" s="247">
        <f>ROUND(E95*F95,2)</f>
        <v>0</v>
      </c>
      <c r="H95" s="246"/>
      <c r="I95" s="247">
        <f>ROUND(E95*H95,2)</f>
        <v>0</v>
      </c>
      <c r="J95" s="246"/>
      <c r="K95" s="247">
        <f>ROUND(E95*J95,2)</f>
        <v>0</v>
      </c>
      <c r="L95" s="247">
        <v>21</v>
      </c>
      <c r="M95" s="247">
        <f>G95*(1+L95/100)</f>
        <v>0</v>
      </c>
      <c r="N95" s="245">
        <v>1.4999999999999999E-2</v>
      </c>
      <c r="O95" s="245">
        <f>ROUND(E95*N95,2)</f>
        <v>0.02</v>
      </c>
      <c r="P95" s="245">
        <v>0</v>
      </c>
      <c r="Q95" s="245">
        <f>ROUND(E95*P95,2)</f>
        <v>0</v>
      </c>
      <c r="R95" s="247" t="s">
        <v>160</v>
      </c>
      <c r="S95" s="247" t="s">
        <v>122</v>
      </c>
      <c r="T95" s="248" t="s">
        <v>122</v>
      </c>
      <c r="U95" s="223">
        <v>0.58899999999999997</v>
      </c>
      <c r="V95" s="223">
        <f>ROUND(E95*U95,2)</f>
        <v>0.59</v>
      </c>
      <c r="W95" s="223"/>
      <c r="X95" s="223" t="s">
        <v>113</v>
      </c>
      <c r="Y95" s="223" t="s">
        <v>114</v>
      </c>
      <c r="Z95" s="212"/>
      <c r="AA95" s="212"/>
      <c r="AB95" s="212"/>
      <c r="AC95" s="212"/>
      <c r="AD95" s="212"/>
      <c r="AE95" s="212"/>
      <c r="AF95" s="212"/>
      <c r="AG95" s="212" t="s">
        <v>115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22.5" outlineLevel="1" x14ac:dyDescent="0.2">
      <c r="A96" s="242">
        <v>53</v>
      </c>
      <c r="B96" s="243" t="s">
        <v>254</v>
      </c>
      <c r="C96" s="255" t="s">
        <v>255</v>
      </c>
      <c r="D96" s="244" t="s">
        <v>130</v>
      </c>
      <c r="E96" s="245">
        <v>6</v>
      </c>
      <c r="F96" s="246"/>
      <c r="G96" s="247">
        <f>ROUND(E96*F96,2)</f>
        <v>0</v>
      </c>
      <c r="H96" s="246"/>
      <c r="I96" s="247">
        <f>ROUND(E96*H96,2)</f>
        <v>0</v>
      </c>
      <c r="J96" s="246"/>
      <c r="K96" s="247">
        <f>ROUND(E96*J96,2)</f>
        <v>0</v>
      </c>
      <c r="L96" s="247">
        <v>21</v>
      </c>
      <c r="M96" s="247">
        <f>G96*(1+L96/100)</f>
        <v>0</v>
      </c>
      <c r="N96" s="245">
        <v>1.4999999999999999E-2</v>
      </c>
      <c r="O96" s="245">
        <f>ROUND(E96*N96,2)</f>
        <v>0.09</v>
      </c>
      <c r="P96" s="245">
        <v>0</v>
      </c>
      <c r="Q96" s="245">
        <f>ROUND(E96*P96,2)</f>
        <v>0</v>
      </c>
      <c r="R96" s="247"/>
      <c r="S96" s="247" t="s">
        <v>111</v>
      </c>
      <c r="T96" s="248" t="s">
        <v>112</v>
      </c>
      <c r="U96" s="223">
        <v>0.61199999999999999</v>
      </c>
      <c r="V96" s="223">
        <f>ROUND(E96*U96,2)</f>
        <v>3.67</v>
      </c>
      <c r="W96" s="223"/>
      <c r="X96" s="223" t="s">
        <v>113</v>
      </c>
      <c r="Y96" s="223" t="s">
        <v>114</v>
      </c>
      <c r="Z96" s="212"/>
      <c r="AA96" s="212"/>
      <c r="AB96" s="212"/>
      <c r="AC96" s="212"/>
      <c r="AD96" s="212"/>
      <c r="AE96" s="212"/>
      <c r="AF96" s="212"/>
      <c r="AG96" s="212" t="s">
        <v>115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ht="22.5" outlineLevel="1" x14ac:dyDescent="0.2">
      <c r="A97" s="242">
        <v>54</v>
      </c>
      <c r="B97" s="243" t="s">
        <v>256</v>
      </c>
      <c r="C97" s="255" t="s">
        <v>257</v>
      </c>
      <c r="D97" s="244" t="s">
        <v>130</v>
      </c>
      <c r="E97" s="245">
        <v>62</v>
      </c>
      <c r="F97" s="246"/>
      <c r="G97" s="247">
        <f>ROUND(E97*F97,2)</f>
        <v>0</v>
      </c>
      <c r="H97" s="246"/>
      <c r="I97" s="247">
        <f>ROUND(E97*H97,2)</f>
        <v>0</v>
      </c>
      <c r="J97" s="246"/>
      <c r="K97" s="247">
        <f>ROUND(E97*J97,2)</f>
        <v>0</v>
      </c>
      <c r="L97" s="247">
        <v>21</v>
      </c>
      <c r="M97" s="247">
        <f>G97*(1+L97/100)</f>
        <v>0</v>
      </c>
      <c r="N97" s="245">
        <v>0</v>
      </c>
      <c r="O97" s="245">
        <f>ROUND(E97*N97,2)</f>
        <v>0</v>
      </c>
      <c r="P97" s="245">
        <v>0</v>
      </c>
      <c r="Q97" s="245">
        <f>ROUND(E97*P97,2)</f>
        <v>0</v>
      </c>
      <c r="R97" s="247" t="s">
        <v>160</v>
      </c>
      <c r="S97" s="247" t="s">
        <v>122</v>
      </c>
      <c r="T97" s="248" t="s">
        <v>122</v>
      </c>
      <c r="U97" s="223">
        <v>6.5000000000000002E-2</v>
      </c>
      <c r="V97" s="223">
        <f>ROUND(E97*U97,2)</f>
        <v>4.03</v>
      </c>
      <c r="W97" s="223"/>
      <c r="X97" s="223" t="s">
        <v>113</v>
      </c>
      <c r="Y97" s="223" t="s">
        <v>114</v>
      </c>
      <c r="Z97" s="212"/>
      <c r="AA97" s="212"/>
      <c r="AB97" s="212"/>
      <c r="AC97" s="212"/>
      <c r="AD97" s="212"/>
      <c r="AE97" s="212"/>
      <c r="AF97" s="212"/>
      <c r="AG97" s="212" t="s">
        <v>115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ht="22.5" outlineLevel="1" x14ac:dyDescent="0.2">
      <c r="A98" s="242">
        <v>55</v>
      </c>
      <c r="B98" s="243" t="s">
        <v>258</v>
      </c>
      <c r="C98" s="255" t="s">
        <v>259</v>
      </c>
      <c r="D98" s="244" t="s">
        <v>130</v>
      </c>
      <c r="E98" s="245">
        <v>13</v>
      </c>
      <c r="F98" s="246"/>
      <c r="G98" s="247">
        <f>ROUND(E98*F98,2)</f>
        <v>0</v>
      </c>
      <c r="H98" s="246"/>
      <c r="I98" s="247">
        <f>ROUND(E98*H98,2)</f>
        <v>0</v>
      </c>
      <c r="J98" s="246"/>
      <c r="K98" s="247">
        <f>ROUND(E98*J98,2)</f>
        <v>0</v>
      </c>
      <c r="L98" s="247">
        <v>21</v>
      </c>
      <c r="M98" s="247">
        <f>G98*(1+L98/100)</f>
        <v>0</v>
      </c>
      <c r="N98" s="245">
        <v>0</v>
      </c>
      <c r="O98" s="245">
        <f>ROUND(E98*N98,2)</f>
        <v>0</v>
      </c>
      <c r="P98" s="245">
        <v>0</v>
      </c>
      <c r="Q98" s="245">
        <f>ROUND(E98*P98,2)</f>
        <v>0</v>
      </c>
      <c r="R98" s="247" t="s">
        <v>160</v>
      </c>
      <c r="S98" s="247" t="s">
        <v>122</v>
      </c>
      <c r="T98" s="248" t="s">
        <v>122</v>
      </c>
      <c r="U98" s="223">
        <v>8.5000000000000006E-2</v>
      </c>
      <c r="V98" s="223">
        <f>ROUND(E98*U98,2)</f>
        <v>1.1100000000000001</v>
      </c>
      <c r="W98" s="223"/>
      <c r="X98" s="223" t="s">
        <v>113</v>
      </c>
      <c r="Y98" s="223" t="s">
        <v>114</v>
      </c>
      <c r="Z98" s="212"/>
      <c r="AA98" s="212"/>
      <c r="AB98" s="212"/>
      <c r="AC98" s="212"/>
      <c r="AD98" s="212"/>
      <c r="AE98" s="212"/>
      <c r="AF98" s="212"/>
      <c r="AG98" s="212" t="s">
        <v>115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ht="22.5" outlineLevel="1" x14ac:dyDescent="0.2">
      <c r="A99" s="242">
        <v>56</v>
      </c>
      <c r="B99" s="243" t="s">
        <v>260</v>
      </c>
      <c r="C99" s="255" t="s">
        <v>261</v>
      </c>
      <c r="D99" s="244" t="s">
        <v>130</v>
      </c>
      <c r="E99" s="245">
        <v>7</v>
      </c>
      <c r="F99" s="246"/>
      <c r="G99" s="247">
        <f>ROUND(E99*F99,2)</f>
        <v>0</v>
      </c>
      <c r="H99" s="246"/>
      <c r="I99" s="247">
        <f>ROUND(E99*H99,2)</f>
        <v>0</v>
      </c>
      <c r="J99" s="246"/>
      <c r="K99" s="247">
        <f>ROUND(E99*J99,2)</f>
        <v>0</v>
      </c>
      <c r="L99" s="247">
        <v>21</v>
      </c>
      <c r="M99" s="247">
        <f>G99*(1+L99/100)</f>
        <v>0</v>
      </c>
      <c r="N99" s="245">
        <v>0</v>
      </c>
      <c r="O99" s="245">
        <f>ROUND(E99*N99,2)</f>
        <v>0</v>
      </c>
      <c r="P99" s="245">
        <v>0</v>
      </c>
      <c r="Q99" s="245">
        <f>ROUND(E99*P99,2)</f>
        <v>0</v>
      </c>
      <c r="R99" s="247" t="s">
        <v>160</v>
      </c>
      <c r="S99" s="247" t="s">
        <v>122</v>
      </c>
      <c r="T99" s="248" t="s">
        <v>122</v>
      </c>
      <c r="U99" s="223">
        <v>0.187</v>
      </c>
      <c r="V99" s="223">
        <f>ROUND(E99*U99,2)</f>
        <v>1.31</v>
      </c>
      <c r="W99" s="223"/>
      <c r="X99" s="223" t="s">
        <v>113</v>
      </c>
      <c r="Y99" s="223" t="s">
        <v>114</v>
      </c>
      <c r="Z99" s="212"/>
      <c r="AA99" s="212"/>
      <c r="AB99" s="212"/>
      <c r="AC99" s="212"/>
      <c r="AD99" s="212"/>
      <c r="AE99" s="212"/>
      <c r="AF99" s="212"/>
      <c r="AG99" s="212" t="s">
        <v>115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42">
        <v>57</v>
      </c>
      <c r="B100" s="243" t="s">
        <v>262</v>
      </c>
      <c r="C100" s="255" t="s">
        <v>263</v>
      </c>
      <c r="D100" s="244" t="s">
        <v>120</v>
      </c>
      <c r="E100" s="245">
        <v>120</v>
      </c>
      <c r="F100" s="246"/>
      <c r="G100" s="247">
        <f>ROUND(E100*F100,2)</f>
        <v>0</v>
      </c>
      <c r="H100" s="246"/>
      <c r="I100" s="247">
        <f>ROUND(E100*H100,2)</f>
        <v>0</v>
      </c>
      <c r="J100" s="246"/>
      <c r="K100" s="247">
        <f>ROUND(E100*J100,2)</f>
        <v>0</v>
      </c>
      <c r="L100" s="247">
        <v>21</v>
      </c>
      <c r="M100" s="247">
        <f>G100*(1+L100/100)</f>
        <v>0</v>
      </c>
      <c r="N100" s="245">
        <v>0</v>
      </c>
      <c r="O100" s="245">
        <f>ROUND(E100*N100,2)</f>
        <v>0</v>
      </c>
      <c r="P100" s="245">
        <v>0</v>
      </c>
      <c r="Q100" s="245">
        <f>ROUND(E100*P100,2)</f>
        <v>0</v>
      </c>
      <c r="R100" s="247" t="s">
        <v>264</v>
      </c>
      <c r="S100" s="247" t="s">
        <v>122</v>
      </c>
      <c r="T100" s="248" t="s">
        <v>122</v>
      </c>
      <c r="U100" s="223">
        <v>9.6000000000000002E-2</v>
      </c>
      <c r="V100" s="223">
        <f>ROUND(E100*U100,2)</f>
        <v>11.52</v>
      </c>
      <c r="W100" s="223"/>
      <c r="X100" s="223" t="s">
        <v>113</v>
      </c>
      <c r="Y100" s="223" t="s">
        <v>114</v>
      </c>
      <c r="Z100" s="212"/>
      <c r="AA100" s="212"/>
      <c r="AB100" s="212"/>
      <c r="AC100" s="212"/>
      <c r="AD100" s="212"/>
      <c r="AE100" s="212"/>
      <c r="AF100" s="212"/>
      <c r="AG100" s="212" t="s">
        <v>115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42">
        <v>58</v>
      </c>
      <c r="B101" s="243" t="s">
        <v>265</v>
      </c>
      <c r="C101" s="255" t="s">
        <v>266</v>
      </c>
      <c r="D101" s="244" t="s">
        <v>120</v>
      </c>
      <c r="E101" s="245">
        <v>120</v>
      </c>
      <c r="F101" s="246"/>
      <c r="G101" s="247">
        <f>ROUND(E101*F101,2)</f>
        <v>0</v>
      </c>
      <c r="H101" s="246"/>
      <c r="I101" s="247">
        <f>ROUND(E101*H101,2)</f>
        <v>0</v>
      </c>
      <c r="J101" s="246"/>
      <c r="K101" s="247">
        <f>ROUND(E101*J101,2)</f>
        <v>0</v>
      </c>
      <c r="L101" s="247">
        <v>21</v>
      </c>
      <c r="M101" s="247">
        <f>G101*(1+L101/100)</f>
        <v>0</v>
      </c>
      <c r="N101" s="245">
        <v>8.0000000000000007E-5</v>
      </c>
      <c r="O101" s="245">
        <f>ROUND(E101*N101,2)</f>
        <v>0.01</v>
      </c>
      <c r="P101" s="245">
        <v>0</v>
      </c>
      <c r="Q101" s="245">
        <f>ROUND(E101*P101,2)</f>
        <v>0</v>
      </c>
      <c r="R101" s="247" t="s">
        <v>133</v>
      </c>
      <c r="S101" s="247" t="s">
        <v>122</v>
      </c>
      <c r="T101" s="248" t="s">
        <v>122</v>
      </c>
      <c r="U101" s="223">
        <v>0</v>
      </c>
      <c r="V101" s="223">
        <f>ROUND(E101*U101,2)</f>
        <v>0</v>
      </c>
      <c r="W101" s="223"/>
      <c r="X101" s="223" t="s">
        <v>134</v>
      </c>
      <c r="Y101" s="223" t="s">
        <v>114</v>
      </c>
      <c r="Z101" s="212"/>
      <c r="AA101" s="212"/>
      <c r="AB101" s="212"/>
      <c r="AC101" s="212"/>
      <c r="AD101" s="212"/>
      <c r="AE101" s="212"/>
      <c r="AF101" s="212"/>
      <c r="AG101" s="212" t="s">
        <v>135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42">
        <v>59</v>
      </c>
      <c r="B102" s="243" t="s">
        <v>267</v>
      </c>
      <c r="C102" s="255" t="s">
        <v>268</v>
      </c>
      <c r="D102" s="244" t="s">
        <v>130</v>
      </c>
      <c r="E102" s="245">
        <v>62</v>
      </c>
      <c r="F102" s="246"/>
      <c r="G102" s="247">
        <f>ROUND(E102*F102,2)</f>
        <v>0</v>
      </c>
      <c r="H102" s="246"/>
      <c r="I102" s="247">
        <f>ROUND(E102*H102,2)</f>
        <v>0</v>
      </c>
      <c r="J102" s="246"/>
      <c r="K102" s="247">
        <f>ROUND(E102*J102,2)</f>
        <v>0</v>
      </c>
      <c r="L102" s="247">
        <v>21</v>
      </c>
      <c r="M102" s="247">
        <f>G102*(1+L102/100)</f>
        <v>0</v>
      </c>
      <c r="N102" s="245">
        <v>1.0000000000000001E-5</v>
      </c>
      <c r="O102" s="245">
        <f>ROUND(E102*N102,2)</f>
        <v>0</v>
      </c>
      <c r="P102" s="245">
        <v>0</v>
      </c>
      <c r="Q102" s="245">
        <f>ROUND(E102*P102,2)</f>
        <v>0</v>
      </c>
      <c r="R102" s="247" t="s">
        <v>133</v>
      </c>
      <c r="S102" s="247" t="s">
        <v>122</v>
      </c>
      <c r="T102" s="248" t="s">
        <v>122</v>
      </c>
      <c r="U102" s="223">
        <v>0</v>
      </c>
      <c r="V102" s="223">
        <f>ROUND(E102*U102,2)</f>
        <v>0</v>
      </c>
      <c r="W102" s="223"/>
      <c r="X102" s="223" t="s">
        <v>134</v>
      </c>
      <c r="Y102" s="223" t="s">
        <v>114</v>
      </c>
      <c r="Z102" s="212"/>
      <c r="AA102" s="212"/>
      <c r="AB102" s="212"/>
      <c r="AC102" s="212"/>
      <c r="AD102" s="212"/>
      <c r="AE102" s="212"/>
      <c r="AF102" s="212"/>
      <c r="AG102" s="212" t="s">
        <v>135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42">
        <v>60</v>
      </c>
      <c r="B103" s="243" t="s">
        <v>269</v>
      </c>
      <c r="C103" s="255" t="s">
        <v>270</v>
      </c>
      <c r="D103" s="244" t="s">
        <v>165</v>
      </c>
      <c r="E103" s="245">
        <v>0.67452000000000001</v>
      </c>
      <c r="F103" s="246"/>
      <c r="G103" s="247">
        <f>ROUND(E103*F103,2)</f>
        <v>0</v>
      </c>
      <c r="H103" s="246"/>
      <c r="I103" s="247">
        <f>ROUND(E103*H103,2)</f>
        <v>0</v>
      </c>
      <c r="J103" s="246"/>
      <c r="K103" s="247">
        <f>ROUND(E103*J103,2)</f>
        <v>0</v>
      </c>
      <c r="L103" s="247">
        <v>21</v>
      </c>
      <c r="M103" s="247">
        <f>G103*(1+L103/100)</f>
        <v>0</v>
      </c>
      <c r="N103" s="245">
        <v>0</v>
      </c>
      <c r="O103" s="245">
        <f>ROUND(E103*N103,2)</f>
        <v>0</v>
      </c>
      <c r="P103" s="245">
        <v>0</v>
      </c>
      <c r="Q103" s="245">
        <f>ROUND(E103*P103,2)</f>
        <v>0</v>
      </c>
      <c r="R103" s="247" t="s">
        <v>160</v>
      </c>
      <c r="S103" s="247" t="s">
        <v>122</v>
      </c>
      <c r="T103" s="248" t="s">
        <v>122</v>
      </c>
      <c r="U103" s="223">
        <v>3.55</v>
      </c>
      <c r="V103" s="223">
        <f>ROUND(E103*U103,2)</f>
        <v>2.39</v>
      </c>
      <c r="W103" s="223"/>
      <c r="X103" s="223" t="s">
        <v>153</v>
      </c>
      <c r="Y103" s="223" t="s">
        <v>114</v>
      </c>
      <c r="Z103" s="212"/>
      <c r="AA103" s="212"/>
      <c r="AB103" s="212"/>
      <c r="AC103" s="212"/>
      <c r="AD103" s="212"/>
      <c r="AE103" s="212"/>
      <c r="AF103" s="212"/>
      <c r="AG103" s="212" t="s">
        <v>154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x14ac:dyDescent="0.2">
      <c r="A104" s="228" t="s">
        <v>106</v>
      </c>
      <c r="B104" s="229" t="s">
        <v>74</v>
      </c>
      <c r="C104" s="254" t="s">
        <v>75</v>
      </c>
      <c r="D104" s="230"/>
      <c r="E104" s="231"/>
      <c r="F104" s="232"/>
      <c r="G104" s="232">
        <f>SUMIF(AG105:AG109,"&lt;&gt;NOR",G105:G109)</f>
        <v>0</v>
      </c>
      <c r="H104" s="232"/>
      <c r="I104" s="232">
        <f>SUM(I105:I109)</f>
        <v>0</v>
      </c>
      <c r="J104" s="232"/>
      <c r="K104" s="232">
        <f>SUM(K105:K109)</f>
        <v>0</v>
      </c>
      <c r="L104" s="232"/>
      <c r="M104" s="232">
        <f>SUM(M105:M109)</f>
        <v>0</v>
      </c>
      <c r="N104" s="231"/>
      <c r="O104" s="231">
        <f>SUM(O105:O109)</f>
        <v>0.05</v>
      </c>
      <c r="P104" s="231"/>
      <c r="Q104" s="231">
        <f>SUM(Q105:Q109)</f>
        <v>0</v>
      </c>
      <c r="R104" s="232"/>
      <c r="S104" s="232"/>
      <c r="T104" s="233"/>
      <c r="U104" s="227"/>
      <c r="V104" s="227">
        <f>SUM(V105:V109)</f>
        <v>15.19</v>
      </c>
      <c r="W104" s="227"/>
      <c r="X104" s="227"/>
      <c r="Y104" s="227"/>
      <c r="AG104" t="s">
        <v>107</v>
      </c>
    </row>
    <row r="105" spans="1:60" outlineLevel="1" x14ac:dyDescent="0.2">
      <c r="A105" s="235">
        <v>61</v>
      </c>
      <c r="B105" s="236" t="s">
        <v>271</v>
      </c>
      <c r="C105" s="256" t="s">
        <v>272</v>
      </c>
      <c r="D105" s="237" t="s">
        <v>273</v>
      </c>
      <c r="E105" s="238">
        <v>49.4</v>
      </c>
      <c r="F105" s="239"/>
      <c r="G105" s="240">
        <f>ROUND(E105*F105,2)</f>
        <v>0</v>
      </c>
      <c r="H105" s="239"/>
      <c r="I105" s="240">
        <f>ROUND(E105*H105,2)</f>
        <v>0</v>
      </c>
      <c r="J105" s="239"/>
      <c r="K105" s="240">
        <f>ROUND(E105*J105,2)</f>
        <v>0</v>
      </c>
      <c r="L105" s="240">
        <v>21</v>
      </c>
      <c r="M105" s="240">
        <f>G105*(1+L105/100)</f>
        <v>0</v>
      </c>
      <c r="N105" s="238">
        <v>6.0000000000000002E-5</v>
      </c>
      <c r="O105" s="238">
        <f>ROUND(E105*N105,2)</f>
        <v>0</v>
      </c>
      <c r="P105" s="238">
        <v>0</v>
      </c>
      <c r="Q105" s="238">
        <f>ROUND(E105*P105,2)</f>
        <v>0</v>
      </c>
      <c r="R105" s="240" t="s">
        <v>274</v>
      </c>
      <c r="S105" s="240" t="s">
        <v>122</v>
      </c>
      <c r="T105" s="241" t="s">
        <v>122</v>
      </c>
      <c r="U105" s="223">
        <v>0.30399999999999999</v>
      </c>
      <c r="V105" s="223">
        <f>ROUND(E105*U105,2)</f>
        <v>15.02</v>
      </c>
      <c r="W105" s="223"/>
      <c r="X105" s="223" t="s">
        <v>113</v>
      </c>
      <c r="Y105" s="223" t="s">
        <v>114</v>
      </c>
      <c r="Z105" s="212"/>
      <c r="AA105" s="212"/>
      <c r="AB105" s="212"/>
      <c r="AC105" s="212"/>
      <c r="AD105" s="212"/>
      <c r="AE105" s="212"/>
      <c r="AF105" s="212"/>
      <c r="AG105" s="212" t="s">
        <v>115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2" x14ac:dyDescent="0.2">
      <c r="A106" s="219"/>
      <c r="B106" s="220"/>
      <c r="C106" s="257" t="s">
        <v>275</v>
      </c>
      <c r="D106" s="225"/>
      <c r="E106" s="226">
        <v>49.4</v>
      </c>
      <c r="F106" s="223"/>
      <c r="G106" s="223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23"/>
      <c r="Z106" s="212"/>
      <c r="AA106" s="212"/>
      <c r="AB106" s="212"/>
      <c r="AC106" s="212"/>
      <c r="AD106" s="212"/>
      <c r="AE106" s="212"/>
      <c r="AF106" s="212"/>
      <c r="AG106" s="212" t="s">
        <v>124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42">
        <v>62</v>
      </c>
      <c r="B107" s="243" t="s">
        <v>276</v>
      </c>
      <c r="C107" s="255" t="s">
        <v>277</v>
      </c>
      <c r="D107" s="244" t="s">
        <v>273</v>
      </c>
      <c r="E107" s="245">
        <v>49.4</v>
      </c>
      <c r="F107" s="246"/>
      <c r="G107" s="247">
        <f>ROUND(E107*F107,2)</f>
        <v>0</v>
      </c>
      <c r="H107" s="246"/>
      <c r="I107" s="247">
        <f>ROUND(E107*H107,2)</f>
        <v>0</v>
      </c>
      <c r="J107" s="246"/>
      <c r="K107" s="247">
        <f>ROUND(E107*J107,2)</f>
        <v>0</v>
      </c>
      <c r="L107" s="247">
        <v>21</v>
      </c>
      <c r="M107" s="247">
        <f>G107*(1+L107/100)</f>
        <v>0</v>
      </c>
      <c r="N107" s="245">
        <v>1E-3</v>
      </c>
      <c r="O107" s="245">
        <f>ROUND(E107*N107,2)</f>
        <v>0.05</v>
      </c>
      <c r="P107" s="245">
        <v>0</v>
      </c>
      <c r="Q107" s="245">
        <f>ROUND(E107*P107,2)</f>
        <v>0</v>
      </c>
      <c r="R107" s="247" t="s">
        <v>133</v>
      </c>
      <c r="S107" s="247" t="s">
        <v>122</v>
      </c>
      <c r="T107" s="248" t="s">
        <v>122</v>
      </c>
      <c r="U107" s="223">
        <v>0</v>
      </c>
      <c r="V107" s="223">
        <f>ROUND(E107*U107,2)</f>
        <v>0</v>
      </c>
      <c r="W107" s="223"/>
      <c r="X107" s="223" t="s">
        <v>134</v>
      </c>
      <c r="Y107" s="223" t="s">
        <v>114</v>
      </c>
      <c r="Z107" s="212"/>
      <c r="AA107" s="212"/>
      <c r="AB107" s="212"/>
      <c r="AC107" s="212"/>
      <c r="AD107" s="212"/>
      <c r="AE107" s="212"/>
      <c r="AF107" s="212"/>
      <c r="AG107" s="212" t="s">
        <v>135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35">
        <v>63</v>
      </c>
      <c r="B108" s="236" t="s">
        <v>278</v>
      </c>
      <c r="C108" s="256" t="s">
        <v>279</v>
      </c>
      <c r="D108" s="237" t="s">
        <v>165</v>
      </c>
      <c r="E108" s="238">
        <v>5.2359999999999997E-2</v>
      </c>
      <c r="F108" s="239"/>
      <c r="G108" s="240">
        <f>ROUND(E108*F108,2)</f>
        <v>0</v>
      </c>
      <c r="H108" s="239"/>
      <c r="I108" s="240">
        <f>ROUND(E108*H108,2)</f>
        <v>0</v>
      </c>
      <c r="J108" s="239"/>
      <c r="K108" s="240">
        <f>ROUND(E108*J108,2)</f>
        <v>0</v>
      </c>
      <c r="L108" s="240">
        <v>21</v>
      </c>
      <c r="M108" s="240">
        <f>G108*(1+L108/100)</f>
        <v>0</v>
      </c>
      <c r="N108" s="238">
        <v>0</v>
      </c>
      <c r="O108" s="238">
        <f>ROUND(E108*N108,2)</f>
        <v>0</v>
      </c>
      <c r="P108" s="238">
        <v>0</v>
      </c>
      <c r="Q108" s="238">
        <f>ROUND(E108*P108,2)</f>
        <v>0</v>
      </c>
      <c r="R108" s="240" t="s">
        <v>274</v>
      </c>
      <c r="S108" s="240" t="s">
        <v>122</v>
      </c>
      <c r="T108" s="241" t="s">
        <v>122</v>
      </c>
      <c r="U108" s="223">
        <v>3.327</v>
      </c>
      <c r="V108" s="223">
        <f>ROUND(E108*U108,2)</f>
        <v>0.17</v>
      </c>
      <c r="W108" s="223"/>
      <c r="X108" s="223" t="s">
        <v>153</v>
      </c>
      <c r="Y108" s="223" t="s">
        <v>114</v>
      </c>
      <c r="Z108" s="212"/>
      <c r="AA108" s="212"/>
      <c r="AB108" s="212"/>
      <c r="AC108" s="212"/>
      <c r="AD108" s="212"/>
      <c r="AE108" s="212"/>
      <c r="AF108" s="212"/>
      <c r="AG108" s="212" t="s">
        <v>154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2" x14ac:dyDescent="0.2">
      <c r="A109" s="219"/>
      <c r="B109" s="220"/>
      <c r="C109" s="260" t="s">
        <v>155</v>
      </c>
      <c r="D109" s="251"/>
      <c r="E109" s="251"/>
      <c r="F109" s="251"/>
      <c r="G109" s="251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23"/>
      <c r="Z109" s="212"/>
      <c r="AA109" s="212"/>
      <c r="AB109" s="212"/>
      <c r="AC109" s="212"/>
      <c r="AD109" s="212"/>
      <c r="AE109" s="212"/>
      <c r="AF109" s="212"/>
      <c r="AG109" s="212" t="s">
        <v>156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x14ac:dyDescent="0.2">
      <c r="A110" s="3"/>
      <c r="B110" s="4"/>
      <c r="C110" s="263"/>
      <c r="D110" s="6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AE110">
        <v>12</v>
      </c>
      <c r="AF110">
        <v>21</v>
      </c>
      <c r="AG110" t="s">
        <v>92</v>
      </c>
    </row>
    <row r="111" spans="1:60" x14ac:dyDescent="0.2">
      <c r="A111" s="215"/>
      <c r="B111" s="216" t="s">
        <v>29</v>
      </c>
      <c r="C111" s="264"/>
      <c r="D111" s="217"/>
      <c r="E111" s="218"/>
      <c r="F111" s="218"/>
      <c r="G111" s="234">
        <f>G8+G11+G27+G31+G60+G73+G104</f>
        <v>0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AE111">
        <f>SUMIF(L7:L109,AE110,G7:G109)</f>
        <v>0</v>
      </c>
      <c r="AF111">
        <f>SUMIF(L7:L109,AF110,G7:G109)</f>
        <v>0</v>
      </c>
      <c r="AG111" t="s">
        <v>280</v>
      </c>
    </row>
    <row r="112" spans="1:60" x14ac:dyDescent="0.2">
      <c r="C112" s="265"/>
      <c r="D112" s="10"/>
      <c r="AG112" t="s">
        <v>281</v>
      </c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LsPygA3WFQGNgb8A27G6HHFxIJMgeV1+7hwq+tzxcp2Q2fF0C8Wzuo5dvQG89y2+3Bg4tE0/MKGjY8oDvHPG6w==" saltValue="Nk17UdMjW7YqmMDCoQTw6A==" spinCount="100000" sheet="1" formatRows="0"/>
  <mergeCells count="21">
    <mergeCell ref="C92:G92"/>
    <mergeCell ref="C94:G94"/>
    <mergeCell ref="C109:G109"/>
    <mergeCell ref="C43:G43"/>
    <mergeCell ref="C45:G45"/>
    <mergeCell ref="C46:G46"/>
    <mergeCell ref="C55:G55"/>
    <mergeCell ref="C58:G58"/>
    <mergeCell ref="C90:G90"/>
    <mergeCell ref="C34:G34"/>
    <mergeCell ref="C36:G36"/>
    <mergeCell ref="C37:G37"/>
    <mergeCell ref="C39:G39"/>
    <mergeCell ref="C40:G40"/>
    <mergeCell ref="C42:G42"/>
    <mergeCell ref="A1:G1"/>
    <mergeCell ref="C2:G2"/>
    <mergeCell ref="C3:G3"/>
    <mergeCell ref="C4:G4"/>
    <mergeCell ref="C26:G26"/>
    <mergeCell ref="C33:G3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D.1.4 D.1.4.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 D.1.4. Pol'!Názvy_tisku</vt:lpstr>
      <vt:lpstr>oadresa</vt:lpstr>
      <vt:lpstr>Stavba!Objednatel</vt:lpstr>
      <vt:lpstr>Stavba!Objekt</vt:lpstr>
      <vt:lpstr>'D.1.4 D.1.4.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Vikotr Striz</dc:creator>
  <cp:lastModifiedBy>Vikotr Striz</cp:lastModifiedBy>
  <cp:lastPrinted>2019-03-19T12:27:02Z</cp:lastPrinted>
  <dcterms:created xsi:type="dcterms:W3CDTF">2009-04-08T07:15:50Z</dcterms:created>
  <dcterms:modified xsi:type="dcterms:W3CDTF">2024-01-30T18:45:55Z</dcterms:modified>
</cp:coreProperties>
</file>