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hynk.daniel\Desktop\pos\"/>
    </mc:Choice>
  </mc:AlternateContent>
  <xr:revisionPtr revIDLastSave="0" documentId="13_ncr:1_{2E3DF9C3-E2FB-428B-A5F4-E6A259F03F48}" xr6:coauthVersionLast="36" xr6:coauthVersionMax="36" xr10:uidLastSave="{00000000-0000-0000-0000-000000000000}"/>
  <bookViews>
    <workbookView xWindow="555" yWindow="525" windowWidth="26025" windowHeight="14880" activeTab="1" xr2:uid="{00000000-000D-0000-FFFF-FFFF00000000}"/>
  </bookViews>
  <sheets>
    <sheet name="Rekapitulace" sheetId="4" r:id="rId1"/>
    <sheet name="SO 201" sheetId="3" r:id="rId2"/>
    <sheet name="Seznam figur" sheetId="2" r:id="rId3"/>
  </sheets>
  <definedNames>
    <definedName name="_xlnm._FilterDatabase" localSheetId="1" hidden="1">'SO 201'!$B$8:$I$64</definedName>
  </definedNames>
  <calcPr calcId="191029"/>
</workbook>
</file>

<file path=xl/calcChain.xml><?xml version="1.0" encoding="utf-8"?>
<calcChain xmlns="http://schemas.openxmlformats.org/spreadsheetml/2006/main">
  <c r="I20" i="3" l="1"/>
  <c r="I13" i="3"/>
  <c r="I61" i="3"/>
  <c r="O61" i="3" s="1"/>
  <c r="I57" i="3"/>
  <c r="O57" i="3" s="1"/>
  <c r="I52" i="3"/>
  <c r="O52" i="3" s="1"/>
  <c r="I48" i="3"/>
  <c r="O48" i="3" s="1"/>
  <c r="I44" i="3"/>
  <c r="O44" i="3" s="1"/>
  <c r="I39" i="3"/>
  <c r="O39" i="3" s="1"/>
  <c r="I34" i="3"/>
  <c r="O34" i="3" s="1"/>
  <c r="I29" i="3"/>
  <c r="I25" i="3"/>
  <c r="O25" i="3" s="1"/>
  <c r="I17" i="3"/>
  <c r="O17" i="3" s="1"/>
  <c r="I9" i="3"/>
  <c r="O9" i="3" s="1"/>
  <c r="I38" i="3" l="1"/>
  <c r="I43" i="3"/>
  <c r="I33" i="3"/>
  <c r="I56" i="3"/>
  <c r="I8" i="3"/>
  <c r="I24" i="3"/>
  <c r="O13" i="3"/>
  <c r="O29" i="3"/>
  <c r="D10" i="4"/>
  <c r="I3" i="3" l="1"/>
  <c r="C10" i="4" s="1"/>
  <c r="C6" i="4" s="1"/>
  <c r="E10" i="4" l="1"/>
  <c r="C7" i="4" s="1"/>
</calcChain>
</file>

<file path=xl/sharedStrings.xml><?xml version="1.0" encoding="utf-8"?>
<sst xmlns="http://schemas.openxmlformats.org/spreadsheetml/2006/main" count="211" uniqueCount="117">
  <si>
    <t>EstiCon</t>
  </si>
  <si>
    <t xml:space="preserve">Firma: </t>
  </si>
  <si>
    <t>Celková cena bez DPH:</t>
  </si>
  <si>
    <t>Celková cena s DPH:</t>
  </si>
  <si>
    <t>Objekt</t>
  </si>
  <si>
    <t>Popis</t>
  </si>
  <si>
    <t>Cena bez DPH</t>
  </si>
  <si>
    <t>DPH</t>
  </si>
  <si>
    <t>Cena s DPH</t>
  </si>
  <si>
    <t>SO 201</t>
  </si>
  <si>
    <t>Sanace pilířů mostu ev.č. 377-008</t>
  </si>
  <si>
    <t>S</t>
  </si>
  <si>
    <t>Stavba:</t>
  </si>
  <si>
    <t>most Rájec - návrh opravy</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</si>
  <si>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</si>
  <si>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</si>
  <si>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</si>
  <si>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</si>
  <si>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</si>
  <si>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</si>
  <si>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</si>
  <si>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</si>
  <si>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</si>
  <si>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</si>
  <si>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</si>
  <si>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</si>
  <si>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</si>
  <si>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</si>
  <si>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</si>
  <si>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</si>
  <si>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</si>
  <si>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
  </si>
  <si>
    <t>POPLATKY ZA SKLÁDKU</t>
  </si>
  <si>
    <t>T</t>
  </si>
  <si>
    <t>PP</t>
  </si>
  <si>
    <t>Poplatek za skládku - vybouraný materiál nesoudržného betonu stojek pilířů.</t>
  </si>
  <si>
    <t>VV</t>
  </si>
  <si>
    <t>7,721*2,5 = 19,303000 [A]</t>
  </si>
  <si>
    <t>TS</t>
  </si>
  <si>
    <t>Položka zahrnuje:
- veškeré poplatky provozovateli skládky související s uložením odpadu na skládce.
Položka nezahrnuje:
- x</t>
  </si>
  <si>
    <t>POMOC PRÁCE ZŘÍZ NEBO ZAJIŠŤ REGULACI A OCHRANU DOPRAVY</t>
  </si>
  <si>
    <t>KPL</t>
  </si>
  <si>
    <t>Nutná dopravní opatření (výluky na koleji u pilíře P3, ochrana trakce, případné vypnutí trakce a další nutné úkony) pro provedení sanací pilíře P3 (a částečně i P2).</t>
  </si>
  <si>
    <t>1 = 1,000000 [A]</t>
  </si>
  <si>
    <t>Položka zahrnuje:
- veškeré náklady spojené s objednatelem požadovanými zařízeními
Položka nezahrnuje:
- x</t>
  </si>
  <si>
    <t>PRŮZKUMNÉ PRÁCE DIAGNOSTIKY KONSTRUKCÍ NA POVRCHU</t>
  </si>
  <si>
    <t>Akustické trasování povrchu všech ploch pilířů pro zjištění oblastí s poškozením betonu a výskytu případných dutin, či nesoudržných vrstev betonu.
Plocha stojek pilíře P2 - 122,28m2
Plocha stojek pilíře P3 - 94,93m2
Plocha stojek pilíře P4 - 112,26m2
Celkem plocha pro akustické trasování 329,47 m2</t>
  </si>
  <si>
    <t>1</t>
  </si>
  <si>
    <t>Zemní práce</t>
  </si>
  <si>
    <t>12273</t>
  </si>
  <si>
    <t>ODKOPÁVKY A PROKOPÁVKY OBECNÉ TŘ. I</t>
  </si>
  <si>
    <t>M3</t>
  </si>
  <si>
    <t>Obnažení paty všech stojek pilířů P2, P3 a P4 až po úroveň základu. Odtěžený materiál bude použit pro zpětný zásyp.</t>
  </si>
  <si>
    <t>Pilíř P2 3*2*(2,1+1,7)*0,7*0,8 = 12,768000 [A]_x000D_
Pilíř P3 3*2*(2,1+1,7)*0,7*0,8 = 12,768000 [B]_x000D_
Pilíř P4 3*2*(2,1+1,7)*0,7*0,8 = 12,768000 [C]_x000D_
Celkové množství = 38,304000</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</si>
  <si>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</si>
  <si>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ZÁSYP JAM A RÝH ZEMINOU SE ZHUTNĚNÍM</t>
  </si>
  <si>
    <t>Zpětný obsyp kolem pilířů a srovnání terénu. Se zhutněním. Bude použita dříve vytěžená zemina.</t>
  </si>
  <si>
    <t>[!12273] = 38,304000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</si>
  <si>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</si>
  <si>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3</t>
  </si>
  <si>
    <t>Svislé konstrukce</t>
  </si>
  <si>
    <t>VÝZTUŽ MOST PILÍŘŮ A STATIV Z KARI-SÍTÍ</t>
  </si>
  <si>
    <t>Výztuž Kari sítě R8/100/100 pro kotvení sanace, včetně vrtů a vlepování kotvících profilů v rastru 4ks/m2. Alternativně lze použít i kompozitní sítě.</t>
  </si>
  <si>
    <t>[!938544]*7,9/1000 = 0,586000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</si>
  <si>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</si>
  <si>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6</t>
  </si>
  <si>
    <t>Úpravy povrchů, podlahy, výplně otvorů</t>
  </si>
  <si>
    <t>REPROFIL PODHL, SVIS PLOCH SANAČ MALTOU TŘÍVRST TL DO 90MM</t>
  </si>
  <si>
    <t>M2</t>
  </si>
  <si>
    <t>Sanace svislých ploch stojek pilířů, včetně finální jemné stěrky. Včetně lešení. Hloubka sanace až 100 mm. Pro sanace je uvažována sanační malta třídy R4 (v případě menších pevností podkladu R3). Včetně odtrhových zkoušek pro zjištění pevnosti betonu v tahu.</t>
  </si>
  <si>
    <t>[!938544] = 74,140000 [A]</t>
  </si>
  <si>
    <t>Položka zahrnuje:
- dodávku veškerého materiálu potřebného pro předepsanou úpravu v předepsané kvalitě
- nutné vyspravení podkladu, případně zatření spar zdiva
- položení vrstvy v předepsané tloušťce
- potřebná lešení a podpěrné konstrukce
Položka nezahrnuje:
- x</t>
  </si>
  <si>
    <t>7</t>
  </si>
  <si>
    <t>Přidružená stavební výroba</t>
  </si>
  <si>
    <t>OCHRANA VÝZTUŽE PŘI DOSTATEČNÉM KRYTÍ</t>
  </si>
  <si>
    <t>Ochranný nátěr obnažené očištěné výztuže s inhibitory koroze</t>
  </si>
  <si>
    <t>Položka zahrnuje:
- dodávku veškerého materiálu potřebného pro předepsanou úpravu v předepsané kvalitě
- položení vrstvy v předepsané tloušťce
- potřebná lešení a podpěrné konstrukce
Položka nezahrnuje:
- x</t>
  </si>
  <si>
    <t>IZOLACE BĚŽNÝCH KONSTRUKCÍ PROTI ZEMNÍ VLHKOSTI ASFALTOVÝMI PÁSY</t>
  </si>
  <si>
    <t>Izolace stojek pilířů proti zemní vlhkosti na plochách ve styku se zeminou. Včetně penetračního nátěru.</t>
  </si>
  <si>
    <t>9*2*(1,4+1) = 43,200000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</si>
  <si>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</si>
  <si>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NÁTĚRY BETON KONSTR TYP S9 (OS-E)</t>
  </si>
  <si>
    <t>Sjednocující nátěr plochy betonových stojek pilířů</t>
  </si>
  <si>
    <t>329,47 = 329,470000 [A]</t>
  </si>
  <si>
    <t>Položka zahrnuje:
- kompletní povlaky (i různobarevné)
- úprava podkladu (odmaštění, odstranění starých nátěrů a nečistot) a jeho vyspravení
- provedení nátěru předepsaným postupem a splnění všech požadavků daných technologickým předpisem
Položka nezahrnuje:
- x</t>
  </si>
  <si>
    <t>9</t>
  </si>
  <si>
    <t>Ostatní konstrukce a práce</t>
  </si>
  <si>
    <t>938544</t>
  </si>
  <si>
    <t>OČIŠTĚNÍ BETON KONSTR OTRYSKÁNÍM TLAK VODOU PŘES 1000 BARŮ</t>
  </si>
  <si>
    <t>Odstranění nesoudržných vrstev betonu pomocí tlakové vody. Včetně očištění obnažené výztuže od veškeré rzi - na stupeň Sa2.
Plocha nesoudržného betonu porušeného trhlinami byla odhadnuta při prohlídce přímo na stavbě.</t>
  </si>
  <si>
    <t>Stojky pilíře P2 3*2*(1,4+1)*1 = 14,400000 [A]_x000D_
Stojky pilíře P3 6+10,9+4,8+2,9 = 24,600000 [B]_x000D_
Stojky pilíře P4 3,5+17,5+9,2+4,94 = 35,140000 [C]_x000D_
Celkové množství = 74,140000</t>
  </si>
  <si>
    <t>Položka zahrnuje:
- očištění předepsaným způsobem
- odklizení vzniklého odpadu
Položka nezahrnuje:
- x</t>
  </si>
  <si>
    <t>BOURÁNÍ KONSTRUKCÍ Z PROSTÉHO BETONU</t>
  </si>
  <si>
    <t>Mechanické odstranění nesoudržných vrstev betonu v místě trhlin a akustickým trasováním označených ploch stojek pilířů. Včetně odstranění betonu kolem obnažené korozí napadené výztuže. Plocha odhadnuta při prohlídce. Předpokládaná hloubka odbourání je s ohledem na zjištěné krytí výztuže odhadnuta na cca 100 mm. 
Včetně veškeré manipulace s vybouraným materiálem a jeho odvoz na skládku.</t>
  </si>
  <si>
    <t>P2, P3 a P4 [!938544]*0,1 = 7,414000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</si>
  <si>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</si>
  <si>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Seznam figur</t>
  </si>
  <si>
    <t>Značka</t>
  </si>
  <si>
    <t>Výměra</t>
  </si>
  <si>
    <t>SO</t>
  </si>
  <si>
    <t>FP</t>
  </si>
  <si>
    <t>odkopávka</t>
  </si>
  <si>
    <t>3*2*(2,1+1,7)*0,7*0,8</t>
  </si>
  <si>
    <t>=</t>
  </si>
  <si>
    <t>Plocha pro sanaci</t>
  </si>
  <si>
    <t>3*2*(1,4+1)*1</t>
  </si>
  <si>
    <t>6+10,9+4,8+2,9</t>
  </si>
  <si>
    <t>3,5+17,5+9,2+4,94</t>
  </si>
  <si>
    <t xml:space="preserve">zahrnuje veškeré náklady spojené s objednatelem požadovanými pracemi, </t>
  </si>
  <si>
    <t>OSTATNÍ POŽADAVKY - VYPRACOVÁNÍ RDS (dokumentace prováděcí + skut.provedení)</t>
  </si>
  <si>
    <t xml:space="preserve"> </t>
  </si>
  <si>
    <t>II/377</t>
  </si>
  <si>
    <t>OTSKP_2024</t>
  </si>
  <si>
    <t>Stavba: II/377 - most Rájec - návrh opravy</t>
  </si>
  <si>
    <t>Stavba: II/377 - most Rájec 377-008</t>
  </si>
  <si>
    <t>Soupis prací</t>
  </si>
  <si>
    <t xml:space="preserve">Soupis prací - rekapitulace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</si>
</sst>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00"/>
    <numFmt numFmtId="165" formatCode="#\ ###\ ###\ ###\ ##0.000000"/>
    <numFmt numFmtId="166" formatCode="#,##0.000"/>
  </numFmts>
  <fonts count="13" x14ac:knownFonts="1">
    <font>
      <sz val="11"/>
      <name val="Calibri"/>
      <family val="2"/>
      <scheme val="minor"/>
    </font>
    <font>
      <sz val="11"/>
      <color rgb="FFD9D9D9"/>
      <name val="Calibri"/>
      <family val="2"/>
      <charset val="238"/>
      <scheme val="minor"/>
    </font>
    <font>
      <b/>
      <sz val="10"/>
      <color rgb="FF000000"/>
      <name val="Arial"/>
      <family val="2"/>
      <charset val="238"/>
    </font>
    <font>
      <b/>
      <sz val="16"/>
      <color rgb="FF000000"/>
      <name val="Arial"/>
      <family val="2"/>
      <charset val="238"/>
    </font>
    <font>
      <sz val="10"/>
      <color rgb="FFFFFFFF"/>
      <name val="Arial"/>
      <family val="2"/>
      <charset val="238"/>
    </font>
    <font>
      <b/>
      <sz val="11"/>
      <color rgb="FF000000"/>
      <name val="Arial"/>
      <family val="2"/>
      <charset val="238"/>
    </font>
    <font>
      <b/>
      <sz val="11"/>
      <name val="Calibri"/>
      <family val="2"/>
      <charset val="238"/>
      <scheme val="minor"/>
    </font>
    <font>
      <i/>
      <sz val="11"/>
      <name val="Calibri"/>
      <family val="2"/>
      <charset val="238"/>
      <scheme val="minor"/>
    </font>
    <font>
      <b/>
      <u/>
      <sz val="11"/>
      <color rgb="FF0000FF"/>
      <name val="Arial"/>
      <family val="2"/>
      <charset val="238"/>
    </font>
    <font>
      <b/>
      <u/>
      <sz val="11"/>
      <color theme="10"/>
      <name val="Calibri"/>
      <family val="2"/>
      <charset val="238"/>
      <scheme val="minor"/>
    </font>
    <font>
      <sz val="10"/>
      <name val="Calibri"/>
      <family val="2"/>
      <charset val="238"/>
      <scheme val="minor"/>
    </font>
    <font>
      <u/>
      <sz val="11"/>
      <color theme="10"/>
      <name val="Calibri"/>
      <family val="2"/>
      <charset val="238"/>
      <scheme val="minor"/>
    </font>
    <font>
      <i/>
      <sz val="10"/>
      <color rgb="FF000000"/>
      <name val="Arial"/>
      <family val="2"/>
      <charset val="238"/>
    </font>
  </fonts>
  <fills count="4">
    <fill>
      <patternFill patternType="none"/>
    </fill>
    <fill>
      <patternFill patternType="gray125"/>
    </fill>
    <fill>
      <patternFill patternType="solid">
        <fgColor rgb="FFD9D9D9"/>
      </patternFill>
    </fill>
    <fill>
      <patternFill patternType="solid">
        <fgColor rgb="FF41A5BD"/>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9A9A9"/>
      </left>
      <right/>
      <top/>
      <bottom style="thin">
        <color rgb="FFA9A9A9"/>
      </bottom>
      <diagonal/>
    </border>
    <border>
      <left/>
      <right style="thin">
        <color rgb="FF000000"/>
      </right>
      <top/>
      <bottom style="thin">
        <color rgb="FFA9A9A9"/>
      </bottom>
      <diagonal/>
    </border>
    <border>
      <left style="thin">
        <color rgb="FFA9A9A9"/>
      </left>
      <right/>
      <top/>
      <bottom/>
      <diagonal/>
    </border>
    <border>
      <left style="thin">
        <color rgb="FFA9A9A9"/>
      </left>
      <right/>
      <top/>
      <bottom style="thin">
        <color rgb="FF000000"/>
      </bottom>
      <diagonal/>
    </border>
  </borders>
  <cellStyleXfs count="10">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11" fillId="0" borderId="0" applyNumberFormat="0" applyFill="0" applyBorder="0" applyAlignment="0" applyProtection="0"/>
    <xf numFmtId="0" fontId="2" fillId="0" borderId="0">
      <alignment horizontal="left" vertical="center" wrapText="1"/>
    </xf>
    <xf numFmtId="0" fontId="12" fillId="0" borderId="0">
      <alignment horizontal="left" vertical="center" wrapText="1"/>
    </xf>
  </cellStyleXfs>
  <cellXfs count="78">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6" xfId="0" applyFill="1" applyBorder="1"/>
    <xf numFmtId="0" fontId="5" fillId="2" borderId="5" xfId="5" applyFill="1" applyBorder="1">
      <alignment horizontal="left" vertical="center" wrapText="1"/>
    </xf>
    <xf numFmtId="0" fontId="5" fillId="2" borderId="0" xfId="5"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4"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7" fillId="0" borderId="7" xfId="0" applyFont="1" applyBorder="1" applyAlignment="1">
      <alignment wrapText="1"/>
    </xf>
    <xf numFmtId="0" fontId="0" fillId="0" borderId="16" xfId="0" applyBorder="1"/>
    <xf numFmtId="0" fontId="0" fillId="0" borderId="17" xfId="0" applyBorder="1"/>
    <xf numFmtId="0" fontId="0" fillId="0" borderId="18" xfId="0" applyBorder="1"/>
    <xf numFmtId="49" fontId="0" fillId="0" borderId="0" xfId="0" applyNumberFormat="1"/>
    <xf numFmtId="49" fontId="1" fillId="2" borderId="0" xfId="0" applyNumberFormat="1" applyFont="1" applyFill="1"/>
    <xf numFmtId="49" fontId="0" fillId="2" borderId="0" xfId="0" applyNumberFormat="1" applyFill="1"/>
    <xf numFmtId="0" fontId="4" fillId="3" borderId="7" xfId="4" applyFill="1" applyBorder="1">
      <alignment horizontal="center" vertical="center" wrapText="1"/>
    </xf>
    <xf numFmtId="0" fontId="8" fillId="0" borderId="7" xfId="6" applyFont="1" applyBorder="1">
      <alignment horizontal="left" vertical="center" wrapText="1"/>
    </xf>
    <xf numFmtId="0" fontId="5" fillId="0" borderId="3" xfId="6" applyBorder="1">
      <alignment horizontal="left" vertical="center" wrapText="1"/>
    </xf>
    <xf numFmtId="49" fontId="0" fillId="0" borderId="4" xfId="0" applyNumberFormat="1" applyBorder="1"/>
    <xf numFmtId="49" fontId="9" fillId="0" borderId="7" xfId="7" applyNumberFormat="1" applyFont="1" applyBorder="1"/>
    <xf numFmtId="49" fontId="6" fillId="0" borderId="19" xfId="0" applyNumberFormat="1" applyFont="1" applyBorder="1"/>
    <xf numFmtId="165" fontId="6" fillId="0" borderId="20" xfId="0" applyNumberFormat="1" applyFont="1" applyBorder="1"/>
    <xf numFmtId="49" fontId="10" fillId="0" borderId="0" xfId="0" applyNumberFormat="1" applyFont="1"/>
    <xf numFmtId="49" fontId="10" fillId="0" borderId="5" xfId="0" applyNumberFormat="1" applyFont="1" applyBorder="1"/>
    <xf numFmtId="49" fontId="10" fillId="0" borderId="21" xfId="0" applyNumberFormat="1" applyFont="1" applyBorder="1"/>
    <xf numFmtId="165" fontId="10" fillId="0" borderId="22" xfId="0" applyNumberFormat="1" applyFont="1" applyBorder="1"/>
    <xf numFmtId="49" fontId="10" fillId="0" borderId="23" xfId="0" applyNumberFormat="1" applyFont="1" applyBorder="1"/>
    <xf numFmtId="165" fontId="10" fillId="0" borderId="6" xfId="0" applyNumberFormat="1" applyFont="1" applyBorder="1"/>
    <xf numFmtId="49" fontId="10" fillId="0" borderId="16" xfId="0" applyNumberFormat="1" applyFont="1" applyBorder="1"/>
    <xf numFmtId="49" fontId="10" fillId="0" borderId="24" xfId="0" applyNumberFormat="1" applyFont="1" applyBorder="1"/>
    <xf numFmtId="165" fontId="10" fillId="0" borderId="18" xfId="0" applyNumberFormat="1" applyFont="1" applyBorder="1"/>
    <xf numFmtId="0" fontId="7" fillId="0" borderId="0" xfId="0" applyFont="1" applyBorder="1" applyAlignment="1">
      <alignment wrapText="1"/>
    </xf>
    <xf numFmtId="0" fontId="0" fillId="0" borderId="7" xfId="0" applyBorder="1" applyAlignment="1">
      <alignment vertical="top" wrapText="1"/>
    </xf>
    <xf numFmtId="166" fontId="0" fillId="0" borderId="7" xfId="0" applyNumberFormat="1" applyBorder="1" applyAlignment="1">
      <alignment horizontal="center"/>
    </xf>
    <xf numFmtId="166" fontId="0" fillId="0" borderId="0" xfId="0" applyNumberFormat="1"/>
    <xf numFmtId="166" fontId="6" fillId="2" borderId="14" xfId="0" applyNumberFormat="1" applyFont="1" applyFill="1" applyBorder="1"/>
    <xf numFmtId="166" fontId="0" fillId="0" borderId="17" xfId="0" applyNumberFormat="1" applyBorder="1"/>
    <xf numFmtId="0" fontId="0" fillId="2" borderId="0" xfId="0" applyFill="1" applyAlignment="1">
      <alignment horizontal="left"/>
    </xf>
    <xf numFmtId="0" fontId="3" fillId="2" borderId="0" xfId="2" applyFill="1">
      <alignment horizontal="left" vertical="center" wrapText="1"/>
    </xf>
    <xf numFmtId="0" fontId="0" fillId="2" borderId="0" xfId="0" applyFill="1"/>
    <xf numFmtId="0" fontId="3" fillId="2" borderId="0" xfId="2" applyFill="1" applyAlignment="1">
      <alignment horizontal="center" vertical="center" wrapText="1"/>
    </xf>
    <xf numFmtId="0" fontId="4" fillId="3" borderId="1" xfId="4" applyFill="1" applyBorder="1">
      <alignment horizontal="center" vertical="center" wrapText="1"/>
    </xf>
    <xf numFmtId="0" fontId="4" fillId="3" borderId="10" xfId="4" applyFill="1" applyBorder="1">
      <alignment horizontal="center" vertical="center" wrapText="1"/>
    </xf>
    <xf numFmtId="0" fontId="5" fillId="2" borderId="0" xfId="5" applyFill="1" applyAlignment="1">
      <alignment horizontal="right" vertical="center" wrapText="1"/>
    </xf>
    <xf numFmtId="0" fontId="0" fillId="2" borderId="0" xfId="0" applyFill="1" applyAlignment="1">
      <alignment horizontal="right"/>
    </xf>
    <xf numFmtId="0" fontId="4" fillId="3" borderId="8" xfId="4" applyFill="1" applyBorder="1">
      <alignment horizontal="center" vertical="center" wrapText="1"/>
    </xf>
    <xf numFmtId="0" fontId="4" fillId="3" borderId="9" xfId="4" applyFill="1" applyBorder="1">
      <alignment horizontal="center" vertical="center" wrapText="1"/>
    </xf>
    <xf numFmtId="49" fontId="0" fillId="2" borderId="0" xfId="0" applyNumberFormat="1" applyFill="1"/>
  </cellXfs>
  <cellStyles count="10">
    <cellStyle name="Hypertextový odkaz" xfId="7" builtinId="8"/>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9" xr:uid="{00000000-0005-0000-0000-000009000000}"/>
    <cellStyle name="RekapitulaceCenyStyle" xfId="3" xr:uid="{00000000-0005-0000-0000-000003000000}"/>
    <cellStyle name="StavbaRozpocetHeaderStyle" xfId="5" xr:uid="{00000000-0005-0000-0000-000005000000}"/>
    <cellStyle name="StavebniDilStyle" xfId="8" xr:uid="{00000000-0005-0000-0000-000008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
  <sheetViews>
    <sheetView workbookViewId="0">
      <selection activeCell="D5" sqref="B1:E5"/>
    </sheetView>
  </sheetViews>
  <sheetFormatPr defaultRowHeight="15" x14ac:dyDescent="0.25"/>
  <cols>
    <col min="1" max="2" width="32.42578125" customWidth="1"/>
    <col min="3" max="5" width="19.42578125" customWidth="1"/>
  </cols>
  <sheetData>
    <row r="1" spans="1:5" x14ac:dyDescent="0.25">
      <c r="A1" s="1" t="s">
        <v>0</v>
      </c>
      <c r="B1" s="2" t="s">
        <v>1</v>
      </c>
      <c r="C1" s="3"/>
      <c r="D1" s="3"/>
      <c r="E1" s="3"/>
    </row>
    <row r="2" spans="1:5" ht="15" customHeight="1" x14ac:dyDescent="0.25">
      <c r="A2" s="1"/>
      <c r="B2" s="70" t="s">
        <v>116</v>
      </c>
      <c r="C2" s="70"/>
      <c r="D2" s="67"/>
      <c r="E2" s="67"/>
    </row>
    <row r="3" spans="1:5" x14ac:dyDescent="0.25">
      <c r="A3" s="3"/>
      <c r="B3" s="67"/>
      <c r="C3" s="67"/>
      <c r="D3" s="67"/>
      <c r="E3" s="67"/>
    </row>
    <row r="4" spans="1:5" x14ac:dyDescent="0.25">
      <c r="A4" s="3"/>
      <c r="B4" s="68" t="s">
        <v>113</v>
      </c>
      <c r="C4" s="69"/>
      <c r="D4" s="69"/>
      <c r="E4" s="69"/>
    </row>
    <row r="5" spans="1:5" x14ac:dyDescent="0.25">
      <c r="A5" s="3"/>
      <c r="B5" s="3"/>
      <c r="C5" s="3"/>
      <c r="D5" s="3"/>
      <c r="E5" s="3"/>
    </row>
    <row r="6" spans="1:5" x14ac:dyDescent="0.25">
      <c r="A6" s="3"/>
      <c r="B6" s="5" t="s">
        <v>2</v>
      </c>
      <c r="C6" s="6">
        <f>SUM(C10)</f>
        <v>0</v>
      </c>
      <c r="D6" s="3"/>
      <c r="E6" s="3"/>
    </row>
    <row r="7" spans="1:5" x14ac:dyDescent="0.25">
      <c r="A7" s="3"/>
      <c r="B7" s="5" t="s">
        <v>3</v>
      </c>
      <c r="C7" s="6">
        <f>SUM(E10)</f>
        <v>0</v>
      </c>
      <c r="D7" s="3"/>
      <c r="E7" s="3"/>
    </row>
    <row r="8" spans="1:5" x14ac:dyDescent="0.25">
      <c r="A8" s="3"/>
      <c r="B8" s="3"/>
      <c r="C8" s="3"/>
      <c r="D8" s="3"/>
      <c r="E8" s="3"/>
    </row>
    <row r="9" spans="1:5" x14ac:dyDescent="0.25">
      <c r="A9" s="7" t="s">
        <v>4</v>
      </c>
      <c r="B9" s="7" t="s">
        <v>5</v>
      </c>
      <c r="C9" s="7" t="s">
        <v>6</v>
      </c>
      <c r="D9" s="7" t="s">
        <v>7</v>
      </c>
      <c r="E9" s="7" t="s">
        <v>8</v>
      </c>
    </row>
    <row r="10" spans="1:5" x14ac:dyDescent="0.25">
      <c r="A10" s="8" t="s">
        <v>9</v>
      </c>
      <c r="B10" s="8" t="s">
        <v>10</v>
      </c>
      <c r="C10" s="9">
        <f>'SO 201'!I3</f>
        <v>0</v>
      </c>
      <c r="D10" s="9">
        <f>SUMIFS('SO 201'!O:O,'SO 201'!A:A,"P")</f>
        <v>0</v>
      </c>
      <c r="E10" s="9">
        <f>C10+D10</f>
        <v>0</v>
      </c>
    </row>
  </sheetData>
  <mergeCells count="2">
    <mergeCell ref="B4:E4"/>
    <mergeCell ref="B2:C2"/>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4"/>
  <sheetViews>
    <sheetView tabSelected="1" topLeftCell="B1" workbookViewId="0">
      <selection activeCell="H61" sqref="H61"/>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6</v>
      </c>
    </row>
    <row r="2" spans="1:16" ht="20.25" x14ac:dyDescent="0.25">
      <c r="A2" s="1"/>
      <c r="B2" s="14"/>
      <c r="C2" s="3"/>
      <c r="D2" s="3"/>
      <c r="E2" s="4" t="s">
        <v>115</v>
      </c>
      <c r="F2" s="3"/>
      <c r="G2" s="3"/>
      <c r="H2" s="3"/>
      <c r="I2" s="3"/>
      <c r="J2" s="15"/>
    </row>
    <row r="3" spans="1:16" x14ac:dyDescent="0.25">
      <c r="A3" s="3" t="s">
        <v>11</v>
      </c>
      <c r="B3" s="16" t="s">
        <v>12</v>
      </c>
      <c r="C3" s="73" t="s">
        <v>111</v>
      </c>
      <c r="D3" s="74"/>
      <c r="E3" s="17" t="s">
        <v>13</v>
      </c>
      <c r="F3" s="3"/>
      <c r="G3" s="3"/>
      <c r="H3" s="18" t="s">
        <v>9</v>
      </c>
      <c r="I3" s="19">
        <f>SUMIFS(I8:I64,A8:A64,"SD")</f>
        <v>0</v>
      </c>
      <c r="J3" s="15"/>
      <c r="O3">
        <v>0</v>
      </c>
      <c r="P3">
        <v>2</v>
      </c>
    </row>
    <row r="4" spans="1:16" x14ac:dyDescent="0.25">
      <c r="A4" s="3" t="s">
        <v>14</v>
      </c>
      <c r="B4" s="16" t="s">
        <v>15</v>
      </c>
      <c r="C4" s="73" t="s">
        <v>9</v>
      </c>
      <c r="D4" s="74"/>
      <c r="E4" s="17" t="s">
        <v>10</v>
      </c>
      <c r="F4" s="3"/>
      <c r="G4" s="3"/>
      <c r="H4" s="3"/>
      <c r="I4" s="3"/>
      <c r="J4" s="15"/>
      <c r="O4">
        <v>0.15</v>
      </c>
      <c r="P4">
        <v>2</v>
      </c>
    </row>
    <row r="5" spans="1:16" x14ac:dyDescent="0.25">
      <c r="A5" s="75" t="s">
        <v>16</v>
      </c>
      <c r="B5" s="76" t="s">
        <v>17</v>
      </c>
      <c r="C5" s="71" t="s">
        <v>18</v>
      </c>
      <c r="D5" s="71" t="s">
        <v>19</v>
      </c>
      <c r="E5" s="71" t="s">
        <v>20</v>
      </c>
      <c r="F5" s="71" t="s">
        <v>21</v>
      </c>
      <c r="G5" s="71" t="s">
        <v>22</v>
      </c>
      <c r="H5" s="71" t="s">
        <v>23</v>
      </c>
      <c r="I5" s="71"/>
      <c r="J5" s="72" t="s">
        <v>24</v>
      </c>
      <c r="O5">
        <v>0.21</v>
      </c>
    </row>
    <row r="6" spans="1:16" x14ac:dyDescent="0.25">
      <c r="A6" s="75"/>
      <c r="B6" s="76"/>
      <c r="C6" s="71"/>
      <c r="D6" s="71"/>
      <c r="E6" s="71"/>
      <c r="F6" s="71"/>
      <c r="G6" s="71"/>
      <c r="H6" s="7" t="s">
        <v>25</v>
      </c>
      <c r="I6" s="7" t="s">
        <v>26</v>
      </c>
      <c r="J6" s="72"/>
    </row>
    <row r="7" spans="1:16" x14ac:dyDescent="0.25">
      <c r="A7" s="22">
        <v>0</v>
      </c>
      <c r="B7" s="20">
        <v>1</v>
      </c>
      <c r="C7" s="23">
        <v>2</v>
      </c>
      <c r="D7" s="7">
        <v>3</v>
      </c>
      <c r="E7" s="23">
        <v>4</v>
      </c>
      <c r="F7" s="7">
        <v>5</v>
      </c>
      <c r="G7" s="7">
        <v>6</v>
      </c>
      <c r="H7" s="7">
        <v>7</v>
      </c>
      <c r="I7" s="23">
        <v>8</v>
      </c>
      <c r="J7" s="21">
        <v>9</v>
      </c>
    </row>
    <row r="8" spans="1:16" x14ac:dyDescent="0.25">
      <c r="A8" s="24" t="s">
        <v>27</v>
      </c>
      <c r="B8" s="25"/>
      <c r="C8" s="26" t="s">
        <v>28</v>
      </c>
      <c r="D8" s="27"/>
      <c r="E8" s="24" t="s">
        <v>29</v>
      </c>
      <c r="F8" s="27"/>
      <c r="G8" s="27"/>
      <c r="H8" s="27"/>
      <c r="I8" s="28">
        <f>SUM(I9:I23)</f>
        <v>0</v>
      </c>
      <c r="J8" s="29" t="s">
        <v>112</v>
      </c>
    </row>
    <row r="9" spans="1:16" x14ac:dyDescent="0.25">
      <c r="A9" s="30" t="s">
        <v>30</v>
      </c>
      <c r="B9" s="30">
        <v>1</v>
      </c>
      <c r="C9" s="31">
        <v>14102</v>
      </c>
      <c r="D9" s="30" t="s">
        <v>31</v>
      </c>
      <c r="E9" s="32" t="s">
        <v>32</v>
      </c>
      <c r="F9" s="33" t="s">
        <v>33</v>
      </c>
      <c r="G9" s="63">
        <v>19.303000000000001</v>
      </c>
      <c r="H9" s="34"/>
      <c r="I9" s="34">
        <f>ROUND(G9*H9,P4)</f>
        <v>0</v>
      </c>
      <c r="J9" s="30"/>
      <c r="O9" s="35">
        <f>I9*0.21</f>
        <v>0</v>
      </c>
      <c r="P9">
        <v>3</v>
      </c>
    </row>
    <row r="10" spans="1:16" ht="30" x14ac:dyDescent="0.25">
      <c r="A10" s="30" t="s">
        <v>34</v>
      </c>
      <c r="B10" s="36"/>
      <c r="E10" s="32" t="s">
        <v>35</v>
      </c>
      <c r="G10" s="64"/>
      <c r="J10" s="37"/>
    </row>
    <row r="11" spans="1:16" x14ac:dyDescent="0.25">
      <c r="A11" s="30" t="s">
        <v>36</v>
      </c>
      <c r="B11" s="36"/>
      <c r="E11" s="38" t="s">
        <v>37</v>
      </c>
      <c r="G11" s="64"/>
      <c r="J11" s="37"/>
    </row>
    <row r="12" spans="1:16" ht="75" x14ac:dyDescent="0.25">
      <c r="A12" s="30" t="s">
        <v>38</v>
      </c>
      <c r="B12" s="36"/>
      <c r="E12" s="32" t="s">
        <v>39</v>
      </c>
      <c r="G12" s="64"/>
      <c r="J12" s="37"/>
    </row>
    <row r="13" spans="1:16" x14ac:dyDescent="0.25">
      <c r="A13" s="30" t="s">
        <v>30</v>
      </c>
      <c r="B13" s="30">
        <v>2</v>
      </c>
      <c r="C13" s="31">
        <v>2720</v>
      </c>
      <c r="D13" s="30" t="s">
        <v>31</v>
      </c>
      <c r="E13" s="32" t="s">
        <v>40</v>
      </c>
      <c r="F13" s="33" t="s">
        <v>41</v>
      </c>
      <c r="G13" s="63">
        <v>1</v>
      </c>
      <c r="H13" s="34"/>
      <c r="I13" s="34">
        <f>ROUND(G13*H13,P4)</f>
        <v>0</v>
      </c>
      <c r="J13" s="30"/>
      <c r="O13" s="35">
        <f>I13*0.21</f>
        <v>0</v>
      </c>
      <c r="P13">
        <v>3</v>
      </c>
    </row>
    <row r="14" spans="1:16" ht="45" x14ac:dyDescent="0.25">
      <c r="A14" s="30" t="s">
        <v>34</v>
      </c>
      <c r="B14" s="36"/>
      <c r="E14" s="32" t="s">
        <v>42</v>
      </c>
      <c r="G14" s="64"/>
      <c r="J14" s="37"/>
    </row>
    <row r="15" spans="1:16" x14ac:dyDescent="0.25">
      <c r="A15" s="30" t="s">
        <v>36</v>
      </c>
      <c r="B15" s="36"/>
      <c r="E15" s="38" t="s">
        <v>43</v>
      </c>
      <c r="G15" s="64"/>
      <c r="J15" s="37"/>
    </row>
    <row r="16" spans="1:16" ht="60" x14ac:dyDescent="0.25">
      <c r="A16" s="30" t="s">
        <v>38</v>
      </c>
      <c r="B16" s="36"/>
      <c r="E16" s="32" t="s">
        <v>44</v>
      </c>
      <c r="G16" s="64" t="s">
        <v>110</v>
      </c>
      <c r="J16" s="37"/>
    </row>
    <row r="17" spans="1:16" x14ac:dyDescent="0.25">
      <c r="A17" s="30" t="s">
        <v>30</v>
      </c>
      <c r="B17" s="30">
        <v>3</v>
      </c>
      <c r="C17" s="31">
        <v>2851</v>
      </c>
      <c r="D17" s="30" t="s">
        <v>31</v>
      </c>
      <c r="E17" s="32" t="s">
        <v>45</v>
      </c>
      <c r="F17" s="33" t="s">
        <v>41</v>
      </c>
      <c r="G17" s="63">
        <v>1</v>
      </c>
      <c r="H17" s="34"/>
      <c r="I17" s="34">
        <f>ROUND(G17*H17,P4)</f>
        <v>0</v>
      </c>
      <c r="J17" s="30"/>
      <c r="O17" s="35">
        <f>I17*0.21</f>
        <v>0</v>
      </c>
      <c r="P17">
        <v>3</v>
      </c>
    </row>
    <row r="18" spans="1:16" ht="105" x14ac:dyDescent="0.25">
      <c r="A18" s="30" t="s">
        <v>34</v>
      </c>
      <c r="B18" s="36"/>
      <c r="E18" s="32" t="s">
        <v>46</v>
      </c>
      <c r="G18" s="64"/>
      <c r="J18" s="37"/>
    </row>
    <row r="19" spans="1:16" x14ac:dyDescent="0.25">
      <c r="A19" s="30" t="s">
        <v>36</v>
      </c>
      <c r="B19" s="36"/>
      <c r="E19" s="38" t="s">
        <v>43</v>
      </c>
      <c r="G19" s="64"/>
      <c r="J19" s="37"/>
    </row>
    <row r="20" spans="1:16" ht="30" x14ac:dyDescent="0.25">
      <c r="A20" s="30"/>
      <c r="B20" s="30">
        <v>4</v>
      </c>
      <c r="C20" s="31">
        <v>2943</v>
      </c>
      <c r="D20" s="30" t="s">
        <v>31</v>
      </c>
      <c r="E20" s="32" t="s">
        <v>109</v>
      </c>
      <c r="F20" s="33" t="s">
        <v>41</v>
      </c>
      <c r="G20" s="63">
        <v>1</v>
      </c>
      <c r="H20" s="34"/>
      <c r="I20" s="34">
        <f>ROUND(G20*H20,P7)</f>
        <v>0</v>
      </c>
      <c r="J20" s="30"/>
    </row>
    <row r="21" spans="1:16" ht="30" x14ac:dyDescent="0.25">
      <c r="A21" s="30"/>
      <c r="B21" s="36"/>
      <c r="E21" s="32" t="s">
        <v>108</v>
      </c>
      <c r="G21" s="64"/>
      <c r="J21" s="37"/>
    </row>
    <row r="22" spans="1:16" x14ac:dyDescent="0.25">
      <c r="A22" s="30"/>
      <c r="B22" s="36"/>
      <c r="E22" s="38" t="s">
        <v>43</v>
      </c>
      <c r="G22" s="64"/>
      <c r="J22" s="37"/>
    </row>
    <row r="23" spans="1:16" x14ac:dyDescent="0.25">
      <c r="A23" s="30"/>
      <c r="B23" s="36"/>
      <c r="E23" s="61"/>
      <c r="G23" s="64"/>
      <c r="J23" s="37"/>
    </row>
    <row r="24" spans="1:16" x14ac:dyDescent="0.25">
      <c r="A24" s="24" t="s">
        <v>27</v>
      </c>
      <c r="B24" s="25"/>
      <c r="C24" s="26" t="s">
        <v>47</v>
      </c>
      <c r="D24" s="27"/>
      <c r="E24" s="24" t="s">
        <v>48</v>
      </c>
      <c r="F24" s="27"/>
      <c r="G24" s="65"/>
      <c r="H24" s="27"/>
      <c r="I24" s="28">
        <f>SUM(I25:I32)</f>
        <v>0</v>
      </c>
      <c r="J24" s="29"/>
    </row>
    <row r="25" spans="1:16" x14ac:dyDescent="0.25">
      <c r="A25" s="30" t="s">
        <v>30</v>
      </c>
      <c r="B25" s="30">
        <v>5</v>
      </c>
      <c r="C25" s="31">
        <v>12273</v>
      </c>
      <c r="D25" s="30" t="s">
        <v>31</v>
      </c>
      <c r="E25" s="32" t="s">
        <v>50</v>
      </c>
      <c r="F25" s="33" t="s">
        <v>51</v>
      </c>
      <c r="G25" s="63">
        <v>38.304000000000002</v>
      </c>
      <c r="H25" s="34"/>
      <c r="I25" s="34">
        <f>ROUND(G25*H25,P4)</f>
        <v>0</v>
      </c>
      <c r="J25" s="30"/>
      <c r="O25" s="35">
        <f>I25*0.21</f>
        <v>0</v>
      </c>
      <c r="P25">
        <v>3</v>
      </c>
    </row>
    <row r="26" spans="1:16" ht="30" x14ac:dyDescent="0.25">
      <c r="A26" s="30" t="s">
        <v>34</v>
      </c>
      <c r="B26" s="36"/>
      <c r="E26" s="32" t="s">
        <v>52</v>
      </c>
      <c r="G26" s="64"/>
      <c r="J26" s="37"/>
    </row>
    <row r="27" spans="1:16" ht="60" x14ac:dyDescent="0.25">
      <c r="A27" s="30" t="s">
        <v>36</v>
      </c>
      <c r="B27" s="36"/>
      <c r="E27" s="38" t="s">
        <v>53</v>
      </c>
      <c r="G27" s="64"/>
      <c r="J27" s="37"/>
    </row>
    <row r="28" spans="1:16" ht="65.25" customHeight="1" x14ac:dyDescent="0.25">
      <c r="A28" s="30" t="s">
        <v>38</v>
      </c>
      <c r="B28" s="36"/>
      <c r="E28" s="32" t="s">
        <v>54</v>
      </c>
      <c r="G28" s="64"/>
      <c r="J28" s="37"/>
    </row>
    <row r="29" spans="1:16" x14ac:dyDescent="0.25">
      <c r="A29" s="30" t="s">
        <v>30</v>
      </c>
      <c r="B29" s="30">
        <v>6</v>
      </c>
      <c r="C29" s="31">
        <v>17411</v>
      </c>
      <c r="D29" s="30" t="s">
        <v>31</v>
      </c>
      <c r="E29" s="32" t="s">
        <v>55</v>
      </c>
      <c r="F29" s="33" t="s">
        <v>51</v>
      </c>
      <c r="G29" s="63">
        <v>38.304000000000002</v>
      </c>
      <c r="H29" s="34"/>
      <c r="I29" s="34">
        <f>ROUND(G29*H29,P4)</f>
        <v>0</v>
      </c>
      <c r="J29" s="30"/>
      <c r="O29" s="35">
        <f>I29*0.21</f>
        <v>0</v>
      </c>
      <c r="P29">
        <v>3</v>
      </c>
    </row>
    <row r="30" spans="1:16" ht="30" x14ac:dyDescent="0.25">
      <c r="A30" s="30" t="s">
        <v>34</v>
      </c>
      <c r="B30" s="36"/>
      <c r="E30" s="32" t="s">
        <v>56</v>
      </c>
      <c r="G30" s="64"/>
      <c r="J30" s="37"/>
    </row>
    <row r="31" spans="1:16" x14ac:dyDescent="0.25">
      <c r="A31" s="30" t="s">
        <v>36</v>
      </c>
      <c r="B31" s="36"/>
      <c r="E31" s="38" t="s">
        <v>57</v>
      </c>
      <c r="G31" s="64"/>
      <c r="J31" s="37"/>
    </row>
    <row r="32" spans="1:16" ht="91.5" customHeight="1" x14ac:dyDescent="0.25">
      <c r="A32" s="30" t="s">
        <v>38</v>
      </c>
      <c r="B32" s="36"/>
      <c r="E32" s="62" t="s">
        <v>58</v>
      </c>
      <c r="G32" s="64"/>
      <c r="J32" s="37"/>
    </row>
    <row r="33" spans="1:16" x14ac:dyDescent="0.25">
      <c r="A33" s="24" t="s">
        <v>27</v>
      </c>
      <c r="B33" s="25"/>
      <c r="C33" s="26" t="s">
        <v>59</v>
      </c>
      <c r="D33" s="27"/>
      <c r="E33" s="24" t="s">
        <v>60</v>
      </c>
      <c r="F33" s="27"/>
      <c r="G33" s="65"/>
      <c r="H33" s="27"/>
      <c r="I33" s="28">
        <f>SUM(I34:I37)</f>
        <v>0</v>
      </c>
      <c r="J33" s="29"/>
    </row>
    <row r="34" spans="1:16" x14ac:dyDescent="0.25">
      <c r="A34" s="30" t="s">
        <v>30</v>
      </c>
      <c r="B34" s="30">
        <v>7</v>
      </c>
      <c r="C34" s="31">
        <v>334366</v>
      </c>
      <c r="D34" s="30" t="s">
        <v>31</v>
      </c>
      <c r="E34" s="32" t="s">
        <v>61</v>
      </c>
      <c r="F34" s="33" t="s">
        <v>33</v>
      </c>
      <c r="G34" s="63">
        <v>0.58599999999999997</v>
      </c>
      <c r="H34" s="34"/>
      <c r="I34" s="34">
        <f>ROUND(G34*H34,P4)</f>
        <v>0</v>
      </c>
      <c r="J34" s="30"/>
      <c r="O34" s="35">
        <f>I34*0.21</f>
        <v>0</v>
      </c>
      <c r="P34">
        <v>3</v>
      </c>
    </row>
    <row r="35" spans="1:16" ht="45" x14ac:dyDescent="0.25">
      <c r="A35" s="30" t="s">
        <v>34</v>
      </c>
      <c r="B35" s="36"/>
      <c r="E35" s="32" t="s">
        <v>62</v>
      </c>
      <c r="G35" s="64"/>
      <c r="J35" s="37"/>
    </row>
    <row r="36" spans="1:16" x14ac:dyDescent="0.25">
      <c r="A36" s="30" t="s">
        <v>36</v>
      </c>
      <c r="B36" s="36"/>
      <c r="E36" s="38" t="s">
        <v>63</v>
      </c>
      <c r="G36" s="64"/>
      <c r="J36" s="37"/>
    </row>
    <row r="37" spans="1:16" ht="46.5" customHeight="1" x14ac:dyDescent="0.25">
      <c r="A37" s="30" t="s">
        <v>38</v>
      </c>
      <c r="B37" s="36"/>
      <c r="E37" s="32" t="s">
        <v>64</v>
      </c>
      <c r="G37" s="64"/>
      <c r="J37" s="37"/>
    </row>
    <row r="38" spans="1:16" x14ac:dyDescent="0.25">
      <c r="A38" s="24" t="s">
        <v>27</v>
      </c>
      <c r="B38" s="25"/>
      <c r="C38" s="26" t="s">
        <v>65</v>
      </c>
      <c r="D38" s="27"/>
      <c r="E38" s="24" t="s">
        <v>66</v>
      </c>
      <c r="F38" s="27"/>
      <c r="G38" s="65"/>
      <c r="H38" s="27"/>
      <c r="I38" s="28">
        <f>SUM(I39:I42)</f>
        <v>0</v>
      </c>
      <c r="J38" s="29"/>
    </row>
    <row r="39" spans="1:16" x14ac:dyDescent="0.25">
      <c r="A39" s="30" t="s">
        <v>30</v>
      </c>
      <c r="B39" s="30">
        <v>8</v>
      </c>
      <c r="C39" s="31">
        <v>626133</v>
      </c>
      <c r="D39" s="30" t="s">
        <v>31</v>
      </c>
      <c r="E39" s="32" t="s">
        <v>67</v>
      </c>
      <c r="F39" s="33" t="s">
        <v>68</v>
      </c>
      <c r="G39" s="63">
        <v>74.14</v>
      </c>
      <c r="H39" s="34"/>
      <c r="I39" s="34">
        <f>ROUND(G39*H39,P4)</f>
        <v>0</v>
      </c>
      <c r="J39" s="30"/>
      <c r="O39" s="35">
        <f>I39*0.21</f>
        <v>0</v>
      </c>
      <c r="P39">
        <v>3</v>
      </c>
    </row>
    <row r="40" spans="1:16" ht="60" x14ac:dyDescent="0.25">
      <c r="A40" s="30" t="s">
        <v>34</v>
      </c>
      <c r="B40" s="36"/>
      <c r="E40" s="32" t="s">
        <v>69</v>
      </c>
      <c r="G40" s="64"/>
      <c r="J40" s="37"/>
    </row>
    <row r="41" spans="1:16" x14ac:dyDescent="0.25">
      <c r="A41" s="30" t="s">
        <v>36</v>
      </c>
      <c r="B41" s="36"/>
      <c r="E41" s="38" t="s">
        <v>70</v>
      </c>
      <c r="G41" s="64"/>
      <c r="J41" s="37"/>
    </row>
    <row r="42" spans="1:16" ht="48.75" customHeight="1" x14ac:dyDescent="0.25">
      <c r="A42" s="30" t="s">
        <v>38</v>
      </c>
      <c r="B42" s="36"/>
      <c r="E42" s="32" t="s">
        <v>71</v>
      </c>
      <c r="G42" s="64"/>
      <c r="J42" s="37"/>
    </row>
    <row r="43" spans="1:16" x14ac:dyDescent="0.25">
      <c r="A43" s="24" t="s">
        <v>27</v>
      </c>
      <c r="B43" s="25"/>
      <c r="C43" s="26" t="s">
        <v>72</v>
      </c>
      <c r="D43" s="27"/>
      <c r="E43" s="24" t="s">
        <v>73</v>
      </c>
      <c r="F43" s="27"/>
      <c r="G43" s="65"/>
      <c r="H43" s="27"/>
      <c r="I43" s="28">
        <f>SUBTOTAL(9,I44:I52)</f>
        <v>0</v>
      </c>
      <c r="J43" s="29"/>
    </row>
    <row r="44" spans="1:16" x14ac:dyDescent="0.25">
      <c r="A44" s="30" t="s">
        <v>30</v>
      </c>
      <c r="B44" s="30">
        <v>9</v>
      </c>
      <c r="C44" s="31">
        <v>62651</v>
      </c>
      <c r="D44" s="30" t="s">
        <v>31</v>
      </c>
      <c r="E44" s="32" t="s">
        <v>74</v>
      </c>
      <c r="F44" s="33" t="s">
        <v>68</v>
      </c>
      <c r="G44" s="63">
        <v>74.14</v>
      </c>
      <c r="H44" s="34"/>
      <c r="I44" s="34">
        <f>ROUND(G44*H44,P4)</f>
        <v>0</v>
      </c>
      <c r="J44" s="30"/>
      <c r="O44" s="35">
        <f>I44*0.21</f>
        <v>0</v>
      </c>
      <c r="P44">
        <v>3</v>
      </c>
    </row>
    <row r="45" spans="1:16" x14ac:dyDescent="0.25">
      <c r="A45" s="30" t="s">
        <v>34</v>
      </c>
      <c r="B45" s="36"/>
      <c r="E45" s="32" t="s">
        <v>75</v>
      </c>
      <c r="G45" s="64"/>
      <c r="J45" s="37"/>
    </row>
    <row r="46" spans="1:16" x14ac:dyDescent="0.25">
      <c r="A46" s="30" t="s">
        <v>36</v>
      </c>
      <c r="B46" s="36"/>
      <c r="E46" s="38" t="s">
        <v>70</v>
      </c>
      <c r="G46" s="64"/>
      <c r="J46" s="37"/>
    </row>
    <row r="47" spans="1:16" ht="48" customHeight="1" x14ac:dyDescent="0.25">
      <c r="A47" s="30" t="s">
        <v>38</v>
      </c>
      <c r="B47" s="36"/>
      <c r="E47" s="32" t="s">
        <v>76</v>
      </c>
      <c r="G47" s="64"/>
      <c r="J47" s="37"/>
    </row>
    <row r="48" spans="1:16" ht="30" x14ac:dyDescent="0.25">
      <c r="A48" s="30" t="s">
        <v>30</v>
      </c>
      <c r="B48" s="30">
        <v>10</v>
      </c>
      <c r="C48" s="31">
        <v>711112</v>
      </c>
      <c r="D48" s="30" t="s">
        <v>31</v>
      </c>
      <c r="E48" s="32" t="s">
        <v>77</v>
      </c>
      <c r="F48" s="33" t="s">
        <v>68</v>
      </c>
      <c r="G48" s="63">
        <v>43.2</v>
      </c>
      <c r="H48" s="34"/>
      <c r="I48" s="34">
        <f>ROUND(G48*H48,P4)</f>
        <v>0</v>
      </c>
      <c r="J48" s="30"/>
      <c r="O48" s="35">
        <f>I48*0.21</f>
        <v>0</v>
      </c>
      <c r="P48">
        <v>3</v>
      </c>
    </row>
    <row r="49" spans="1:16" ht="30" x14ac:dyDescent="0.25">
      <c r="A49" s="30" t="s">
        <v>34</v>
      </c>
      <c r="B49" s="36"/>
      <c r="E49" s="32" t="s">
        <v>78</v>
      </c>
      <c r="G49" s="64"/>
      <c r="J49" s="37"/>
    </row>
    <row r="50" spans="1:16" x14ac:dyDescent="0.25">
      <c r="A50" s="30" t="s">
        <v>36</v>
      </c>
      <c r="B50" s="36"/>
      <c r="E50" s="38" t="s">
        <v>79</v>
      </c>
      <c r="G50" s="64"/>
      <c r="J50" s="37"/>
    </row>
    <row r="51" spans="1:16" ht="118.5" customHeight="1" x14ac:dyDescent="0.25">
      <c r="A51" s="30" t="s">
        <v>38</v>
      </c>
      <c r="B51" s="36"/>
      <c r="E51" s="32" t="s">
        <v>80</v>
      </c>
      <c r="G51" s="64"/>
      <c r="J51" s="37"/>
    </row>
    <row r="52" spans="1:16" x14ac:dyDescent="0.25">
      <c r="A52" s="30" t="s">
        <v>30</v>
      </c>
      <c r="B52" s="30">
        <v>11</v>
      </c>
      <c r="C52" s="31">
        <v>78386</v>
      </c>
      <c r="D52" s="30" t="s">
        <v>31</v>
      </c>
      <c r="E52" s="32" t="s">
        <v>81</v>
      </c>
      <c r="F52" s="33" t="s">
        <v>68</v>
      </c>
      <c r="G52" s="63">
        <v>329.47</v>
      </c>
      <c r="H52" s="34"/>
      <c r="I52" s="34">
        <f>ROUND(G52*H52,P4)</f>
        <v>0</v>
      </c>
      <c r="J52" s="30"/>
      <c r="O52" s="35">
        <f>I52*0.21</f>
        <v>0</v>
      </c>
      <c r="P52">
        <v>3</v>
      </c>
    </row>
    <row r="53" spans="1:16" x14ac:dyDescent="0.25">
      <c r="A53" s="30" t="s">
        <v>34</v>
      </c>
      <c r="B53" s="36"/>
      <c r="E53" s="32" t="s">
        <v>82</v>
      </c>
      <c r="G53" s="64"/>
      <c r="J53" s="37"/>
    </row>
    <row r="54" spans="1:16" x14ac:dyDescent="0.25">
      <c r="A54" s="30" t="s">
        <v>36</v>
      </c>
      <c r="B54" s="36"/>
      <c r="E54" s="38" t="s">
        <v>83</v>
      </c>
      <c r="G54" s="64"/>
      <c r="J54" s="37"/>
    </row>
    <row r="55" spans="1:16" ht="120" x14ac:dyDescent="0.25">
      <c r="A55" s="30" t="s">
        <v>38</v>
      </c>
      <c r="B55" s="36"/>
      <c r="E55" s="32" t="s">
        <v>84</v>
      </c>
      <c r="G55" s="64"/>
      <c r="J55" s="37"/>
    </row>
    <row r="56" spans="1:16" x14ac:dyDescent="0.25">
      <c r="A56" s="24" t="s">
        <v>27</v>
      </c>
      <c r="B56" s="25"/>
      <c r="C56" s="26" t="s">
        <v>85</v>
      </c>
      <c r="D56" s="27"/>
      <c r="E56" s="24" t="s">
        <v>86</v>
      </c>
      <c r="F56" s="27"/>
      <c r="G56" s="65"/>
      <c r="H56" s="27"/>
      <c r="I56" s="28">
        <f>SUM(I57:I64)</f>
        <v>0</v>
      </c>
      <c r="J56" s="29"/>
    </row>
    <row r="57" spans="1:16" x14ac:dyDescent="0.25">
      <c r="A57" s="30" t="s">
        <v>30</v>
      </c>
      <c r="B57" s="30">
        <v>12</v>
      </c>
      <c r="C57" s="31">
        <v>938544</v>
      </c>
      <c r="D57" s="30" t="s">
        <v>31</v>
      </c>
      <c r="E57" s="32" t="s">
        <v>88</v>
      </c>
      <c r="F57" s="33" t="s">
        <v>68</v>
      </c>
      <c r="G57" s="63">
        <v>74.14</v>
      </c>
      <c r="H57" s="34"/>
      <c r="I57" s="34">
        <f>ROUND(G57*H57,P4)</f>
        <v>0</v>
      </c>
      <c r="J57" s="30"/>
      <c r="O57" s="35">
        <f>I57*0.21</f>
        <v>0</v>
      </c>
      <c r="P57">
        <v>3</v>
      </c>
    </row>
    <row r="58" spans="1:16" ht="60" x14ac:dyDescent="0.25">
      <c r="A58" s="30" t="s">
        <v>34</v>
      </c>
      <c r="B58" s="36"/>
      <c r="E58" s="32" t="s">
        <v>89</v>
      </c>
      <c r="G58" s="64"/>
      <c r="J58" s="37"/>
    </row>
    <row r="59" spans="1:16" ht="60" x14ac:dyDescent="0.25">
      <c r="A59" s="30" t="s">
        <v>36</v>
      </c>
      <c r="B59" s="36"/>
      <c r="E59" s="38" t="s">
        <v>90</v>
      </c>
      <c r="G59" s="64"/>
      <c r="J59" s="37"/>
    </row>
    <row r="60" spans="1:16" ht="75" x14ac:dyDescent="0.25">
      <c r="A60" s="30" t="s">
        <v>38</v>
      </c>
      <c r="B60" s="36"/>
      <c r="E60" s="32" t="s">
        <v>91</v>
      </c>
      <c r="G60" s="64"/>
      <c r="J60" s="37"/>
    </row>
    <row r="61" spans="1:16" x14ac:dyDescent="0.25">
      <c r="A61" s="30" t="s">
        <v>30</v>
      </c>
      <c r="B61" s="30">
        <v>13</v>
      </c>
      <c r="C61" s="31">
        <v>96615</v>
      </c>
      <c r="D61" s="30" t="s">
        <v>31</v>
      </c>
      <c r="E61" s="32" t="s">
        <v>92</v>
      </c>
      <c r="F61" s="33" t="s">
        <v>51</v>
      </c>
      <c r="G61" s="63">
        <v>7.4139999999999997</v>
      </c>
      <c r="H61" s="34"/>
      <c r="I61" s="34">
        <f>ROUND(G61*H61,P4)</f>
        <v>0</v>
      </c>
      <c r="J61" s="30"/>
      <c r="O61" s="35">
        <f>I61*0.21</f>
        <v>0</v>
      </c>
      <c r="P61">
        <v>3</v>
      </c>
    </row>
    <row r="62" spans="1:16" ht="105" x14ac:dyDescent="0.25">
      <c r="A62" s="30" t="s">
        <v>34</v>
      </c>
      <c r="B62" s="36"/>
      <c r="E62" s="32" t="s">
        <v>93</v>
      </c>
      <c r="G62" s="64"/>
      <c r="J62" s="37"/>
    </row>
    <row r="63" spans="1:16" x14ac:dyDescent="0.25">
      <c r="A63" s="30" t="s">
        <v>36</v>
      </c>
      <c r="B63" s="36"/>
      <c r="E63" s="38" t="s">
        <v>94</v>
      </c>
      <c r="G63" s="64"/>
      <c r="J63" s="37"/>
    </row>
    <row r="64" spans="1:16" ht="77.25" customHeight="1" x14ac:dyDescent="0.25">
      <c r="A64" s="30" t="s">
        <v>38</v>
      </c>
      <c r="B64" s="39"/>
      <c r="C64" s="40"/>
      <c r="D64" s="40"/>
      <c r="E64" s="32" t="s">
        <v>95</v>
      </c>
      <c r="F64" s="40"/>
      <c r="G64" s="66"/>
      <c r="H64" s="40"/>
      <c r="I64" s="40"/>
      <c r="J64" s="41"/>
    </row>
  </sheetData>
  <autoFilter ref="B8:I64" xr:uid="{00000000-0001-0000-0100-000000000000}"/>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showGridLines="0" topLeftCell="B1" workbookViewId="0">
      <selection activeCell="C26" sqref="C26"/>
    </sheetView>
  </sheetViews>
  <sheetFormatPr defaultColWidth="9.140625" defaultRowHeight="15" x14ac:dyDescent="0.25"/>
  <cols>
    <col min="1" max="1" width="9.140625" style="42" hidden="1"/>
    <col min="2" max="2" width="9.7109375" style="42" customWidth="1"/>
    <col min="3" max="3" width="97.140625" style="42" customWidth="1"/>
    <col min="4" max="4" width="22.7109375" style="42" customWidth="1"/>
    <col min="5" max="16384" width="9.140625" style="42"/>
  </cols>
  <sheetData>
    <row r="1" spans="1:4" x14ac:dyDescent="0.25">
      <c r="A1" s="43" t="s">
        <v>0</v>
      </c>
      <c r="B1" s="44"/>
      <c r="C1" s="44" t="s">
        <v>1</v>
      </c>
      <c r="D1" s="44"/>
    </row>
    <row r="2" spans="1:4" x14ac:dyDescent="0.25">
      <c r="A2" s="43"/>
      <c r="B2" s="44"/>
      <c r="C2" s="68" t="s">
        <v>96</v>
      </c>
      <c r="D2" s="44"/>
    </row>
    <row r="3" spans="1:4" x14ac:dyDescent="0.25">
      <c r="A3" s="44"/>
      <c r="B3" s="44"/>
      <c r="C3" s="77"/>
      <c r="D3" s="44"/>
    </row>
    <row r="4" spans="1:4" x14ac:dyDescent="0.25">
      <c r="A4" s="44"/>
      <c r="B4" s="44"/>
      <c r="C4" s="68" t="s">
        <v>114</v>
      </c>
      <c r="D4" s="77"/>
    </row>
    <row r="5" spans="1:4" x14ac:dyDescent="0.25">
      <c r="A5" s="44"/>
      <c r="B5" s="44"/>
      <c r="C5" s="44"/>
      <c r="D5" s="44"/>
    </row>
    <row r="6" spans="1:4" x14ac:dyDescent="0.25">
      <c r="B6" s="45" t="s">
        <v>97</v>
      </c>
      <c r="C6" s="45" t="s">
        <v>5</v>
      </c>
      <c r="D6" s="45" t="s">
        <v>98</v>
      </c>
    </row>
    <row r="7" spans="1:4" ht="25.5" customHeight="1" x14ac:dyDescent="0.25">
      <c r="A7" s="42" t="s">
        <v>99</v>
      </c>
      <c r="B7" s="46" t="s">
        <v>9</v>
      </c>
      <c r="C7" s="47" t="s">
        <v>10</v>
      </c>
      <c r="D7" s="48"/>
    </row>
    <row r="8" spans="1:4" x14ac:dyDescent="0.25">
      <c r="A8" s="42" t="s">
        <v>100</v>
      </c>
      <c r="B8" s="49" t="s">
        <v>49</v>
      </c>
      <c r="C8" s="50" t="s">
        <v>101</v>
      </c>
      <c r="D8" s="51">
        <v>38.304000000000002</v>
      </c>
    </row>
    <row r="9" spans="1:4" x14ac:dyDescent="0.25">
      <c r="A9" s="52" t="s">
        <v>36</v>
      </c>
      <c r="B9" s="53"/>
      <c r="C9" s="54" t="s">
        <v>102</v>
      </c>
      <c r="D9" s="55">
        <v>12.768000000000001</v>
      </c>
    </row>
    <row r="10" spans="1:4" x14ac:dyDescent="0.25">
      <c r="A10" s="52" t="s">
        <v>36</v>
      </c>
      <c r="B10" s="53"/>
      <c r="C10" s="54" t="s">
        <v>102</v>
      </c>
      <c r="D10" s="55">
        <v>12.768000000000001</v>
      </c>
    </row>
    <row r="11" spans="1:4" x14ac:dyDescent="0.25">
      <c r="A11" s="52" t="s">
        <v>36</v>
      </c>
      <c r="B11" s="53"/>
      <c r="C11" s="54" t="s">
        <v>102</v>
      </c>
      <c r="D11" s="55">
        <v>12.768000000000001</v>
      </c>
    </row>
    <row r="12" spans="1:4" x14ac:dyDescent="0.25">
      <c r="A12" s="52" t="s">
        <v>36</v>
      </c>
      <c r="B12" s="53"/>
      <c r="C12" s="56" t="s">
        <v>103</v>
      </c>
      <c r="D12" s="57">
        <v>38.304000000000002</v>
      </c>
    </row>
    <row r="13" spans="1:4" x14ac:dyDescent="0.25">
      <c r="A13" s="42" t="s">
        <v>100</v>
      </c>
      <c r="B13" s="49" t="s">
        <v>87</v>
      </c>
      <c r="C13" s="50" t="s">
        <v>104</v>
      </c>
      <c r="D13" s="51">
        <v>74.14</v>
      </c>
    </row>
    <row r="14" spans="1:4" x14ac:dyDescent="0.25">
      <c r="A14" s="52" t="s">
        <v>36</v>
      </c>
      <c r="B14" s="53"/>
      <c r="C14" s="54" t="s">
        <v>105</v>
      </c>
      <c r="D14" s="55">
        <v>14.4</v>
      </c>
    </row>
    <row r="15" spans="1:4" x14ac:dyDescent="0.25">
      <c r="A15" s="52" t="s">
        <v>36</v>
      </c>
      <c r="B15" s="53"/>
      <c r="C15" s="54" t="s">
        <v>106</v>
      </c>
      <c r="D15" s="55">
        <v>24.6</v>
      </c>
    </row>
    <row r="16" spans="1:4" x14ac:dyDescent="0.25">
      <c r="A16" s="52" t="s">
        <v>36</v>
      </c>
      <c r="B16" s="53"/>
      <c r="C16" s="54" t="s">
        <v>107</v>
      </c>
      <c r="D16" s="55">
        <v>35.14</v>
      </c>
    </row>
    <row r="17" spans="1:4" x14ac:dyDescent="0.25">
      <c r="A17" s="52" t="s">
        <v>36</v>
      </c>
      <c r="B17" s="58"/>
      <c r="C17" s="59" t="s">
        <v>103</v>
      </c>
      <c r="D17" s="60">
        <v>74.14</v>
      </c>
    </row>
  </sheetData>
  <mergeCells count="2">
    <mergeCell ref="C2:C3"/>
    <mergeCell ref="C4:D4"/>
  </mergeCells>
  <hyperlinks>
    <hyperlink ref="B7" location="'SO 201'!C4" display="SO 201" xr:uid="{00000000-0004-0000-0200-000000000000}"/>
    <hyperlink ref="B8" location="'SO 201'!C22" display="12273" xr:uid="{00000000-0004-0000-0200-000001000000}"/>
    <hyperlink ref="B13" location="'SO 201'!E33" display="938544" xr:uid="{00000000-0004-0000-0200-000002000000}"/>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SO 201</vt:lpstr>
      <vt:lpstr>Seznam figur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Kovář Miroslav</dc:creator>
  <cp:lastModifiedBy>Hynk Daniel</cp:lastModifiedBy>
  <dcterms:created xsi:type="dcterms:W3CDTF">2024-05-07T06:39:39Z</dcterms:created>
  <dcterms:modified xsi:type="dcterms:W3CDTF">2024-08-07T09:14:48Z</dcterms:modified>
</cp:coreProperties>
</file>