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murka\Documents\1pracovní\PÚ\boxy na inert M.K\"/>
    </mc:Choice>
  </mc:AlternateContent>
  <xr:revisionPtr revIDLastSave="0" documentId="8_{95ED9453-86AB-4596-85DB-3804D3CDB66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323_01 Pol" sheetId="12" r:id="rId4"/>
    <sheet name="02 2323_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2323_01 Pol'!$1:$7</definedName>
    <definedName name="_xlnm.Print_Titles" localSheetId="4">'02 2323_02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2323_01 Pol'!$A$1:$Y$45</definedName>
    <definedName name="_xlnm.Print_Area" localSheetId="4">'02 2323_02 Pol'!$A$1:$Y$197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M9" i="13" s="1"/>
  <c r="I9" i="13"/>
  <c r="K9" i="13"/>
  <c r="O9" i="13"/>
  <c r="Q9" i="13"/>
  <c r="V9" i="13"/>
  <c r="G11" i="13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6" i="13"/>
  <c r="I46" i="13"/>
  <c r="K46" i="13"/>
  <c r="K45" i="13" s="1"/>
  <c r="M46" i="13"/>
  <c r="O46" i="13"/>
  <c r="Q46" i="13"/>
  <c r="Q45" i="13" s="1"/>
  <c r="V46" i="13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7" i="13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V66" i="13" s="1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8" i="13"/>
  <c r="M78" i="13" s="1"/>
  <c r="I78" i="13"/>
  <c r="K78" i="13"/>
  <c r="O78" i="13"/>
  <c r="Q78" i="13"/>
  <c r="V78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V80" i="13" s="1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O91" i="13"/>
  <c r="G92" i="13"/>
  <c r="M92" i="13" s="1"/>
  <c r="M91" i="13" s="1"/>
  <c r="I92" i="13"/>
  <c r="I91" i="13" s="1"/>
  <c r="K92" i="13"/>
  <c r="K91" i="13" s="1"/>
  <c r="O92" i="13"/>
  <c r="Q92" i="13"/>
  <c r="Q91" i="13" s="1"/>
  <c r="V92" i="13"/>
  <c r="V91" i="13" s="1"/>
  <c r="V94" i="13"/>
  <c r="G95" i="13"/>
  <c r="M95" i="13" s="1"/>
  <c r="M94" i="13" s="1"/>
  <c r="I95" i="13"/>
  <c r="I94" i="13" s="1"/>
  <c r="K95" i="13"/>
  <c r="K94" i="13" s="1"/>
  <c r="O95" i="13"/>
  <c r="O94" i="13" s="1"/>
  <c r="Q95" i="13"/>
  <c r="Q94" i="13" s="1"/>
  <c r="V95" i="13"/>
  <c r="K97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V97" i="13" s="1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I113" i="13"/>
  <c r="K113" i="13"/>
  <c r="M113" i="13"/>
  <c r="O113" i="13"/>
  <c r="Q113" i="13"/>
  <c r="V113" i="13"/>
  <c r="O115" i="13"/>
  <c r="G116" i="13"/>
  <c r="I116" i="13"/>
  <c r="K116" i="13"/>
  <c r="M116" i="13"/>
  <c r="O116" i="13"/>
  <c r="Q116" i="13"/>
  <c r="V116" i="13"/>
  <c r="G119" i="13"/>
  <c r="G115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O123" i="13"/>
  <c r="V123" i="13"/>
  <c r="G124" i="13"/>
  <c r="G123" i="13" s="1"/>
  <c r="I67" i="1" s="1"/>
  <c r="I124" i="13"/>
  <c r="I123" i="13" s="1"/>
  <c r="K124" i="13"/>
  <c r="K123" i="13" s="1"/>
  <c r="M124" i="13"/>
  <c r="M123" i="13" s="1"/>
  <c r="O124" i="13"/>
  <c r="Q124" i="13"/>
  <c r="Q123" i="13" s="1"/>
  <c r="V124" i="13"/>
  <c r="O125" i="13"/>
  <c r="G126" i="13"/>
  <c r="I126" i="13"/>
  <c r="I125" i="13" s="1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I129" i="13" s="1"/>
  <c r="K130" i="13"/>
  <c r="O130" i="13"/>
  <c r="O129" i="13" s="1"/>
  <c r="Q130" i="13"/>
  <c r="V130" i="13"/>
  <c r="V129" i="13" s="1"/>
  <c r="G131" i="13"/>
  <c r="I131" i="13"/>
  <c r="K131" i="13"/>
  <c r="M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O132" i="13" s="1"/>
  <c r="Q138" i="13"/>
  <c r="V138" i="13"/>
  <c r="G140" i="13"/>
  <c r="M140" i="13" s="1"/>
  <c r="I140" i="13"/>
  <c r="K140" i="13"/>
  <c r="O140" i="13"/>
  <c r="Q140" i="13"/>
  <c r="V140" i="13"/>
  <c r="G142" i="13"/>
  <c r="I142" i="13"/>
  <c r="K142" i="13"/>
  <c r="M142" i="13"/>
  <c r="O142" i="13"/>
  <c r="Q142" i="13"/>
  <c r="V142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5" i="13"/>
  <c r="M165" i="13" s="1"/>
  <c r="I165" i="13"/>
  <c r="K165" i="13"/>
  <c r="O165" i="13"/>
  <c r="Q165" i="13"/>
  <c r="V165" i="13"/>
  <c r="I166" i="13"/>
  <c r="G167" i="13"/>
  <c r="M167" i="13" s="1"/>
  <c r="M166" i="13" s="1"/>
  <c r="I167" i="13"/>
  <c r="K167" i="13"/>
  <c r="K166" i="13" s="1"/>
  <c r="O167" i="13"/>
  <c r="O166" i="13" s="1"/>
  <c r="Q167" i="13"/>
  <c r="Q166" i="13" s="1"/>
  <c r="V167" i="13"/>
  <c r="V166" i="13" s="1"/>
  <c r="G175" i="13"/>
  <c r="I175" i="13"/>
  <c r="K175" i="13"/>
  <c r="K174" i="13" s="1"/>
  <c r="O175" i="13"/>
  <c r="Q175" i="13"/>
  <c r="V175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O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AE187" i="13"/>
  <c r="F43" i="1" s="1"/>
  <c r="G9" i="12"/>
  <c r="I9" i="12"/>
  <c r="K9" i="12"/>
  <c r="K8" i="12" s="1"/>
  <c r="O9" i="12"/>
  <c r="O8" i="12" s="1"/>
  <c r="Q9" i="12"/>
  <c r="V9" i="12"/>
  <c r="V8" i="12" s="1"/>
  <c r="G11" i="12"/>
  <c r="M11" i="12" s="1"/>
  <c r="I11" i="12"/>
  <c r="I8" i="12" s="1"/>
  <c r="K11" i="12"/>
  <c r="O11" i="12"/>
  <c r="Q11" i="12"/>
  <c r="V11" i="12"/>
  <c r="G14" i="12"/>
  <c r="G13" i="12" s="1"/>
  <c r="I14" i="12"/>
  <c r="K14" i="12"/>
  <c r="K13" i="12" s="1"/>
  <c r="O14" i="12"/>
  <c r="O13" i="12" s="1"/>
  <c r="Q14" i="12"/>
  <c r="V14" i="12"/>
  <c r="G16" i="12"/>
  <c r="M16" i="12" s="1"/>
  <c r="I16" i="12"/>
  <c r="I13" i="12" s="1"/>
  <c r="K16" i="12"/>
  <c r="O16" i="12"/>
  <c r="Q16" i="12"/>
  <c r="V16" i="12"/>
  <c r="G19" i="12"/>
  <c r="G18" i="12" s="1"/>
  <c r="I66" i="1" s="1"/>
  <c r="I19" i="12"/>
  <c r="I18" i="12" s="1"/>
  <c r="K19" i="12"/>
  <c r="K18" i="12" s="1"/>
  <c r="O19" i="12"/>
  <c r="O18" i="12" s="1"/>
  <c r="Q19" i="12"/>
  <c r="Q18" i="12" s="1"/>
  <c r="V19" i="12"/>
  <c r="V18" i="12" s="1"/>
  <c r="G23" i="12"/>
  <c r="M23" i="12" s="1"/>
  <c r="I23" i="12"/>
  <c r="I22" i="12" s="1"/>
  <c r="K23" i="12"/>
  <c r="K22" i="12" s="1"/>
  <c r="O23" i="12"/>
  <c r="O22" i="12" s="1"/>
  <c r="Q23" i="12"/>
  <c r="Q22" i="12" s="1"/>
  <c r="V23" i="12"/>
  <c r="G25" i="12"/>
  <c r="I25" i="12"/>
  <c r="K25" i="12"/>
  <c r="O25" i="12"/>
  <c r="Q25" i="12"/>
  <c r="V25" i="12"/>
  <c r="V22" i="12" s="1"/>
  <c r="G27" i="12"/>
  <c r="M27" i="12" s="1"/>
  <c r="I27" i="12"/>
  <c r="I26" i="12" s="1"/>
  <c r="K27" i="12"/>
  <c r="K26" i="12" s="1"/>
  <c r="O27" i="12"/>
  <c r="Q27" i="12"/>
  <c r="Q26" i="12" s="1"/>
  <c r="V27" i="12"/>
  <c r="V26" i="12" s="1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O30" i="12" s="1"/>
  <c r="Q31" i="12"/>
  <c r="V31" i="12"/>
  <c r="G32" i="12"/>
  <c r="I32" i="12"/>
  <c r="K32" i="12"/>
  <c r="O32" i="12"/>
  <c r="Q32" i="12"/>
  <c r="Q30" i="12" s="1"/>
  <c r="V32" i="12"/>
  <c r="G33" i="12"/>
  <c r="M33" i="12" s="1"/>
  <c r="I33" i="12"/>
  <c r="K33" i="12"/>
  <c r="K30" i="12" s="1"/>
  <c r="O33" i="12"/>
  <c r="Q33" i="12"/>
  <c r="V33" i="12"/>
  <c r="AE35" i="12"/>
  <c r="F41" i="1" s="1"/>
  <c r="I20" i="1"/>
  <c r="I18" i="1"/>
  <c r="J28" i="1"/>
  <c r="J26" i="1"/>
  <c r="G38" i="1"/>
  <c r="F38" i="1"/>
  <c r="J23" i="1"/>
  <c r="J24" i="1"/>
  <c r="J25" i="1"/>
  <c r="J27" i="1"/>
  <c r="E24" i="1"/>
  <c r="E26" i="1"/>
  <c r="G56" i="13" l="1"/>
  <c r="I58" i="1" s="1"/>
  <c r="I65" i="1"/>
  <c r="G94" i="13"/>
  <c r="I62" i="1" s="1"/>
  <c r="G66" i="13"/>
  <c r="I59" i="1" s="1"/>
  <c r="O45" i="13"/>
  <c r="O8" i="13"/>
  <c r="V8" i="13"/>
  <c r="F40" i="1"/>
  <c r="F42" i="1"/>
  <c r="M182" i="13"/>
  <c r="Q139" i="13"/>
  <c r="V139" i="13"/>
  <c r="I102" i="13"/>
  <c r="G30" i="12"/>
  <c r="V174" i="13"/>
  <c r="M80" i="13"/>
  <c r="O66" i="13"/>
  <c r="AF35" i="12"/>
  <c r="O26" i="12"/>
  <c r="G22" i="12"/>
  <c r="V13" i="12"/>
  <c r="K182" i="13"/>
  <c r="Q182" i="13"/>
  <c r="I182" i="13"/>
  <c r="G174" i="13"/>
  <c r="I139" i="13"/>
  <c r="O139" i="13"/>
  <c r="K132" i="13"/>
  <c r="Q132" i="13"/>
  <c r="I132" i="13"/>
  <c r="Q129" i="13"/>
  <c r="K125" i="13"/>
  <c r="Q125" i="13"/>
  <c r="K115" i="13"/>
  <c r="Q115" i="13"/>
  <c r="I115" i="13"/>
  <c r="Q102" i="13"/>
  <c r="V102" i="13"/>
  <c r="O97" i="13"/>
  <c r="O80" i="13"/>
  <c r="G80" i="13"/>
  <c r="I60" i="1" s="1"/>
  <c r="K66" i="13"/>
  <c r="Q66" i="13"/>
  <c r="I66" i="13"/>
  <c r="Q56" i="13"/>
  <c r="I56" i="13"/>
  <c r="O56" i="13"/>
  <c r="I45" i="13"/>
  <c r="G8" i="13"/>
  <c r="O102" i="13"/>
  <c r="M14" i="12"/>
  <c r="M13" i="12" s="1"/>
  <c r="M129" i="13"/>
  <c r="K102" i="13"/>
  <c r="M32" i="12"/>
  <c r="M30" i="12" s="1"/>
  <c r="V30" i="12"/>
  <c r="I30" i="12"/>
  <c r="M25" i="12"/>
  <c r="M22" i="12" s="1"/>
  <c r="Q13" i="12"/>
  <c r="Q8" i="12"/>
  <c r="G8" i="12"/>
  <c r="V182" i="13"/>
  <c r="Q174" i="13"/>
  <c r="I174" i="13"/>
  <c r="O174" i="13"/>
  <c r="K139" i="13"/>
  <c r="V132" i="13"/>
  <c r="K129" i="13"/>
  <c r="V125" i="13"/>
  <c r="V115" i="13"/>
  <c r="Q97" i="13"/>
  <c r="I97" i="13"/>
  <c r="G91" i="13"/>
  <c r="I61" i="1" s="1"/>
  <c r="K80" i="13"/>
  <c r="Q80" i="13"/>
  <c r="I80" i="13"/>
  <c r="K56" i="13"/>
  <c r="V45" i="13"/>
  <c r="F39" i="1"/>
  <c r="V56" i="13"/>
  <c r="K8" i="13"/>
  <c r="Q8" i="13"/>
  <c r="I8" i="13"/>
  <c r="M102" i="13"/>
  <c r="M45" i="13"/>
  <c r="M139" i="13"/>
  <c r="M125" i="13"/>
  <c r="M97" i="13"/>
  <c r="M132" i="13"/>
  <c r="M66" i="13"/>
  <c r="G182" i="13"/>
  <c r="I75" i="1" s="1"/>
  <c r="I19" i="1" s="1"/>
  <c r="G132" i="13"/>
  <c r="I70" i="1" s="1"/>
  <c r="G125" i="13"/>
  <c r="AF187" i="13"/>
  <c r="M175" i="13"/>
  <c r="M174" i="13" s="1"/>
  <c r="G166" i="13"/>
  <c r="I73" i="1" s="1"/>
  <c r="G139" i="13"/>
  <c r="I72" i="1" s="1"/>
  <c r="M119" i="13"/>
  <c r="M115" i="13" s="1"/>
  <c r="G102" i="13"/>
  <c r="I64" i="1" s="1"/>
  <c r="M57" i="13"/>
  <c r="M56" i="13" s="1"/>
  <c r="M11" i="13"/>
  <c r="M8" i="13" s="1"/>
  <c r="G129" i="13"/>
  <c r="I69" i="1" s="1"/>
  <c r="G97" i="13"/>
  <c r="I63" i="1" s="1"/>
  <c r="G45" i="13"/>
  <c r="I57" i="1" s="1"/>
  <c r="M26" i="12"/>
  <c r="G26" i="12"/>
  <c r="I71" i="1" s="1"/>
  <c r="M19" i="12"/>
  <c r="M18" i="12" s="1"/>
  <c r="M9" i="12"/>
  <c r="M8" i="12" s="1"/>
  <c r="G187" i="13" l="1"/>
  <c r="G43" i="1"/>
  <c r="H43" i="1" s="1"/>
  <c r="I43" i="1" s="1"/>
  <c r="G42" i="1"/>
  <c r="H42" i="1" s="1"/>
  <c r="I42" i="1" s="1"/>
  <c r="G35" i="12"/>
  <c r="I56" i="1"/>
  <c r="I68" i="1"/>
  <c r="I17" i="1"/>
  <c r="F44" i="1"/>
  <c r="G41" i="1"/>
  <c r="H41" i="1" s="1"/>
  <c r="I41" i="1" s="1"/>
  <c r="G39" i="1"/>
  <c r="G44" i="1" s="1"/>
  <c r="G25" i="1" s="1"/>
  <c r="A25" i="1" s="1"/>
  <c r="G40" i="1"/>
  <c r="H40" i="1" s="1"/>
  <c r="I40" i="1" s="1"/>
  <c r="I74" i="1"/>
  <c r="A26" i="1" l="1"/>
  <c r="G26" i="1"/>
  <c r="H39" i="1"/>
  <c r="G28" i="1"/>
  <c r="G23" i="1"/>
  <c r="A23" i="1" s="1"/>
  <c r="I16" i="1"/>
  <c r="I21" i="1" s="1"/>
  <c r="I76" i="1"/>
  <c r="G24" i="1"/>
  <c r="A27" i="1" s="1"/>
  <c r="A29" i="1" s="1"/>
  <c r="G29" i="1" s="1"/>
  <c r="G27" i="1" s="1"/>
  <c r="A24" i="1"/>
  <c r="J65" i="1" l="1"/>
  <c r="J58" i="1"/>
  <c r="J57" i="1"/>
  <c r="J68" i="1"/>
  <c r="J61" i="1"/>
  <c r="J59" i="1"/>
  <c r="J75" i="1"/>
  <c r="J72" i="1"/>
  <c r="J62" i="1"/>
  <c r="J66" i="1"/>
  <c r="J73" i="1"/>
  <c r="J70" i="1"/>
  <c r="J69" i="1"/>
  <c r="J60" i="1"/>
  <c r="J56" i="1"/>
  <c r="J71" i="1"/>
  <c r="J64" i="1"/>
  <c r="J63" i="1"/>
  <c r="J74" i="1"/>
  <c r="J67" i="1"/>
  <c r="I39" i="1"/>
  <c r="I44" i="1" s="1"/>
  <c r="H44" i="1"/>
  <c r="J76" i="1" l="1"/>
  <c r="J41" i="1"/>
  <c r="J40" i="1"/>
  <c r="J39" i="1"/>
  <c r="J44" i="1" s="1"/>
  <c r="J42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EB99766-4BBF-4378-A64C-B9F86D3F41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AF2F5E-F936-4470-A98A-50BEB3CDE1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8AC8DC0-09EF-45E2-B2D8-50CD71D6D8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4379B2-AEA6-4564-8775-2DE425DBD1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<sst xmlns="http://schemas.openxmlformats.org/spreadsheetml/2006/main" count="1231" uniqueCount="415">
  <si>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</si>
  <si>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</si>
  <si>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</si>
  <si>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</si>
  <si>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</si>
  <si>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</si>
  <si>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</si>
  <si>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</si>
  <si>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</si>
  <si>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</si>
  <si>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</si>
  <si>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</si>
  <si>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</si>
  <si>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</si>
  <si>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</si>
  <si>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</si>
  <si>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</si>
  <si>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</si>
  <si>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</si>
  <si>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</si>
  <si>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</si>
  <si>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</si>
  <si>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</si>
  <si>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</si>
  <si>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</si>
  <si>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</si>
  <si>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</si>
  <si>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</si>
  <si>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</si>
  <si>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</si>
  <si>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</si>
  <si>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</si>
  <si>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</si>
  <si>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</si>
  <si>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</si>
  <si>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</si>
  <si>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</si>
  <si>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</si>
  <si>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</si>
  <si>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</si>
  <si>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</si>
  <si>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</si>
  <si>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</si>
  <si>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2023/23</t>
  </si>
  <si>
    <t>SÚS Moravský Krumlov-novostavba skladovacích boxů</t>
  </si>
  <si>
    <t>Stavba</t>
  </si>
  <si>
    <t>01</t>
  </si>
  <si>
    <t>Demolice stávajícího objektu</t>
  </si>
  <si>
    <t>2323_01</t>
  </si>
  <si>
    <t>02</t>
  </si>
  <si>
    <t>Novostavba skladovacích boxů</t>
  </si>
  <si>
    <t>2323_02</t>
  </si>
  <si>
    <t>Celkem za stavbu</t>
  </si>
  <si>
    <t>CZK</t>
  </si>
  <si>
    <t>#POPS</t>
  </si>
  <si>
    <t>Popis stavby: 2023/23 - SÚS Moravský Krumlov-novostavba skladovacích boxů</t>
  </si>
  <si>
    <t>#POPO</t>
  </si>
  <si>
    <t>Popis objektu: 01 - Demolice stávajícího objektu</t>
  </si>
  <si>
    <t>#POPR</t>
  </si>
  <si>
    <t>Popis rozpočtu: 2323_01 - Demolice stávajícího objektu</t>
  </si>
  <si>
    <t>Popis objektu: 02 - Novostavba skladovacích boxů</t>
  </si>
  <si>
    <t>Popis rozpočtu: 2323_02 - Novostavba skladovacích boxů</t>
  </si>
  <si>
    <t>Rekapitulace dílů</t>
  </si>
  <si>
    <t>Typ dílu</t>
  </si>
  <si>
    <t>1</t>
  </si>
  <si>
    <t>Zemní práce</t>
  </si>
  <si>
    <t>2</t>
  </si>
  <si>
    <t>Základy a zvláštní zakládání</t>
  </si>
  <si>
    <t>38</t>
  </si>
  <si>
    <t>Kompletní konstrukce</t>
  </si>
  <si>
    <t>4</t>
  </si>
  <si>
    <t>Vodorovné konstrukce</t>
  </si>
  <si>
    <t>5</t>
  </si>
  <si>
    <t>Komunikace</t>
  </si>
  <si>
    <t>61</t>
  </si>
  <si>
    <t>Úpravy povrchů vnitřní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</si>
  <si>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</si>
  <si>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</si>
  <si>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</si>
  <si>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</si>
  <si>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</si>
  <si>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</si>
  <si>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</si>
  <si>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</si>
  <si>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</si>
  <si>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</si>
  <si>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</si>
  <si>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</si>
  <si>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721</t>
  </si>
  <si>
    <t>Vnitřní kanalizace</t>
  </si>
  <si>
    <t>722</t>
  </si>
  <si>
    <t>Vnitřní vodovod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</si>
  <si>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</si>
  <si>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</si>
  <si>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</si>
  <si>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</si>
  <si>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</si>
  <si>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</si>
  <si>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</si>
  <si>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</si>
  <si>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</si>
  <si>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</si>
  <si>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</si>
  <si>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</si>
  <si>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</si>
  <si>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</si>
  <si>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</si>
  <si>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</si>
  <si>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</si>
  <si>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</si>
  <si>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</si>
  <si>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</si>
  <si>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</si>
  <si>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</si>
  <si>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</si>
  <si>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</si>
  <si>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</si>
  <si>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</si>
  <si>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</si>
  <si>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</si>
  <si>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</si>
  <si>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</si>
  <si>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</si>
  <si>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</si>
  <si>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</si>
  <si>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</si>
  <si>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</si>
  <si>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</si>
  <si>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</si>
  <si>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</si>
  <si>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</si>
  <si>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</si>
  <si>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</si>
  <si>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113109325R00</t>
  </si>
  <si>
    <t>Odstranění podkladu pl.50 m2, bet.prostý tl.25 cm</t>
  </si>
  <si>
    <t>m2</t>
  </si>
  <si>
    <t>RTS 23/ I</t>
  </si>
  <si>
    <t>Práce</t>
  </si>
  <si>
    <t>Běžná</t>
  </si>
  <si>
    <t>POL1_</t>
  </si>
  <si>
    <t>podlaha bouraného skladu : 137,06</t>
  </si>
  <si>
    <t>VV</t>
  </si>
  <si>
    <t>113231235R00</t>
  </si>
  <si>
    <t>Bourání odvodňovacího žlabu, zatíž. B125, š.350 mm</t>
  </si>
  <si>
    <t>m</t>
  </si>
  <si>
    <t>podél bouraného objektu : 20</t>
  </si>
  <si>
    <t>962022491R00</t>
  </si>
  <si>
    <t>Bourání zdiva nadzákladového kamenného na MC</t>
  </si>
  <si>
    <t>m3</t>
  </si>
  <si>
    <t>podezdívka oplocení - v rozsahu nových boxů : 0,3*0,5*34</t>
  </si>
  <si>
    <t>976085311R00</t>
  </si>
  <si>
    <t>Vybourání kanal.rámů a poklopů plochy do 0,6 m2</t>
  </si>
  <si>
    <t>kus</t>
  </si>
  <si>
    <t>981011311R00</t>
  </si>
  <si>
    <t>Demolice budov, zdivo, podil konstr. do 10 %, MVC</t>
  </si>
  <si>
    <t>8,02*19,97*3,98</t>
  </si>
  <si>
    <t>8,02*3,75/2*19,97</t>
  </si>
  <si>
    <t>721210831R00</t>
  </si>
  <si>
    <t>Demontáž dvorní vpusti s obetonávkou</t>
  </si>
  <si>
    <t>998721201R00</t>
  </si>
  <si>
    <t>Přesun hmot pro vnitřní kanalizaci, výšky do 6 m</t>
  </si>
  <si>
    <t>Přesun hmot</t>
  </si>
  <si>
    <t>POL7_</t>
  </si>
  <si>
    <t>766111820R00</t>
  </si>
  <si>
    <t>Demontáž dřevěných stěn plných</t>
  </si>
  <si>
    <t>oplocení-v rozsahu nových boxů : 34*2</t>
  </si>
  <si>
    <t>998766201R00</t>
  </si>
  <si>
    <t>Přesun hmot pro truhlářské konstr., výšky do 6 m</t>
  </si>
  <si>
    <t>979081111R00</t>
  </si>
  <si>
    <t>Odvoz suti a vybour. hmot na skládku do 1 km</t>
  </si>
  <si>
    <t>t</t>
  </si>
  <si>
    <t>Přesun suti</t>
  </si>
  <si>
    <t>POL8_</t>
  </si>
  <si>
    <t>979081121R00</t>
  </si>
  <si>
    <t>Příplatek k odvozu za každý další 1 km</t>
  </si>
  <si>
    <t>979990105R00</t>
  </si>
  <si>
    <t>Poplatek za uložení suti - cihelné výrobky, skupina odpadu 170102</t>
  </si>
  <si>
    <t>Indiv</t>
  </si>
  <si>
    <t>SUM</t>
  </si>
  <si>
    <t>Poznámky uchazeče k zadání</t>
  </si>
  <si>
    <t>POPUZIV</t>
  </si>
  <si>
    <t>END</t>
  </si>
  <si>
    <t>113108425R00</t>
  </si>
  <si>
    <t>Odstranění asfaltové vrstvy pl.nad 50 m2, tl.25 cm</t>
  </si>
  <si>
    <t>321</t>
  </si>
  <si>
    <t>122201101R00</t>
  </si>
  <si>
    <t>Odkopávky nezapažené v hor. 3 do 100 m3</t>
  </si>
  <si>
    <t>z vnější strany - mezi boxy a chodníkem- úprava terénu : 2,5*0,5*42</t>
  </si>
  <si>
    <t>131201111R00</t>
  </si>
  <si>
    <t>Hloubení nezapaž. jam hor.3 do 100 m3, STROJNĚ</t>
  </si>
  <si>
    <t>pro základové bloky : 0,9*2,8*1,6*34</t>
  </si>
  <si>
    <t>0,9*3,4*1,6*44</t>
  </si>
  <si>
    <t>pro podbet. patek u opěr zdi : 0,6*1,2*2*5+0,6*0,6*2</t>
  </si>
  <si>
    <t>131201119R00</t>
  </si>
  <si>
    <t>Příplatek za lepivost - hloubení nezap.jam v hor.3</t>
  </si>
  <si>
    <t>Odkaz na mn. položky pořadí 3 : 360,43200</t>
  </si>
  <si>
    <t>162701105R00</t>
  </si>
  <si>
    <t>Vodorovné přemístění výkopku z hor.1-4 do 10000 m</t>
  </si>
  <si>
    <t>52,5+360,43</t>
  </si>
  <si>
    <t>162701109R00</t>
  </si>
  <si>
    <t>Příplatek k vod. přemístění hor.1-4 za další 1 km</t>
  </si>
  <si>
    <t>Odkaz na mn. položky pořadí 5 : 412,93000*20</t>
  </si>
  <si>
    <t>174101102R00</t>
  </si>
  <si>
    <t>Zásyp ruční se zhutněním</t>
  </si>
  <si>
    <t>zásyp původní šachty : 2*1,4*0,9</t>
  </si>
  <si>
    <t>1,5*0,6*0,6</t>
  </si>
  <si>
    <t>175101201R00</t>
  </si>
  <si>
    <t>Obsyp objektu bez prohození sypaniny</t>
  </si>
  <si>
    <t>odpočet patek : -(37,8+22,1)</t>
  </si>
  <si>
    <t>odpočet podkladů pod asfalty : -0,45*321</t>
  </si>
  <si>
    <t>181101111R00</t>
  </si>
  <si>
    <t>Úprava pláně v zářezech se zhutněním - ručně</t>
  </si>
  <si>
    <t>pro základové bloky : 2,8*1,6*34</t>
  </si>
  <si>
    <t>3,4*1,6*44</t>
  </si>
  <si>
    <t>pro podbet. patek u opěr zdi : 1,2*2*5+0,6*2</t>
  </si>
  <si>
    <t>182201101R00</t>
  </si>
  <si>
    <t>Svahování násypů</t>
  </si>
  <si>
    <t>z vnější strany - mezi boxy a chodníkem- úprava terénu : 199</t>
  </si>
  <si>
    <t>199000002R00</t>
  </si>
  <si>
    <t>Poplatek za skládku horniny 1- 4, č. dle katal. odpadů 17 05 04</t>
  </si>
  <si>
    <t>Odkaz na mn. položky pořadí 5 : 412,93000</t>
  </si>
  <si>
    <t>180400020RA0</t>
  </si>
  <si>
    <t>Založení trávníku parkového, rovina, dodání osiva</t>
  </si>
  <si>
    <t>Součtová</t>
  </si>
  <si>
    <t>Agregovaná položka</t>
  </si>
  <si>
    <t>POL2_</t>
  </si>
  <si>
    <t>583426801R</t>
  </si>
  <si>
    <t>Kamenivo drcené 16/32 prané Olbramovice, JHM</t>
  </si>
  <si>
    <t>SPCM</t>
  </si>
  <si>
    <t>Specifikace</t>
  </si>
  <si>
    <t>POL3_</t>
  </si>
  <si>
    <t>Odkaz na mn. položky pořadí 8 : 148,16200*1,8</t>
  </si>
  <si>
    <t>zásyp původní šachty : 2*1,4*0,9*1,8</t>
  </si>
  <si>
    <t>1,5*0,6*0,6*1,8</t>
  </si>
  <si>
    <t>273313511R00</t>
  </si>
  <si>
    <t xml:space="preserve">Beton základových desek prostý C 12/15 </t>
  </si>
  <si>
    <t>pro základové bloky : 0,1*2*0,8*34</t>
  </si>
  <si>
    <t>0,1*2,6*0,8*44</t>
  </si>
  <si>
    <t>273351215RT1</t>
  </si>
  <si>
    <t>Bednění stěn základových desek - zřízení bednicí materiál prkna</t>
  </si>
  <si>
    <t>pro základové bloky : 0,1*(2*2+0,8*2)*34</t>
  </si>
  <si>
    <t>0,1*(2,6*2+0,8*2)*44</t>
  </si>
  <si>
    <t>273351216R00</t>
  </si>
  <si>
    <t>Bednění stěn základových desek - odstranění</t>
  </si>
  <si>
    <t>Odkaz na mn. položky pořadí 15 : 48,96000</t>
  </si>
  <si>
    <t>275313621R00</t>
  </si>
  <si>
    <t>Beton základových patek prostý C 20/25</t>
  </si>
  <si>
    <t>38-100</t>
  </si>
  <si>
    <t>Montáž prefabrikovaných dílců-cena zahrnuje montáž dílců vč. potřebné techniky,osazení výztuže  zalití dutin,lešení apod.</t>
  </si>
  <si>
    <t>Vlastní</t>
  </si>
  <si>
    <t>základové i stěnové bloky : 42+22+227+34+44</t>
  </si>
  <si>
    <t>38-101</t>
  </si>
  <si>
    <t>Prefabrikovaný blok 1200x600x600mm</t>
  </si>
  <si>
    <t>38-102</t>
  </si>
  <si>
    <t>Prefabrikovaný blok 1800x600x600mm</t>
  </si>
  <si>
    <t>38-103</t>
  </si>
  <si>
    <t>Prefabrikovaný blok 2400x600x600mm</t>
  </si>
  <si>
    <t>38-104</t>
  </si>
  <si>
    <t>Prefabrikovaný blok základový 1800x600x600mm</t>
  </si>
  <si>
    <t>38-105</t>
  </si>
  <si>
    <t>Prefabrikovaný blok základový 2400x600x600mm</t>
  </si>
  <si>
    <t>38-106</t>
  </si>
  <si>
    <t>Ocelová táhla pro ztužení konstrukce - viz PD</t>
  </si>
  <si>
    <t>kpl</t>
  </si>
  <si>
    <t>38-107</t>
  </si>
  <si>
    <t>Doprava betonových bloků a ocelových táhel</t>
  </si>
  <si>
    <t>417321315R00</t>
  </si>
  <si>
    <t>Ztužující pásy a věnce z betonu železového C 20/25</t>
  </si>
  <si>
    <t xml:space="preserve"> zhlaví zdi viz řez c-c : 0,6*0,7*15</t>
  </si>
  <si>
    <t>-0,4*0,6*1,2*5-0,4*0,6*0,6</t>
  </si>
  <si>
    <t>417351115R00</t>
  </si>
  <si>
    <t>Bednění ztužujících pásů a věnců - zřízení</t>
  </si>
  <si>
    <t>nová hlava zdi : (0,7+0,8)*14,4</t>
  </si>
  <si>
    <t>417351116R00</t>
  </si>
  <si>
    <t>Bednění ztužujících pásů a věnců - odstranění</t>
  </si>
  <si>
    <t>Odkaz na mn. položky pořadí 27 : 21,60000</t>
  </si>
  <si>
    <t>417361821R00</t>
  </si>
  <si>
    <t>Výztuž ztužujících pásů a věnců z oceli B500B (10 505)</t>
  </si>
  <si>
    <t xml:space="preserve"> zhlaví zdi viz řez c-c : </t>
  </si>
  <si>
    <t>R10 : 0,61*10*15*1,2/1000</t>
  </si>
  <si>
    <t>R8 : 0,39*(0,5*2+0,6*2)*75*1,08/1000</t>
  </si>
  <si>
    <t>417361921RT1</t>
  </si>
  <si>
    <t>Výztuž ztužujících pásů a věnců svařovanou sítí KA 16, drát d 4,0 mm, oko 100 x 100 mm</t>
  </si>
  <si>
    <t xml:space="preserve"> zhlaví zdi viz řez c-c : 1,98*15*1,2/1000</t>
  </si>
  <si>
    <t>564861111R00</t>
  </si>
  <si>
    <t>Podklad ze štěrkodrti po zhutnění tloušťky 20 cm</t>
  </si>
  <si>
    <t>nově doplňovaný asfalt : 321</t>
  </si>
  <si>
    <t>564871111R00</t>
  </si>
  <si>
    <t>Podklad ze štěrkodrti po zhutnění tloušťky 25 cm</t>
  </si>
  <si>
    <t>565171112R00</t>
  </si>
  <si>
    <t>Podklad z obal kamen. ACP 22+, š. do 3 m, tl.11 cm</t>
  </si>
  <si>
    <t>577113116R00</t>
  </si>
  <si>
    <t>Beton asfalt. ACO 16 S modif.obrus. š.do 3 m, 7 cm</t>
  </si>
  <si>
    <t>577114116R00</t>
  </si>
  <si>
    <t>Beton asf.ACL 16 S,modif.ložný š. do 3 m, tl. 7 cm</t>
  </si>
  <si>
    <t>611471453R00</t>
  </si>
  <si>
    <t>Úprava stropů betonových stěrkováním s vyhlazením</t>
  </si>
  <si>
    <t xml:space="preserve"> zhlaví zdi viz řez c-c : (0,6+0,7)*15</t>
  </si>
  <si>
    <t>919735124R00</t>
  </si>
  <si>
    <t>Řezání stávajícího betonového krytu tl. 15 - 20 cm</t>
  </si>
  <si>
    <t>nový ASB : 118,68</t>
  </si>
  <si>
    <t>935112111R00</t>
  </si>
  <si>
    <t>Osazení přík.žlabu do C8/10 tl.10cm z tvárnic 50cm</t>
  </si>
  <si>
    <t>41</t>
  </si>
  <si>
    <t>59227001R</t>
  </si>
  <si>
    <t>Žlabovka betonová v. 155 x 295,5 x 665 mm přírodní</t>
  </si>
  <si>
    <t>41/0,3*1,05</t>
  </si>
  <si>
    <t>952902110R00</t>
  </si>
  <si>
    <t>Zametání v místnostech, chodbách, na  schodišti a na půdách</t>
  </si>
  <si>
    <t>úklid plochy po dokončení stavby : 1200</t>
  </si>
  <si>
    <t>953981104R00</t>
  </si>
  <si>
    <t>Chemické kotvy do betonu, hl. 125 mm, M 16, ampule</t>
  </si>
  <si>
    <t>kotvení sloupků střechy : 4*20</t>
  </si>
  <si>
    <t>900      RT3</t>
  </si>
  <si>
    <t>HZS Práce v tarifní třídě 6 (např. tesař)</t>
  </si>
  <si>
    <t>h</t>
  </si>
  <si>
    <t>Prav.M</t>
  </si>
  <si>
    <t>HZS</t>
  </si>
  <si>
    <t>POL10_</t>
  </si>
  <si>
    <t>jinde nespecifikované práce : 80</t>
  </si>
  <si>
    <t>31110716R</t>
  </si>
  <si>
    <t>Matice přesná šestihranná 02 1401 M16</t>
  </si>
  <si>
    <t>4*20</t>
  </si>
  <si>
    <t>31120922R</t>
  </si>
  <si>
    <t>Podložka hrubá 021721 otvor 17,5 mm</t>
  </si>
  <si>
    <t>1000 ks</t>
  </si>
  <si>
    <t>4*20/1000</t>
  </si>
  <si>
    <t>31179129R</t>
  </si>
  <si>
    <t>Tyč závitová M16, DIN 975 pozinkovaná</t>
  </si>
  <si>
    <t>kotvení střechy : 80/2</t>
  </si>
  <si>
    <t>podezdívka oplocení podél ulice : 0,6*1,2*40</t>
  </si>
  <si>
    <t>ubourání zhlaví zdi viz řez c-c : 0,6*0,7*15</t>
  </si>
  <si>
    <t>970041018R00</t>
  </si>
  <si>
    <t>Vrtání jádrové do prostého betonu d 14 - 18 mm</t>
  </si>
  <si>
    <t>prokotvení nového zhlaví zdi viz řez c-c : 0,35*2*50</t>
  </si>
  <si>
    <t>998011031R00</t>
  </si>
  <si>
    <t>Přesun hmot pro budovy z bloků výšky do 6 m</t>
  </si>
  <si>
    <t>722131914RV</t>
  </si>
  <si>
    <t>Oprava závitového potrubí, zaslepení DN 32 mm</t>
  </si>
  <si>
    <t>soubor</t>
  </si>
  <si>
    <t>998722201R00</t>
  </si>
  <si>
    <t>Přesun hmot pro vnitřní vodovod, výšky do 6 m</t>
  </si>
  <si>
    <t>764819212R00</t>
  </si>
  <si>
    <t>Odpadní trouby kruhové z lak.Pz plechu, D 100 mm</t>
  </si>
  <si>
    <t>4,5</t>
  </si>
  <si>
    <t>764815212R00</t>
  </si>
  <si>
    <t>Žlab podokapní půlkruh.z lak.Pz plechu, rš 330 mm</t>
  </si>
  <si>
    <t>9+29,53</t>
  </si>
  <si>
    <t>764815810R00</t>
  </si>
  <si>
    <t>Kotlík žlabový oválný z lak. Pz plechu, 330/100 mm</t>
  </si>
  <si>
    <t>998764201R00</t>
  </si>
  <si>
    <t>Přesun hmot pro klempířské konstr., výšky do 6 m</t>
  </si>
  <si>
    <t>767392112R00</t>
  </si>
  <si>
    <t>Montáž krytiny střech, tvar. plechem, šroubováním</t>
  </si>
  <si>
    <t>430</t>
  </si>
  <si>
    <t>767995105R00</t>
  </si>
  <si>
    <t>Výroba a montáž kov. atypických konstr. do 100 kg</t>
  </si>
  <si>
    <t>kg</t>
  </si>
  <si>
    <t xml:space="preserve">zastřešení : </t>
  </si>
  <si>
    <t>150/150/10 : 43,1*(1,78*5+1,26*5+0,76*10)</t>
  </si>
  <si>
    <t>P10 : 80,6*0,35*0,35*(5+5+10)</t>
  </si>
  <si>
    <t>IPE 270 : 36,1*(9*4+10,2*2+10,1+10,74)</t>
  </si>
  <si>
    <t>IPE 240 : 24,2*(4,5*5+5,7+3,32+4,09+4,06)</t>
  </si>
  <si>
    <t>vzpěra 120/120/8 : 26,83*(1,66*16)</t>
  </si>
  <si>
    <t>zavětrování R-12 : 0,89*(4,06*5+3,9*5+3,76*5+3,9*5)</t>
  </si>
  <si>
    <t>767-100</t>
  </si>
  <si>
    <t>Spojovací materiál - jinde nespecifikované</t>
  </si>
  <si>
    <t>13211240R</t>
  </si>
  <si>
    <t>Tyč ocelová kruhová S235JR, průměr 12 mm</t>
  </si>
  <si>
    <t>zavětrování R-12 : 0,89*(4,06*5+3,9*5+3,76*5+3,9*5)/1000*1,08</t>
  </si>
  <si>
    <t>13482725R</t>
  </si>
  <si>
    <t>Tyč ocelová IPE 240, S235JR</t>
  </si>
  <si>
    <t>IPE 240 : 24,2*(4,5*5+5,7+3,32+4,09+4,06)/1000*1,08</t>
  </si>
  <si>
    <t>13482730R</t>
  </si>
  <si>
    <t>Tyč ocelová IPE 270, S235JR</t>
  </si>
  <si>
    <t>IPE 270 : 36,1*(9*4+10,2*2+10,1+10,74)/1000*1,08</t>
  </si>
  <si>
    <t>13611228R</t>
  </si>
  <si>
    <t>Plech hladký S235JR 10,00 x 1000 x 2000 mm</t>
  </si>
  <si>
    <t>P10 : 80,6*0,35*0,35*(5+5+10)/1000*1,08</t>
  </si>
  <si>
    <t>14587305RV</t>
  </si>
  <si>
    <t>Profil dutý čtvercový svařovaný S235JRH 120 x 8,0 mm</t>
  </si>
  <si>
    <t>vzpěra 120/120/8 : 26,83*(1,66*16)/1000*1,08</t>
  </si>
  <si>
    <t>14587305RV1</t>
  </si>
  <si>
    <t>Profil dutý čtvercový svařovaný S235JRH 150 x 10,0 mm</t>
  </si>
  <si>
    <t>150/150/10 : 43,1*(1,78*5+1,26*5+0,76*10)/1000*1,08</t>
  </si>
  <si>
    <t>15484340RV</t>
  </si>
  <si>
    <t>Profil trapézový  TR 135/310 x 0,75 mm Polak</t>
  </si>
  <si>
    <t>Odkaz na mn. položky pořadí 58 : 430,00000*1,1</t>
  </si>
  <si>
    <t>998767201R00</t>
  </si>
  <si>
    <t>Přesun hmot pro zámečnické konstr., výšky do 6 m</t>
  </si>
  <si>
    <t>783225100R00</t>
  </si>
  <si>
    <t>Nátěr syntetický kovových konstrukcí 2x + 1x email</t>
  </si>
  <si>
    <t>IPE 240 : (0,24*2+0,12*4)*(4,5*5+5,7+3,32+4,09+4,06)</t>
  </si>
  <si>
    <t>IPE 270 : (0,27*2+0,135*4)*(9*4+10,2*2+10,1+10,74)</t>
  </si>
  <si>
    <t>vzpěra 120/120/8 : 0,12*4*(1,66*16)</t>
  </si>
  <si>
    <t>150/150/10 : 0,15*4*(1,78*5+1,26*5+0,76*10)</t>
  </si>
  <si>
    <t>zavětrování R-12 : 2*pi*0,006*0,006*(4,06*5+3,9*5+3,76*5+3,9*5)</t>
  </si>
  <si>
    <t>P10 : 0,35*0,35*2*(5+5+10)</t>
  </si>
  <si>
    <t>979990101R00</t>
  </si>
  <si>
    <t>Poplatek za uložení směsi betonu a cihel skupina 170101 a 170102</t>
  </si>
  <si>
    <t>264,49335</t>
  </si>
  <si>
    <t>asfalt : -176,55</t>
  </si>
  <si>
    <t>979990112R00</t>
  </si>
  <si>
    <t>Poplatek za uložení suti - obal. kamenivo, asfalt, skupina odpadu 170302</t>
  </si>
  <si>
    <t>asfalt : 176,55</t>
  </si>
  <si>
    <t>005111020R</t>
  </si>
  <si>
    <t>Vytyčení stavby</t>
  </si>
  <si>
    <t>Soubor</t>
  </si>
  <si>
    <t>VRN</t>
  </si>
  <si>
    <t>POL99_2</t>
  </si>
  <si>
    <t>005111021R</t>
  </si>
  <si>
    <t>Vytyčení inženýrských sítí</t>
  </si>
  <si>
    <t>POL99_0</t>
  </si>
  <si>
    <t>005121 R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</si>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</sst>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24</v>
      </c>
      <c r="C2" s="77"/>
      <c r="D2" s="78" t="s">
        <v>43</v>
      </c>
      <c r="E2" s="230" t="s">
        <v>44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218"/>
      <c r="E5" s="219"/>
      <c r="F5" s="219"/>
      <c r="G5" s="21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7"/>
      <c r="E11" s="237"/>
      <c r="F11" s="237"/>
      <c r="G11" s="23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SUMIF(F56:F75,A16,I56:I75)+SUMIF(F56:F75,"PSU",I56:I75)</f>
        <v>0</v>
      </c>
      <c r="J16" s="204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SUMIF(F56:F75,A17,I56:I75)</f>
        <v>0</v>
      </c>
      <c r="J17" s="204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SUMIF(F56:F75,A18,I56:I75)</f>
        <v>0</v>
      </c>
      <c r="J18" s="204"/>
    </row>
    <row r="19" spans="1:10" ht="23.25" customHeight="1" x14ac:dyDescent="0.2">
      <c r="A19" s="138" t="s">
        <v>103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SUMIF(F56:F75,A19,I56:I75)</f>
        <v>0</v>
      </c>
      <c r="J19" s="204"/>
    </row>
    <row r="20" spans="1:10" ht="23.25" customHeight="1" x14ac:dyDescent="0.2">
      <c r="A20" s="138" t="s">
        <v>104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SUMIF(F56:F75,A20,I56:I75)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07">
        <f>ZakladDPHSniVypocet+ZakladDPHZaklVypocet</f>
        <v>0</v>
      </c>
      <c r="H28" s="208"/>
      <c r="I28" s="208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7">
        <f>IF(A29&gt;50, ROUNDUP(A27, 0), ROUNDDOWN(A27, 0))</f>
        <v>0</v>
      </c>
      <c r="H29" s="207"/>
      <c r="I29" s="207"/>
      <c r="J29" s="11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5"/>
      <c r="D39" s="195"/>
      <c r="E39" s="195"/>
      <c r="F39" s="98">
        <f>'01 2323_01 Pol'!AE35+'02 2323_02 Pol'!AE187</f>
        <v>0</v>
      </c>
      <c r="G39" s="99">
        <f>'01 2323_01 Pol'!AF35+'02 2323_02 Pol'!AF187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196" t="s">
        <v>47</v>
      </c>
      <c r="D40" s="196"/>
      <c r="E40" s="196"/>
      <c r="F40" s="103">
        <f>'01 2323_01 Pol'!AE35</f>
        <v>0</v>
      </c>
      <c r="G40" s="104">
        <f>'01 2323_01 Pol'!AF35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48</v>
      </c>
      <c r="C41" s="195" t="s">
        <v>47</v>
      </c>
      <c r="D41" s="195"/>
      <c r="E41" s="195"/>
      <c r="F41" s="107">
        <f>'01 2323_01 Pol'!AE35</f>
        <v>0</v>
      </c>
      <c r="G41" s="100">
        <f>'01 2323_01 Pol'!AF35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2</v>
      </c>
      <c r="B42" s="102" t="s">
        <v>49</v>
      </c>
      <c r="C42" s="196" t="s">
        <v>50</v>
      </c>
      <c r="D42" s="196"/>
      <c r="E42" s="196"/>
      <c r="F42" s="103">
        <f>'02 2323_02 Pol'!AE187</f>
        <v>0</v>
      </c>
      <c r="G42" s="104">
        <f>'02 2323_02 Pol'!AF187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51</v>
      </c>
      <c r="C43" s="195" t="s">
        <v>50</v>
      </c>
      <c r="D43" s="195"/>
      <c r="E43" s="195"/>
      <c r="F43" s="107">
        <f>'02 2323_02 Pol'!AE187</f>
        <v>0</v>
      </c>
      <c r="G43" s="100">
        <f>'02 2323_02 Pol'!AF187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/>
      <c r="B44" s="192" t="s">
        <v>52</v>
      </c>
      <c r="C44" s="193"/>
      <c r="D44" s="193"/>
      <c r="E44" s="194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56</v>
      </c>
      <c r="B49" t="s">
        <v>60</v>
      </c>
    </row>
    <row r="50" spans="1:10" x14ac:dyDescent="0.2">
      <c r="A50" t="s">
        <v>58</v>
      </c>
      <c r="B50" t="s">
        <v>61</v>
      </c>
    </row>
    <row r="53" spans="1:10" ht="15.75" x14ac:dyDescent="0.25">
      <c r="B53" s="119" t="s">
        <v>62</v>
      </c>
    </row>
    <row r="55" spans="1:10" ht="25.5" customHeight="1" x14ac:dyDescent="0.2">
      <c r="A55" s="121"/>
      <c r="B55" s="124" t="s">
        <v>18</v>
      </c>
      <c r="C55" s="124" t="s">
        <v>6</v>
      </c>
      <c r="D55" s="125"/>
      <c r="E55" s="125"/>
      <c r="F55" s="126" t="s">
        <v>63</v>
      </c>
      <c r="G55" s="126"/>
      <c r="H55" s="126"/>
      <c r="I55" s="126" t="s">
        <v>31</v>
      </c>
      <c r="J55" s="126" t="s">
        <v>0</v>
      </c>
    </row>
    <row r="56" spans="1:10" ht="36.75" customHeight="1" x14ac:dyDescent="0.2">
      <c r="A56" s="122"/>
      <c r="B56" s="127" t="s">
        <v>64</v>
      </c>
      <c r="C56" s="190" t="s">
        <v>65</v>
      </c>
      <c r="D56" s="191"/>
      <c r="E56" s="191"/>
      <c r="F56" s="136" t="s">
        <v>26</v>
      </c>
      <c r="G56" s="128"/>
      <c r="H56" s="128"/>
      <c r="I56" s="128">
        <f>'01 2323_01 Pol'!G8+'02 2323_02 Pol'!G8</f>
        <v>0</v>
      </c>
      <c r="J56" s="133" t="str">
        <f>IF(I76=0,"",I56/I76*100)</f>
        <v/>
      </c>
    </row>
    <row r="57" spans="1:10" ht="36.75" customHeight="1" x14ac:dyDescent="0.2">
      <c r="A57" s="122"/>
      <c r="B57" s="127" t="s">
        <v>66</v>
      </c>
      <c r="C57" s="190" t="s">
        <v>67</v>
      </c>
      <c r="D57" s="191"/>
      <c r="E57" s="191"/>
      <c r="F57" s="136" t="s">
        <v>26</v>
      </c>
      <c r="G57" s="128"/>
      <c r="H57" s="128"/>
      <c r="I57" s="128">
        <f>'02 2323_02 Pol'!G45</f>
        <v>0</v>
      </c>
      <c r="J57" s="133" t="str">
        <f>IF(I76=0,"",I57/I76*100)</f>
        <v/>
      </c>
    </row>
    <row r="58" spans="1:10" ht="36.75" customHeight="1" x14ac:dyDescent="0.2">
      <c r="A58" s="122"/>
      <c r="B58" s="127" t="s">
        <v>68</v>
      </c>
      <c r="C58" s="190" t="s">
        <v>69</v>
      </c>
      <c r="D58" s="191"/>
      <c r="E58" s="191"/>
      <c r="F58" s="136" t="s">
        <v>26</v>
      </c>
      <c r="G58" s="128"/>
      <c r="H58" s="128"/>
      <c r="I58" s="128">
        <f>'02 2323_02 Pol'!G56</f>
        <v>0</v>
      </c>
      <c r="J58" s="133" t="str">
        <f>IF(I76=0,"",I58/I76*100)</f>
        <v/>
      </c>
    </row>
    <row r="59" spans="1:10" ht="36.75" customHeight="1" x14ac:dyDescent="0.2">
      <c r="A59" s="122"/>
      <c r="B59" s="127" t="s">
        <v>70</v>
      </c>
      <c r="C59" s="190" t="s">
        <v>71</v>
      </c>
      <c r="D59" s="191"/>
      <c r="E59" s="191"/>
      <c r="F59" s="136" t="s">
        <v>26</v>
      </c>
      <c r="G59" s="128"/>
      <c r="H59" s="128"/>
      <c r="I59" s="128">
        <f>'02 2323_02 Pol'!G66</f>
        <v>0</v>
      </c>
      <c r="J59" s="133" t="str">
        <f>IF(I76=0,"",I59/I76*100)</f>
        <v/>
      </c>
    </row>
    <row r="60" spans="1:10" ht="36.75" customHeight="1" x14ac:dyDescent="0.2">
      <c r="A60" s="122"/>
      <c r="B60" s="127" t="s">
        <v>72</v>
      </c>
      <c r="C60" s="190" t="s">
        <v>73</v>
      </c>
      <c r="D60" s="191"/>
      <c r="E60" s="191"/>
      <c r="F60" s="136" t="s">
        <v>26</v>
      </c>
      <c r="G60" s="128"/>
      <c r="H60" s="128"/>
      <c r="I60" s="128">
        <f>'02 2323_02 Pol'!G80</f>
        <v>0</v>
      </c>
      <c r="J60" s="133" t="str">
        <f>IF(I76=0,"",I60/I76*100)</f>
        <v/>
      </c>
    </row>
    <row r="61" spans="1:10" ht="36.75" customHeight="1" x14ac:dyDescent="0.2">
      <c r="A61" s="122"/>
      <c r="B61" s="127" t="s">
        <v>74</v>
      </c>
      <c r="C61" s="190" t="s">
        <v>75</v>
      </c>
      <c r="D61" s="191"/>
      <c r="E61" s="191"/>
      <c r="F61" s="136" t="s">
        <v>26</v>
      </c>
      <c r="G61" s="128"/>
      <c r="H61" s="128"/>
      <c r="I61" s="128">
        <f>'02 2323_02 Pol'!G91</f>
        <v>0</v>
      </c>
      <c r="J61" s="133" t="str">
        <f>IF(I76=0,"",I61/I76*100)</f>
        <v/>
      </c>
    </row>
    <row r="62" spans="1:10" ht="36.75" customHeight="1" x14ac:dyDescent="0.2">
      <c r="A62" s="122"/>
      <c r="B62" s="127" t="s">
        <v>76</v>
      </c>
      <c r="C62" s="190" t="s">
        <v>77</v>
      </c>
      <c r="D62" s="191"/>
      <c r="E62" s="191"/>
      <c r="F62" s="136" t="s">
        <v>26</v>
      </c>
      <c r="G62" s="128"/>
      <c r="H62" s="128"/>
      <c r="I62" s="128">
        <f>'02 2323_02 Pol'!G94</f>
        <v>0</v>
      </c>
      <c r="J62" s="133" t="str">
        <f>IF(I76=0,"",I62/I76*100)</f>
        <v/>
      </c>
    </row>
    <row r="63" spans="1:10" ht="36.75" customHeight="1" x14ac:dyDescent="0.2">
      <c r="A63" s="122"/>
      <c r="B63" s="127" t="s">
        <v>78</v>
      </c>
      <c r="C63" s="190" t="s">
        <v>79</v>
      </c>
      <c r="D63" s="191"/>
      <c r="E63" s="191"/>
      <c r="F63" s="136" t="s">
        <v>26</v>
      </c>
      <c r="G63" s="128"/>
      <c r="H63" s="128"/>
      <c r="I63" s="128">
        <f>'02 2323_02 Pol'!G97</f>
        <v>0</v>
      </c>
      <c r="J63" s="133" t="str">
        <f>IF(I76=0,"",I63/I76*100)</f>
        <v/>
      </c>
    </row>
    <row r="64" spans="1:10" ht="36.75" customHeight="1" x14ac:dyDescent="0.2">
      <c r="A64" s="122"/>
      <c r="B64" s="127" t="s">
        <v>80</v>
      </c>
      <c r="C64" s="190" t="s">
        <v>81</v>
      </c>
      <c r="D64" s="191"/>
      <c r="E64" s="191"/>
      <c r="F64" s="136" t="s">
        <v>26</v>
      </c>
      <c r="G64" s="128"/>
      <c r="H64" s="128"/>
      <c r="I64" s="128">
        <f>'02 2323_02 Pol'!G102</f>
        <v>0</v>
      </c>
      <c r="J64" s="133" t="str">
        <f>IF(I76=0,"",I64/I76*100)</f>
        <v/>
      </c>
    </row>
    <row r="65" spans="1:10" ht="36.75" customHeight="1" x14ac:dyDescent="0.2">
      <c r="A65" s="122"/>
      <c r="B65" s="127" t="s">
        <v>82</v>
      </c>
      <c r="C65" s="190" t="s">
        <v>83</v>
      </c>
      <c r="D65" s="191"/>
      <c r="E65" s="191"/>
      <c r="F65" s="136" t="s">
        <v>26</v>
      </c>
      <c r="G65" s="128"/>
      <c r="H65" s="128"/>
      <c r="I65" s="128">
        <f>'01 2323_01 Pol'!G13+'02 2323_02 Pol'!G115</f>
        <v>0</v>
      </c>
      <c r="J65" s="133" t="str">
        <f>IF(I76=0,"",I65/I76*100)</f>
        <v/>
      </c>
    </row>
    <row r="66" spans="1:10" ht="36.75" customHeight="1" x14ac:dyDescent="0.2">
      <c r="A66" s="122"/>
      <c r="B66" s="127" t="s">
        <v>84</v>
      </c>
      <c r="C66" s="190" t="s">
        <v>85</v>
      </c>
      <c r="D66" s="191"/>
      <c r="E66" s="191"/>
      <c r="F66" s="136" t="s">
        <v>26</v>
      </c>
      <c r="G66" s="128"/>
      <c r="H66" s="128"/>
      <c r="I66" s="128">
        <f>'01 2323_01 Pol'!G18</f>
        <v>0</v>
      </c>
      <c r="J66" s="133" t="str">
        <f>IF(I76=0,"",I66/I76*100)</f>
        <v/>
      </c>
    </row>
    <row r="67" spans="1:10" ht="36.75" customHeight="1" x14ac:dyDescent="0.2">
      <c r="A67" s="122"/>
      <c r="B67" s="127" t="s">
        <v>86</v>
      </c>
      <c r="C67" s="190" t="s">
        <v>87</v>
      </c>
      <c r="D67" s="191"/>
      <c r="E67" s="191"/>
      <c r="F67" s="136" t="s">
        <v>26</v>
      </c>
      <c r="G67" s="128"/>
      <c r="H67" s="128"/>
      <c r="I67" s="128">
        <f>'02 2323_02 Pol'!G123</f>
        <v>0</v>
      </c>
      <c r="J67" s="133" t="str">
        <f>IF(I76=0,"",I67/I76*100)</f>
        <v/>
      </c>
    </row>
    <row r="68" spans="1:10" ht="36.75" customHeight="1" x14ac:dyDescent="0.2">
      <c r="A68" s="122"/>
      <c r="B68" s="127" t="s">
        <v>88</v>
      </c>
      <c r="C68" s="190" t="s">
        <v>89</v>
      </c>
      <c r="D68" s="191"/>
      <c r="E68" s="191"/>
      <c r="F68" s="136" t="s">
        <v>27</v>
      </c>
      <c r="G68" s="128"/>
      <c r="H68" s="128"/>
      <c r="I68" s="128">
        <f>'01 2323_01 Pol'!G22+'02 2323_02 Pol'!G125</f>
        <v>0</v>
      </c>
      <c r="J68" s="133" t="str">
        <f>IF(I76=0,"",I68/I76*100)</f>
        <v/>
      </c>
    </row>
    <row r="69" spans="1:10" ht="36.75" customHeight="1" x14ac:dyDescent="0.2">
      <c r="A69" s="122"/>
      <c r="B69" s="127" t="s">
        <v>90</v>
      </c>
      <c r="C69" s="190" t="s">
        <v>91</v>
      </c>
      <c r="D69" s="191"/>
      <c r="E69" s="191"/>
      <c r="F69" s="136" t="s">
        <v>27</v>
      </c>
      <c r="G69" s="128"/>
      <c r="H69" s="128"/>
      <c r="I69" s="128">
        <f>'02 2323_02 Pol'!G129</f>
        <v>0</v>
      </c>
      <c r="J69" s="133" t="str">
        <f>IF(I76=0,"",I69/I76*100)</f>
        <v/>
      </c>
    </row>
    <row r="70" spans="1:10" ht="36.75" customHeight="1" x14ac:dyDescent="0.2">
      <c r="A70" s="122"/>
      <c r="B70" s="127" t="s">
        <v>92</v>
      </c>
      <c r="C70" s="190" t="s">
        <v>93</v>
      </c>
      <c r="D70" s="191"/>
      <c r="E70" s="191"/>
      <c r="F70" s="136" t="s">
        <v>27</v>
      </c>
      <c r="G70" s="128"/>
      <c r="H70" s="128"/>
      <c r="I70" s="128">
        <f>'02 2323_02 Pol'!G132</f>
        <v>0</v>
      </c>
      <c r="J70" s="133" t="str">
        <f>IF(I76=0,"",I70/I76*100)</f>
        <v/>
      </c>
    </row>
    <row r="71" spans="1:10" ht="36.75" customHeight="1" x14ac:dyDescent="0.2">
      <c r="A71" s="122"/>
      <c r="B71" s="127" t="s">
        <v>94</v>
      </c>
      <c r="C71" s="190" t="s">
        <v>95</v>
      </c>
      <c r="D71" s="191"/>
      <c r="E71" s="191"/>
      <c r="F71" s="136" t="s">
        <v>27</v>
      </c>
      <c r="G71" s="128"/>
      <c r="H71" s="128"/>
      <c r="I71" s="128">
        <f>'01 2323_01 Pol'!G26</f>
        <v>0</v>
      </c>
      <c r="J71" s="133" t="str">
        <f>IF(I76=0,"",I71/I76*100)</f>
        <v/>
      </c>
    </row>
    <row r="72" spans="1:10" ht="36.75" customHeight="1" x14ac:dyDescent="0.2">
      <c r="A72" s="122"/>
      <c r="B72" s="127" t="s">
        <v>96</v>
      </c>
      <c r="C72" s="190" t="s">
        <v>97</v>
      </c>
      <c r="D72" s="191"/>
      <c r="E72" s="191"/>
      <c r="F72" s="136" t="s">
        <v>27</v>
      </c>
      <c r="G72" s="128"/>
      <c r="H72" s="128"/>
      <c r="I72" s="128">
        <f>'02 2323_02 Pol'!G139</f>
        <v>0</v>
      </c>
      <c r="J72" s="133" t="str">
        <f>IF(I76=0,"",I72/I76*100)</f>
        <v/>
      </c>
    </row>
    <row r="73" spans="1:10" ht="36.75" customHeight="1" x14ac:dyDescent="0.2">
      <c r="A73" s="122"/>
      <c r="B73" s="127" t="s">
        <v>98</v>
      </c>
      <c r="C73" s="190" t="s">
        <v>99</v>
      </c>
      <c r="D73" s="191"/>
      <c r="E73" s="191"/>
      <c r="F73" s="136" t="s">
        <v>27</v>
      </c>
      <c r="G73" s="128"/>
      <c r="H73" s="128"/>
      <c r="I73" s="128">
        <f>'02 2323_02 Pol'!G166</f>
        <v>0</v>
      </c>
      <c r="J73" s="133" t="str">
        <f>IF(I76=0,"",I73/I76*100)</f>
        <v/>
      </c>
    </row>
    <row r="74" spans="1:10" ht="36.75" customHeight="1" x14ac:dyDescent="0.2">
      <c r="A74" s="122"/>
      <c r="B74" s="127" t="s">
        <v>100</v>
      </c>
      <c r="C74" s="190" t="s">
        <v>101</v>
      </c>
      <c r="D74" s="191"/>
      <c r="E74" s="191"/>
      <c r="F74" s="136" t="s">
        <v>102</v>
      </c>
      <c r="G74" s="128"/>
      <c r="H74" s="128"/>
      <c r="I74" s="128">
        <f>'01 2323_01 Pol'!G30+'02 2323_02 Pol'!G174</f>
        <v>0</v>
      </c>
      <c r="J74" s="133" t="str">
        <f>IF(I76=0,"",I74/I76*100)</f>
        <v/>
      </c>
    </row>
    <row r="75" spans="1:10" ht="36.75" customHeight="1" x14ac:dyDescent="0.2">
      <c r="A75" s="122"/>
      <c r="B75" s="127" t="s">
        <v>103</v>
      </c>
      <c r="C75" s="190" t="s">
        <v>29</v>
      </c>
      <c r="D75" s="191"/>
      <c r="E75" s="191"/>
      <c r="F75" s="136" t="s">
        <v>103</v>
      </c>
      <c r="G75" s="128"/>
      <c r="H75" s="128"/>
      <c r="I75" s="128">
        <f>'02 2323_02 Pol'!G182</f>
        <v>0</v>
      </c>
      <c r="J75" s="133" t="str">
        <f>IF(I76=0,"",I75/I76*100)</f>
        <v/>
      </c>
    </row>
    <row r="76" spans="1:10" ht="25.5" customHeight="1" x14ac:dyDescent="0.2">
      <c r="A76" s="123"/>
      <c r="B76" s="129" t="s">
        <v>1</v>
      </c>
      <c r="C76" s="130"/>
      <c r="D76" s="131"/>
      <c r="E76" s="131"/>
      <c r="F76" s="137"/>
      <c r="G76" s="132"/>
      <c r="H76" s="132"/>
      <c r="I76" s="132">
        <f>SUM(I56:I75)</f>
        <v>0</v>
      </c>
      <c r="J76" s="134">
        <f>SUM(J56:J75)</f>
        <v>0</v>
      </c>
    </row>
    <row r="77" spans="1:10" x14ac:dyDescent="0.2">
      <c r="F77" s="86"/>
      <c r="G77" s="86"/>
      <c r="H77" s="86"/>
      <c r="I77" s="86"/>
      <c r="J77" s="135"/>
    </row>
    <row r="78" spans="1:10" x14ac:dyDescent="0.2">
      <c r="F78" s="86"/>
      <c r="G78" s="86"/>
      <c r="H78" s="86"/>
      <c r="I78" s="86"/>
      <c r="J78" s="135"/>
    </row>
    <row r="79" spans="1:10" x14ac:dyDescent="0.2">
      <c r="F79" s="86"/>
      <c r="G79" s="86"/>
      <c r="H79" s="86"/>
      <c r="I79" s="86"/>
      <c r="J79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F4E5-340E-427B-AE57-9F471F2FB7B8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105</v>
      </c>
    </row>
    <row r="2" spans="1:60" ht="24.95" customHeight="1" x14ac:dyDescent="0.2">
      <c r="A2" s="139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106</v>
      </c>
    </row>
    <row r="3" spans="1:60" ht="24.95" customHeight="1" x14ac:dyDescent="0.2">
      <c r="A3" s="139" t="s">
        <v>9</v>
      </c>
      <c r="B3" s="49" t="s">
        <v>46</v>
      </c>
      <c r="C3" s="246" t="s">
        <v>47</v>
      </c>
      <c r="D3" s="247"/>
      <c r="E3" s="247"/>
      <c r="F3" s="247"/>
      <c r="G3" s="248"/>
      <c r="AC3" s="120" t="s">
        <v>106</v>
      </c>
      <c r="AG3" t="s">
        <v>107</v>
      </c>
    </row>
    <row r="4" spans="1:60" ht="24.95" customHeight="1" x14ac:dyDescent="0.2">
      <c r="A4" s="140" t="s">
        <v>10</v>
      </c>
      <c r="B4" s="141" t="s">
        <v>48</v>
      </c>
      <c r="C4" s="249" t="s">
        <v>47</v>
      </c>
      <c r="D4" s="250"/>
      <c r="E4" s="250"/>
      <c r="F4" s="250"/>
      <c r="G4" s="251"/>
      <c r="AG4" t="s">
        <v>108</v>
      </c>
    </row>
    <row r="5" spans="1:60" x14ac:dyDescent="0.2">
      <c r="D5" s="10"/>
    </row>
    <row r="6" spans="1:60" ht="38.25" x14ac:dyDescent="0.2">
      <c r="A6" s="143" t="s">
        <v>109</v>
      </c>
      <c r="B6" s="145" t="s">
        <v>110</v>
      </c>
      <c r="C6" s="145" t="s">
        <v>111</v>
      </c>
      <c r="D6" s="144" t="s">
        <v>112</v>
      </c>
      <c r="E6" s="143" t="s">
        <v>113</v>
      </c>
      <c r="F6" s="142" t="s">
        <v>114</v>
      </c>
      <c r="G6" s="143" t="s">
        <v>31</v>
      </c>
      <c r="H6" s="146" t="s">
        <v>32</v>
      </c>
      <c r="I6" s="146" t="s">
        <v>115</v>
      </c>
      <c r="J6" s="146" t="s">
        <v>33</v>
      </c>
      <c r="K6" s="146" t="s">
        <v>116</v>
      </c>
      <c r="L6" s="146" t="s">
        <v>117</v>
      </c>
      <c r="M6" s="146" t="s">
        <v>118</v>
      </c>
      <c r="N6" s="146" t="s">
        <v>119</v>
      </c>
      <c r="O6" s="146" t="s">
        <v>120</v>
      </c>
      <c r="P6" s="146" t="s">
        <v>121</v>
      </c>
      <c r="Q6" s="146" t="s">
        <v>122</v>
      </c>
      <c r="R6" s="146" t="s">
        <v>123</v>
      </c>
      <c r="S6" s="146" t="s">
        <v>124</v>
      </c>
      <c r="T6" s="146" t="s">
        <v>125</v>
      </c>
      <c r="U6" s="146" t="s">
        <v>126</v>
      </c>
      <c r="V6" s="146" t="s">
        <v>127</v>
      </c>
      <c r="W6" s="146" t="s">
        <v>128</v>
      </c>
      <c r="X6" s="146" t="s">
        <v>129</v>
      </c>
      <c r="Y6" s="146" t="s">
        <v>130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131</v>
      </c>
      <c r="B8" s="164" t="s">
        <v>64</v>
      </c>
      <c r="C8" s="182" t="s">
        <v>65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156324.26</v>
      </c>
      <c r="L8" s="162"/>
      <c r="M8" s="162">
        <f>SUM(M9:M12)</f>
        <v>0</v>
      </c>
      <c r="N8" s="161"/>
      <c r="O8" s="161">
        <f>SUM(O9:O12)</f>
        <v>0</v>
      </c>
      <c r="P8" s="161"/>
      <c r="Q8" s="161">
        <f>SUM(Q9:Q12)</f>
        <v>86.99</v>
      </c>
      <c r="R8" s="162"/>
      <c r="S8" s="162"/>
      <c r="T8" s="162"/>
      <c r="U8" s="162"/>
      <c r="V8" s="162">
        <f>SUM(V9:V12)</f>
        <v>249.77</v>
      </c>
      <c r="W8" s="162"/>
      <c r="X8" s="162"/>
      <c r="Y8" s="162"/>
      <c r="AG8" t="s">
        <v>132</v>
      </c>
    </row>
    <row r="9" spans="1:60" outlineLevel="1" x14ac:dyDescent="0.2">
      <c r="A9" s="170">
        <v>1</v>
      </c>
      <c r="B9" s="171" t="s">
        <v>133</v>
      </c>
      <c r="C9" s="183" t="s">
        <v>134</v>
      </c>
      <c r="D9" s="172" t="s">
        <v>135</v>
      </c>
      <c r="E9" s="173">
        <v>137.06</v>
      </c>
      <c r="F9" s="174"/>
      <c r="G9" s="175">
        <f>ROUND(E9*F9,2)</f>
        <v>0</v>
      </c>
      <c r="H9" s="158">
        <v>0</v>
      </c>
      <c r="I9" s="157">
        <f>ROUND(E9*H9,2)</f>
        <v>0</v>
      </c>
      <c r="J9" s="158">
        <v>1121</v>
      </c>
      <c r="K9" s="157">
        <f>ROUND(E9*J9,2)</f>
        <v>153644.26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0.6</v>
      </c>
      <c r="Q9" s="156">
        <f>ROUND(E9*P9,2)</f>
        <v>82.24</v>
      </c>
      <c r="R9" s="157"/>
      <c r="S9" s="157" t="s">
        <v>136</v>
      </c>
      <c r="T9" s="157" t="s">
        <v>136</v>
      </c>
      <c r="U9" s="157">
        <v>1.7869999999999999</v>
      </c>
      <c r="V9" s="157">
        <f>ROUND(E9*U9,2)</f>
        <v>244.93</v>
      </c>
      <c r="W9" s="157"/>
      <c r="X9" s="157" t="s">
        <v>137</v>
      </c>
      <c r="Y9" s="157" t="s">
        <v>138</v>
      </c>
      <c r="Z9" s="147"/>
      <c r="AA9" s="147"/>
      <c r="AB9" s="147"/>
      <c r="AC9" s="147"/>
      <c r="AD9" s="147"/>
      <c r="AE9" s="147"/>
      <c r="AF9" s="147"/>
      <c r="AG9" s="147" t="s">
        <v>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140</v>
      </c>
      <c r="D10" s="159"/>
      <c r="E10" s="160">
        <v>137.06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0">
        <v>2</v>
      </c>
      <c r="B11" s="171" t="s">
        <v>142</v>
      </c>
      <c r="C11" s="183" t="s">
        <v>143</v>
      </c>
      <c r="D11" s="172" t="s">
        <v>144</v>
      </c>
      <c r="E11" s="173">
        <v>20</v>
      </c>
      <c r="F11" s="174"/>
      <c r="G11" s="175">
        <f>ROUND(E11*F11,2)</f>
        <v>0</v>
      </c>
      <c r="H11" s="158">
        <v>0</v>
      </c>
      <c r="I11" s="157">
        <f>ROUND(E11*H11,2)</f>
        <v>0</v>
      </c>
      <c r="J11" s="158">
        <v>134</v>
      </c>
      <c r="K11" s="157">
        <f>ROUND(E11*J11,2)</f>
        <v>2680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0.23771999999999999</v>
      </c>
      <c r="Q11" s="156">
        <f>ROUND(E11*P11,2)</f>
        <v>4.75</v>
      </c>
      <c r="R11" s="157"/>
      <c r="S11" s="157" t="s">
        <v>136</v>
      </c>
      <c r="T11" s="157" t="s">
        <v>136</v>
      </c>
      <c r="U11" s="157">
        <v>0.24199999999999999</v>
      </c>
      <c r="V11" s="157">
        <f>ROUND(E11*U11,2)</f>
        <v>4.84</v>
      </c>
      <c r="W11" s="157"/>
      <c r="X11" s="157" t="s">
        <v>137</v>
      </c>
      <c r="Y11" s="157" t="s">
        <v>138</v>
      </c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4" t="s">
        <v>145</v>
      </c>
      <c r="D12" s="159"/>
      <c r="E12" s="160">
        <v>20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141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3" t="s">
        <v>131</v>
      </c>
      <c r="B13" s="164" t="s">
        <v>82</v>
      </c>
      <c r="C13" s="182" t="s">
        <v>83</v>
      </c>
      <c r="D13" s="165"/>
      <c r="E13" s="166"/>
      <c r="F13" s="167"/>
      <c r="G13" s="168">
        <f>SUMIF(AG14:AG17,"&lt;&gt;NOR",G14:G17)</f>
        <v>0</v>
      </c>
      <c r="H13" s="162"/>
      <c r="I13" s="162">
        <f>SUM(I14:I17)</f>
        <v>166.41</v>
      </c>
      <c r="J13" s="162"/>
      <c r="K13" s="162">
        <f>SUM(K14:K17)</f>
        <v>8095.59</v>
      </c>
      <c r="L13" s="162"/>
      <c r="M13" s="162">
        <f>SUM(M14:M17)</f>
        <v>0</v>
      </c>
      <c r="N13" s="161"/>
      <c r="O13" s="161">
        <f>SUM(O14:O17)</f>
        <v>0.01</v>
      </c>
      <c r="P13" s="161"/>
      <c r="Q13" s="161">
        <f>SUM(Q14:Q17)</f>
        <v>12.84</v>
      </c>
      <c r="R13" s="162"/>
      <c r="S13" s="162"/>
      <c r="T13" s="162"/>
      <c r="U13" s="162"/>
      <c r="V13" s="162">
        <f>SUM(V14:V17)</f>
        <v>13.809999999999999</v>
      </c>
      <c r="W13" s="162"/>
      <c r="X13" s="162"/>
      <c r="Y13" s="162"/>
      <c r="AG13" t="s">
        <v>132</v>
      </c>
    </row>
    <row r="14" spans="1:60" outlineLevel="1" x14ac:dyDescent="0.2">
      <c r="A14" s="170">
        <v>3</v>
      </c>
      <c r="B14" s="171" t="s">
        <v>146</v>
      </c>
      <c r="C14" s="183" t="s">
        <v>147</v>
      </c>
      <c r="D14" s="172" t="s">
        <v>148</v>
      </c>
      <c r="E14" s="173">
        <v>5.0999999999999996</v>
      </c>
      <c r="F14" s="174"/>
      <c r="G14" s="175">
        <f>ROUND(E14*F14,2)</f>
        <v>0</v>
      </c>
      <c r="H14" s="158">
        <v>32.630000000000003</v>
      </c>
      <c r="I14" s="157">
        <f>ROUND(E14*H14,2)</f>
        <v>166.41</v>
      </c>
      <c r="J14" s="158">
        <v>1547.37</v>
      </c>
      <c r="K14" s="157">
        <f>ROUND(E14*J14,2)</f>
        <v>7891.59</v>
      </c>
      <c r="L14" s="157">
        <v>21</v>
      </c>
      <c r="M14" s="157">
        <f>G14*(1+L14/100)</f>
        <v>0</v>
      </c>
      <c r="N14" s="156">
        <v>1.1199999999999999E-3</v>
      </c>
      <c r="O14" s="156">
        <f>ROUND(E14*N14,2)</f>
        <v>0.01</v>
      </c>
      <c r="P14" s="156">
        <v>2.5</v>
      </c>
      <c r="Q14" s="156">
        <f>ROUND(E14*P14,2)</f>
        <v>12.75</v>
      </c>
      <c r="R14" s="157"/>
      <c r="S14" s="157" t="s">
        <v>136</v>
      </c>
      <c r="T14" s="157" t="s">
        <v>136</v>
      </c>
      <c r="U14" s="157">
        <v>2.605</v>
      </c>
      <c r="V14" s="157">
        <f>ROUND(E14*U14,2)</f>
        <v>13.29</v>
      </c>
      <c r="W14" s="157"/>
      <c r="X14" s="157" t="s">
        <v>137</v>
      </c>
      <c r="Y14" s="157" t="s">
        <v>138</v>
      </c>
      <c r="Z14" s="147"/>
      <c r="AA14" s="147"/>
      <c r="AB14" s="147"/>
      <c r="AC14" s="147"/>
      <c r="AD14" s="147"/>
      <c r="AE14" s="147"/>
      <c r="AF14" s="147"/>
      <c r="AG14" s="147" t="s">
        <v>139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184" t="s">
        <v>149</v>
      </c>
      <c r="D15" s="159"/>
      <c r="E15" s="160">
        <v>5.0999999999999996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141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0">
        <v>4</v>
      </c>
      <c r="B16" s="171" t="s">
        <v>150</v>
      </c>
      <c r="C16" s="183" t="s">
        <v>151</v>
      </c>
      <c r="D16" s="172" t="s">
        <v>152</v>
      </c>
      <c r="E16" s="173">
        <v>2</v>
      </c>
      <c r="F16" s="174"/>
      <c r="G16" s="175">
        <f>ROUND(E16*F16,2)</f>
        <v>0</v>
      </c>
      <c r="H16" s="158">
        <v>0</v>
      </c>
      <c r="I16" s="157">
        <f>ROUND(E16*H16,2)</f>
        <v>0</v>
      </c>
      <c r="J16" s="158">
        <v>102</v>
      </c>
      <c r="K16" s="157">
        <f>ROUND(E16*J16,2)</f>
        <v>204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4.4999999999999998E-2</v>
      </c>
      <c r="Q16" s="156">
        <f>ROUND(E16*P16,2)</f>
        <v>0.09</v>
      </c>
      <c r="R16" s="157"/>
      <c r="S16" s="157" t="s">
        <v>136</v>
      </c>
      <c r="T16" s="157" t="s">
        <v>136</v>
      </c>
      <c r="U16" s="157">
        <v>0.26</v>
      </c>
      <c r="V16" s="157">
        <f>ROUND(E16*U16,2)</f>
        <v>0.52</v>
      </c>
      <c r="W16" s="157"/>
      <c r="X16" s="157" t="s">
        <v>137</v>
      </c>
      <c r="Y16" s="157" t="s">
        <v>138</v>
      </c>
      <c r="Z16" s="147"/>
      <c r="AA16" s="147"/>
      <c r="AB16" s="147"/>
      <c r="AC16" s="147"/>
      <c r="AD16" s="147"/>
      <c r="AE16" s="147"/>
      <c r="AF16" s="147"/>
      <c r="AG16" s="147" t="s">
        <v>139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66</v>
      </c>
      <c r="D17" s="159"/>
      <c r="E17" s="160">
        <v>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141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3" t="s">
        <v>131</v>
      </c>
      <c r="B18" s="164" t="s">
        <v>84</v>
      </c>
      <c r="C18" s="182" t="s">
        <v>85</v>
      </c>
      <c r="D18" s="165"/>
      <c r="E18" s="166"/>
      <c r="F18" s="167"/>
      <c r="G18" s="168">
        <f>SUMIF(AG19:AG21,"&lt;&gt;NOR",G19:G21)</f>
        <v>0</v>
      </c>
      <c r="H18" s="162"/>
      <c r="I18" s="162">
        <f>SUM(I19:I21)</f>
        <v>8955.35</v>
      </c>
      <c r="J18" s="162"/>
      <c r="K18" s="162">
        <f>SUM(K19:K21)</f>
        <v>150459.31</v>
      </c>
      <c r="L18" s="162"/>
      <c r="M18" s="162">
        <f>SUM(M19:M21)</f>
        <v>0</v>
      </c>
      <c r="N18" s="161"/>
      <c r="O18" s="161">
        <f>SUM(O19:O21)</f>
        <v>0.62</v>
      </c>
      <c r="P18" s="161"/>
      <c r="Q18" s="161">
        <f>SUM(Q19:Q21)</f>
        <v>140.66</v>
      </c>
      <c r="R18" s="162"/>
      <c r="S18" s="162"/>
      <c r="T18" s="162"/>
      <c r="U18" s="162"/>
      <c r="V18" s="162">
        <f>SUM(V19:V21)</f>
        <v>256.94</v>
      </c>
      <c r="W18" s="162"/>
      <c r="X18" s="162"/>
      <c r="Y18" s="162"/>
      <c r="AG18" t="s">
        <v>132</v>
      </c>
    </row>
    <row r="19" spans="1:60" outlineLevel="1" x14ac:dyDescent="0.2">
      <c r="A19" s="170">
        <v>5</v>
      </c>
      <c r="B19" s="171" t="s">
        <v>153</v>
      </c>
      <c r="C19" s="183" t="s">
        <v>154</v>
      </c>
      <c r="D19" s="172" t="s">
        <v>148</v>
      </c>
      <c r="E19" s="173">
        <v>937.73329000000001</v>
      </c>
      <c r="F19" s="174"/>
      <c r="G19" s="175">
        <f>ROUND(E19*F19,2)</f>
        <v>0</v>
      </c>
      <c r="H19" s="158">
        <v>9.5500000000000007</v>
      </c>
      <c r="I19" s="157">
        <f>ROUND(E19*H19,2)</f>
        <v>8955.35</v>
      </c>
      <c r="J19" s="158">
        <v>160.44999999999999</v>
      </c>
      <c r="K19" s="157">
        <f>ROUND(E19*J19,2)</f>
        <v>150459.31</v>
      </c>
      <c r="L19" s="157">
        <v>21</v>
      </c>
      <c r="M19" s="157">
        <f>G19*(1+L19/100)</f>
        <v>0</v>
      </c>
      <c r="N19" s="156">
        <v>6.6E-4</v>
      </c>
      <c r="O19" s="156">
        <f>ROUND(E19*N19,2)</f>
        <v>0.62</v>
      </c>
      <c r="P19" s="156">
        <v>0.15</v>
      </c>
      <c r="Q19" s="156">
        <f>ROUND(E19*P19,2)</f>
        <v>140.66</v>
      </c>
      <c r="R19" s="157"/>
      <c r="S19" s="157" t="s">
        <v>136</v>
      </c>
      <c r="T19" s="157" t="s">
        <v>136</v>
      </c>
      <c r="U19" s="157">
        <v>0.27400000000000002</v>
      </c>
      <c r="V19" s="157">
        <f>ROUND(E19*U19,2)</f>
        <v>256.94</v>
      </c>
      <c r="W19" s="157"/>
      <c r="X19" s="157" t="s">
        <v>137</v>
      </c>
      <c r="Y19" s="157" t="s">
        <v>138</v>
      </c>
      <c r="Z19" s="147"/>
      <c r="AA19" s="147"/>
      <c r="AB19" s="147"/>
      <c r="AC19" s="147"/>
      <c r="AD19" s="147"/>
      <c r="AE19" s="147"/>
      <c r="AF19" s="147"/>
      <c r="AG19" s="147" t="s">
        <v>139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155</v>
      </c>
      <c r="D20" s="159"/>
      <c r="E20" s="160">
        <v>637.43440999999996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141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4" t="s">
        <v>156</v>
      </c>
      <c r="D21" s="159"/>
      <c r="E21" s="160">
        <v>300.29888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141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3" t="s">
        <v>131</v>
      </c>
      <c r="B22" s="164" t="s">
        <v>88</v>
      </c>
      <c r="C22" s="182" t="s">
        <v>89</v>
      </c>
      <c r="D22" s="165"/>
      <c r="E22" s="166"/>
      <c r="F22" s="167"/>
      <c r="G22" s="168">
        <f>SUMIF(AG23:AG25,"&lt;&gt;NOR",G23:G25)</f>
        <v>0</v>
      </c>
      <c r="H22" s="162"/>
      <c r="I22" s="162">
        <f>SUM(I23:I25)</f>
        <v>0</v>
      </c>
      <c r="J22" s="162"/>
      <c r="K22" s="162">
        <f>SUM(K23:K25)</f>
        <v>306.51</v>
      </c>
      <c r="L22" s="162"/>
      <c r="M22" s="162">
        <f>SUM(M23:M25)</f>
        <v>0</v>
      </c>
      <c r="N22" s="161"/>
      <c r="O22" s="161">
        <f>SUM(O23:O25)</f>
        <v>0</v>
      </c>
      <c r="P22" s="161"/>
      <c r="Q22" s="161">
        <f>SUM(Q23:Q25)</f>
        <v>0.08</v>
      </c>
      <c r="R22" s="162"/>
      <c r="S22" s="162"/>
      <c r="T22" s="162"/>
      <c r="U22" s="162"/>
      <c r="V22" s="162">
        <f>SUM(V23:V25)</f>
        <v>0.63</v>
      </c>
      <c r="W22" s="162"/>
      <c r="X22" s="162"/>
      <c r="Y22" s="162"/>
      <c r="AG22" t="s">
        <v>132</v>
      </c>
    </row>
    <row r="23" spans="1:60" outlineLevel="1" x14ac:dyDescent="0.2">
      <c r="A23" s="170">
        <v>6</v>
      </c>
      <c r="B23" s="171" t="s">
        <v>157</v>
      </c>
      <c r="C23" s="183" t="s">
        <v>158</v>
      </c>
      <c r="D23" s="172" t="s">
        <v>152</v>
      </c>
      <c r="E23" s="173">
        <v>1</v>
      </c>
      <c r="F23" s="174"/>
      <c r="G23" s="175">
        <f>ROUND(E23*F23,2)</f>
        <v>0</v>
      </c>
      <c r="H23" s="158">
        <v>0</v>
      </c>
      <c r="I23" s="157">
        <f>ROUND(E23*H23,2)</f>
        <v>0</v>
      </c>
      <c r="J23" s="158">
        <v>300.5</v>
      </c>
      <c r="K23" s="157">
        <f>ROUND(E23*J23,2)</f>
        <v>300.5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8.2000000000000003E-2</v>
      </c>
      <c r="Q23" s="156">
        <f>ROUND(E23*P23,2)</f>
        <v>0.08</v>
      </c>
      <c r="R23" s="157"/>
      <c r="S23" s="157" t="s">
        <v>136</v>
      </c>
      <c r="T23" s="157" t="s">
        <v>136</v>
      </c>
      <c r="U23" s="157">
        <v>0.63</v>
      </c>
      <c r="V23" s="157">
        <f>ROUND(E23*U23,2)</f>
        <v>0.63</v>
      </c>
      <c r="W23" s="157"/>
      <c r="X23" s="157" t="s">
        <v>137</v>
      </c>
      <c r="Y23" s="157" t="s">
        <v>138</v>
      </c>
      <c r="Z23" s="147"/>
      <c r="AA23" s="147"/>
      <c r="AB23" s="147"/>
      <c r="AC23" s="147"/>
      <c r="AD23" s="147"/>
      <c r="AE23" s="147"/>
      <c r="AF23" s="147"/>
      <c r="AG23" s="147" t="s">
        <v>139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4" t="s">
        <v>64</v>
      </c>
      <c r="D24" s="159"/>
      <c r="E24" s="160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7</v>
      </c>
      <c r="B25" s="177" t="s">
        <v>159</v>
      </c>
      <c r="C25" s="185" t="s">
        <v>160</v>
      </c>
      <c r="D25" s="178" t="s">
        <v>0</v>
      </c>
      <c r="E25" s="179">
        <v>3.0049999999999999</v>
      </c>
      <c r="F25" s="180"/>
      <c r="G25" s="181">
        <f>ROUND(E25*F25,2)</f>
        <v>0</v>
      </c>
      <c r="H25" s="158">
        <v>0</v>
      </c>
      <c r="I25" s="157">
        <f>ROUND(E25*H25,2)</f>
        <v>0</v>
      </c>
      <c r="J25" s="158">
        <v>2</v>
      </c>
      <c r="K25" s="157">
        <f>ROUND(E25*J25,2)</f>
        <v>6.01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136</v>
      </c>
      <c r="T25" s="157" t="s">
        <v>136</v>
      </c>
      <c r="U25" s="157">
        <v>0</v>
      </c>
      <c r="V25" s="157">
        <f>ROUND(E25*U25,2)</f>
        <v>0</v>
      </c>
      <c r="W25" s="157"/>
      <c r="X25" s="157" t="s">
        <v>161</v>
      </c>
      <c r="Y25" s="157" t="s">
        <v>138</v>
      </c>
      <c r="Z25" s="147"/>
      <c r="AA25" s="147"/>
      <c r="AB25" s="147"/>
      <c r="AC25" s="147"/>
      <c r="AD25" s="147"/>
      <c r="AE25" s="147"/>
      <c r="AF25" s="147"/>
      <c r="AG25" s="147" t="s">
        <v>162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3" t="s">
        <v>131</v>
      </c>
      <c r="B26" s="164" t="s">
        <v>94</v>
      </c>
      <c r="C26" s="182" t="s">
        <v>95</v>
      </c>
      <c r="D26" s="165"/>
      <c r="E26" s="166"/>
      <c r="F26" s="167"/>
      <c r="G26" s="168">
        <f>SUMIF(AG27:AG29,"&lt;&gt;NOR",G27:G29)</f>
        <v>0</v>
      </c>
      <c r="H26" s="162"/>
      <c r="I26" s="162">
        <f>SUM(I27:I29)</f>
        <v>0</v>
      </c>
      <c r="J26" s="162"/>
      <c r="K26" s="162">
        <f>SUM(K27:K29)</f>
        <v>5642.91</v>
      </c>
      <c r="L26" s="162"/>
      <c r="M26" s="162">
        <f>SUM(M27:M29)</f>
        <v>0</v>
      </c>
      <c r="N26" s="161"/>
      <c r="O26" s="161">
        <f>SUM(O27:O29)</f>
        <v>0</v>
      </c>
      <c r="P26" s="161"/>
      <c r="Q26" s="161">
        <f>SUM(Q27:Q29)</f>
        <v>1.1499999999999999</v>
      </c>
      <c r="R26" s="162"/>
      <c r="S26" s="162"/>
      <c r="T26" s="162"/>
      <c r="U26" s="162"/>
      <c r="V26" s="162">
        <f>SUM(V27:V29)</f>
        <v>11.15</v>
      </c>
      <c r="W26" s="162"/>
      <c r="X26" s="162"/>
      <c r="Y26" s="162"/>
      <c r="AG26" t="s">
        <v>132</v>
      </c>
    </row>
    <row r="27" spans="1:60" outlineLevel="1" x14ac:dyDescent="0.2">
      <c r="A27" s="170">
        <v>8</v>
      </c>
      <c r="B27" s="171" t="s">
        <v>163</v>
      </c>
      <c r="C27" s="183" t="s">
        <v>164</v>
      </c>
      <c r="D27" s="172" t="s">
        <v>135</v>
      </c>
      <c r="E27" s="173">
        <v>68</v>
      </c>
      <c r="F27" s="174"/>
      <c r="G27" s="175">
        <f>ROUND(E27*F27,2)</f>
        <v>0</v>
      </c>
      <c r="H27" s="158">
        <v>0</v>
      </c>
      <c r="I27" s="157">
        <f>ROUND(E27*H27,2)</f>
        <v>0</v>
      </c>
      <c r="J27" s="158">
        <v>82</v>
      </c>
      <c r="K27" s="157">
        <f>ROUND(E27*J27,2)</f>
        <v>5576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1.695E-2</v>
      </c>
      <c r="Q27" s="156">
        <f>ROUND(E27*P27,2)</f>
        <v>1.1499999999999999</v>
      </c>
      <c r="R27" s="157"/>
      <c r="S27" s="157" t="s">
        <v>136</v>
      </c>
      <c r="T27" s="157" t="s">
        <v>136</v>
      </c>
      <c r="U27" s="157">
        <v>0.16400000000000001</v>
      </c>
      <c r="V27" s="157">
        <f>ROUND(E27*U27,2)</f>
        <v>11.15</v>
      </c>
      <c r="W27" s="157"/>
      <c r="X27" s="157" t="s">
        <v>137</v>
      </c>
      <c r="Y27" s="157" t="s">
        <v>138</v>
      </c>
      <c r="Z27" s="147"/>
      <c r="AA27" s="147"/>
      <c r="AB27" s="147"/>
      <c r="AC27" s="147"/>
      <c r="AD27" s="147"/>
      <c r="AE27" s="147"/>
      <c r="AF27" s="147"/>
      <c r="AG27" s="147" t="s">
        <v>139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4" t="s">
        <v>165</v>
      </c>
      <c r="D28" s="159"/>
      <c r="E28" s="160">
        <v>68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141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9</v>
      </c>
      <c r="B29" s="177" t="s">
        <v>166</v>
      </c>
      <c r="C29" s="185" t="s">
        <v>167</v>
      </c>
      <c r="D29" s="178" t="s">
        <v>0</v>
      </c>
      <c r="E29" s="179">
        <v>55.76</v>
      </c>
      <c r="F29" s="180"/>
      <c r="G29" s="181">
        <f>ROUND(E29*F29,2)</f>
        <v>0</v>
      </c>
      <c r="H29" s="158">
        <v>0</v>
      </c>
      <c r="I29" s="157">
        <f>ROUND(E29*H29,2)</f>
        <v>0</v>
      </c>
      <c r="J29" s="158">
        <v>1.2</v>
      </c>
      <c r="K29" s="157">
        <f>ROUND(E29*J29,2)</f>
        <v>66.91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136</v>
      </c>
      <c r="T29" s="157" t="s">
        <v>136</v>
      </c>
      <c r="U29" s="157">
        <v>0</v>
      </c>
      <c r="V29" s="157">
        <f>ROUND(E29*U29,2)</f>
        <v>0</v>
      </c>
      <c r="W29" s="157"/>
      <c r="X29" s="157" t="s">
        <v>161</v>
      </c>
      <c r="Y29" s="157" t="s">
        <v>138</v>
      </c>
      <c r="Z29" s="147"/>
      <c r="AA29" s="147"/>
      <c r="AB29" s="147"/>
      <c r="AC29" s="147"/>
      <c r="AD29" s="147"/>
      <c r="AE29" s="147"/>
      <c r="AF29" s="147"/>
      <c r="AG29" s="147" t="s">
        <v>162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131</v>
      </c>
      <c r="B30" s="164" t="s">
        <v>100</v>
      </c>
      <c r="C30" s="182" t="s">
        <v>101</v>
      </c>
      <c r="D30" s="165"/>
      <c r="E30" s="166"/>
      <c r="F30" s="167"/>
      <c r="G30" s="168">
        <f>SUMIF(AG31:AG33,"&lt;&gt;NOR",G31:G33)</f>
        <v>0</v>
      </c>
      <c r="H30" s="162"/>
      <c r="I30" s="162">
        <f>SUM(I31:I33)</f>
        <v>0</v>
      </c>
      <c r="J30" s="162"/>
      <c r="K30" s="162">
        <f>SUM(K31:K33)</f>
        <v>311583.52</v>
      </c>
      <c r="L30" s="162"/>
      <c r="M30" s="162">
        <f>SUM(M31:M33)</f>
        <v>0</v>
      </c>
      <c r="N30" s="161"/>
      <c r="O30" s="161">
        <f>SUM(O31:O33)</f>
        <v>0</v>
      </c>
      <c r="P30" s="161"/>
      <c r="Q30" s="161">
        <f>SUM(Q31:Q33)</f>
        <v>0</v>
      </c>
      <c r="R30" s="162"/>
      <c r="S30" s="162"/>
      <c r="T30" s="162"/>
      <c r="U30" s="162"/>
      <c r="V30" s="162">
        <f>SUM(V31:V33)</f>
        <v>118.45</v>
      </c>
      <c r="W30" s="162"/>
      <c r="X30" s="162"/>
      <c r="Y30" s="162"/>
      <c r="AG30" t="s">
        <v>132</v>
      </c>
    </row>
    <row r="31" spans="1:60" outlineLevel="1" x14ac:dyDescent="0.2">
      <c r="A31" s="176">
        <v>10</v>
      </c>
      <c r="B31" s="177" t="s">
        <v>168</v>
      </c>
      <c r="C31" s="185" t="s">
        <v>169</v>
      </c>
      <c r="D31" s="178" t="s">
        <v>170</v>
      </c>
      <c r="E31" s="179">
        <v>241.72498999999999</v>
      </c>
      <c r="F31" s="180"/>
      <c r="G31" s="181">
        <f>ROUND(E31*F31,2)</f>
        <v>0</v>
      </c>
      <c r="H31" s="158">
        <v>0</v>
      </c>
      <c r="I31" s="157">
        <f>ROUND(E31*H31,2)</f>
        <v>0</v>
      </c>
      <c r="J31" s="158">
        <v>264</v>
      </c>
      <c r="K31" s="157">
        <f>ROUND(E31*J31,2)</f>
        <v>63815.4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136</v>
      </c>
      <c r="T31" s="157" t="s">
        <v>136</v>
      </c>
      <c r="U31" s="157">
        <v>0.49</v>
      </c>
      <c r="V31" s="157">
        <f>ROUND(E31*U31,2)</f>
        <v>118.45</v>
      </c>
      <c r="W31" s="157"/>
      <c r="X31" s="157" t="s">
        <v>171</v>
      </c>
      <c r="Y31" s="157" t="s">
        <v>138</v>
      </c>
      <c r="Z31" s="147"/>
      <c r="AA31" s="147"/>
      <c r="AB31" s="147"/>
      <c r="AC31" s="147"/>
      <c r="AD31" s="147"/>
      <c r="AE31" s="147"/>
      <c r="AF31" s="147"/>
      <c r="AG31" s="147" t="s">
        <v>172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11</v>
      </c>
      <c r="B32" s="177" t="s">
        <v>173</v>
      </c>
      <c r="C32" s="185" t="s">
        <v>174</v>
      </c>
      <c r="D32" s="178" t="s">
        <v>170</v>
      </c>
      <c r="E32" s="179">
        <v>7010.0248099999999</v>
      </c>
      <c r="F32" s="180"/>
      <c r="G32" s="181">
        <f>ROUND(E32*F32,2)</f>
        <v>0</v>
      </c>
      <c r="H32" s="158">
        <v>0</v>
      </c>
      <c r="I32" s="157">
        <f>ROUND(E32*H32,2)</f>
        <v>0</v>
      </c>
      <c r="J32" s="158">
        <v>25</v>
      </c>
      <c r="K32" s="157">
        <f>ROUND(E32*J32,2)</f>
        <v>175250.62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136</v>
      </c>
      <c r="T32" s="157" t="s">
        <v>136</v>
      </c>
      <c r="U32" s="157">
        <v>0</v>
      </c>
      <c r="V32" s="157">
        <f>ROUND(E32*U32,2)</f>
        <v>0</v>
      </c>
      <c r="W32" s="157"/>
      <c r="X32" s="157" t="s">
        <v>171</v>
      </c>
      <c r="Y32" s="157" t="s">
        <v>138</v>
      </c>
      <c r="Z32" s="147"/>
      <c r="AA32" s="147"/>
      <c r="AB32" s="147"/>
      <c r="AC32" s="147"/>
      <c r="AD32" s="147"/>
      <c r="AE32" s="147"/>
      <c r="AF32" s="147"/>
      <c r="AG32" s="147" t="s">
        <v>172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0">
        <v>12</v>
      </c>
      <c r="B33" s="171" t="s">
        <v>175</v>
      </c>
      <c r="C33" s="183" t="s">
        <v>176</v>
      </c>
      <c r="D33" s="172" t="s">
        <v>170</v>
      </c>
      <c r="E33" s="173">
        <v>241.72498999999999</v>
      </c>
      <c r="F33" s="174"/>
      <c r="G33" s="175">
        <f>ROUND(E33*F33,2)</f>
        <v>0</v>
      </c>
      <c r="H33" s="158">
        <v>0</v>
      </c>
      <c r="I33" s="157">
        <f>ROUND(E33*H33,2)</f>
        <v>0</v>
      </c>
      <c r="J33" s="158">
        <v>300</v>
      </c>
      <c r="K33" s="157">
        <f>ROUND(E33*J33,2)</f>
        <v>72517.5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136</v>
      </c>
      <c r="T33" s="157" t="s">
        <v>177</v>
      </c>
      <c r="U33" s="157">
        <v>0</v>
      </c>
      <c r="V33" s="157">
        <f>ROUND(E33*U33,2)</f>
        <v>0</v>
      </c>
      <c r="W33" s="157"/>
      <c r="X33" s="157" t="s">
        <v>171</v>
      </c>
      <c r="Y33" s="157" t="s">
        <v>138</v>
      </c>
      <c r="Z33" s="147"/>
      <c r="AA33" s="147"/>
      <c r="AB33" s="147"/>
      <c r="AC33" s="147"/>
      <c r="AD33" s="147"/>
      <c r="AE33" s="147"/>
      <c r="AF33" s="147"/>
      <c r="AG33" s="147" t="s">
        <v>172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3"/>
      <c r="B34" s="4"/>
      <c r="C34" s="18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117</v>
      </c>
    </row>
    <row r="35" spans="1:60" x14ac:dyDescent="0.2">
      <c r="A35" s="150"/>
      <c r="B35" s="151" t="s">
        <v>31</v>
      </c>
      <c r="C35" s="187"/>
      <c r="D35" s="152"/>
      <c r="E35" s="153"/>
      <c r="F35" s="153"/>
      <c r="G35" s="169">
        <f>G8+G13+G18+G22+G26+G30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178</v>
      </c>
    </row>
    <row r="36" spans="1:60" x14ac:dyDescent="0.2">
      <c r="A36" s="3"/>
      <c r="B36" s="4"/>
      <c r="C36" s="18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">
      <c r="A37" s="3"/>
      <c r="B37" s="4"/>
      <c r="C37" s="18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252" t="s">
        <v>179</v>
      </c>
      <c r="B38" s="252"/>
      <c r="C38" s="25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54"/>
      <c r="B39" s="255"/>
      <c r="C39" s="256"/>
      <c r="D39" s="255"/>
      <c r="E39" s="255"/>
      <c r="F39" s="255"/>
      <c r="G39" s="25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180</v>
      </c>
    </row>
    <row r="40" spans="1:60" x14ac:dyDescent="0.2">
      <c r="A40" s="258"/>
      <c r="B40" s="259"/>
      <c r="C40" s="260"/>
      <c r="D40" s="259"/>
      <c r="E40" s="259"/>
      <c r="F40" s="259"/>
      <c r="G40" s="26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58"/>
      <c r="B41" s="259"/>
      <c r="C41" s="260"/>
      <c r="D41" s="259"/>
      <c r="E41" s="259"/>
      <c r="F41" s="259"/>
      <c r="G41" s="26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58"/>
      <c r="B42" s="259"/>
      <c r="C42" s="260"/>
      <c r="D42" s="259"/>
      <c r="E42" s="259"/>
      <c r="F42" s="259"/>
      <c r="G42" s="26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62"/>
      <c r="B43" s="263"/>
      <c r="C43" s="264"/>
      <c r="D43" s="263"/>
      <c r="E43" s="263"/>
      <c r="F43" s="263"/>
      <c r="G43" s="26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C45" s="188"/>
      <c r="D45" s="10"/>
      <c r="AG45" t="s">
        <v>181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A5A5-665F-4699-BE0F-7D63D8C71DDE}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105</v>
      </c>
    </row>
    <row r="2" spans="1:60" ht="24.95" customHeight="1" x14ac:dyDescent="0.2">
      <c r="A2" s="139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106</v>
      </c>
    </row>
    <row r="3" spans="1:60" ht="24.95" customHeight="1" x14ac:dyDescent="0.2">
      <c r="A3" s="139" t="s">
        <v>9</v>
      </c>
      <c r="B3" s="49" t="s">
        <v>49</v>
      </c>
      <c r="C3" s="246" t="s">
        <v>50</v>
      </c>
      <c r="D3" s="247"/>
      <c r="E3" s="247"/>
      <c r="F3" s="247"/>
      <c r="G3" s="248"/>
      <c r="AC3" s="120" t="s">
        <v>106</v>
      </c>
      <c r="AG3" t="s">
        <v>107</v>
      </c>
    </row>
    <row r="4" spans="1:60" ht="24.95" customHeight="1" x14ac:dyDescent="0.2">
      <c r="A4" s="140" t="s">
        <v>10</v>
      </c>
      <c r="B4" s="141" t="s">
        <v>51</v>
      </c>
      <c r="C4" s="249" t="s">
        <v>50</v>
      </c>
      <c r="D4" s="250"/>
      <c r="E4" s="250"/>
      <c r="F4" s="250"/>
      <c r="G4" s="251"/>
      <c r="AG4" t="s">
        <v>108</v>
      </c>
    </row>
    <row r="5" spans="1:60" x14ac:dyDescent="0.2">
      <c r="D5" s="10"/>
    </row>
    <row r="6" spans="1:60" ht="38.25" x14ac:dyDescent="0.2">
      <c r="A6" s="143" t="s">
        <v>109</v>
      </c>
      <c r="B6" s="145" t="s">
        <v>110</v>
      </c>
      <c r="C6" s="145" t="s">
        <v>111</v>
      </c>
      <c r="D6" s="144" t="s">
        <v>112</v>
      </c>
      <c r="E6" s="143" t="s">
        <v>113</v>
      </c>
      <c r="F6" s="142" t="s">
        <v>114</v>
      </c>
      <c r="G6" s="143" t="s">
        <v>31</v>
      </c>
      <c r="H6" s="146" t="s">
        <v>32</v>
      </c>
      <c r="I6" s="146" t="s">
        <v>115</v>
      </c>
      <c r="J6" s="146" t="s">
        <v>33</v>
      </c>
      <c r="K6" s="146" t="s">
        <v>116</v>
      </c>
      <c r="L6" s="146" t="s">
        <v>117</v>
      </c>
      <c r="M6" s="146" t="s">
        <v>118</v>
      </c>
      <c r="N6" s="146" t="s">
        <v>119</v>
      </c>
      <c r="O6" s="146" t="s">
        <v>120</v>
      </c>
      <c r="P6" s="146" t="s">
        <v>121</v>
      </c>
      <c r="Q6" s="146" t="s">
        <v>122</v>
      </c>
      <c r="R6" s="146" t="s">
        <v>123</v>
      </c>
      <c r="S6" s="146" t="s">
        <v>124</v>
      </c>
      <c r="T6" s="146" t="s">
        <v>125</v>
      </c>
      <c r="U6" s="146" t="s">
        <v>126</v>
      </c>
      <c r="V6" s="146" t="s">
        <v>127</v>
      </c>
      <c r="W6" s="146" t="s">
        <v>128</v>
      </c>
      <c r="X6" s="146" t="s">
        <v>129</v>
      </c>
      <c r="Y6" s="146" t="s">
        <v>130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131</v>
      </c>
      <c r="B8" s="164" t="s">
        <v>64</v>
      </c>
      <c r="C8" s="182" t="s">
        <v>65</v>
      </c>
      <c r="D8" s="165"/>
      <c r="E8" s="166"/>
      <c r="F8" s="167"/>
      <c r="G8" s="168">
        <f>SUMIF(AG9:AG44,"&lt;&gt;NOR",G9:G44)</f>
        <v>0</v>
      </c>
      <c r="H8" s="162"/>
      <c r="I8" s="162">
        <f>SUM(I9:I44)</f>
        <v>150897.38</v>
      </c>
      <c r="J8" s="162"/>
      <c r="K8" s="162">
        <f>SUM(K9:K44)</f>
        <v>854043.9</v>
      </c>
      <c r="L8" s="162"/>
      <c r="M8" s="162">
        <f>SUM(M9:M44)</f>
        <v>0</v>
      </c>
      <c r="N8" s="161"/>
      <c r="O8" s="161">
        <f>SUM(O9:O44)</f>
        <v>272.20999999999998</v>
      </c>
      <c r="P8" s="161"/>
      <c r="Q8" s="161">
        <f>SUM(Q9:Q44)</f>
        <v>176.55</v>
      </c>
      <c r="R8" s="162"/>
      <c r="S8" s="162"/>
      <c r="T8" s="162"/>
      <c r="U8" s="162"/>
      <c r="V8" s="162">
        <f>SUM(V9:V44)</f>
        <v>535.74</v>
      </c>
      <c r="W8" s="162"/>
      <c r="X8" s="162"/>
      <c r="Y8" s="162"/>
      <c r="AG8" t="s">
        <v>132</v>
      </c>
    </row>
    <row r="9" spans="1:60" outlineLevel="1" x14ac:dyDescent="0.2">
      <c r="A9" s="170">
        <v>1</v>
      </c>
      <c r="B9" s="171" t="s">
        <v>182</v>
      </c>
      <c r="C9" s="183" t="s">
        <v>183</v>
      </c>
      <c r="D9" s="172" t="s">
        <v>135</v>
      </c>
      <c r="E9" s="173">
        <v>321</v>
      </c>
      <c r="F9" s="174"/>
      <c r="G9" s="175">
        <f>ROUND(E9*F9,2)</f>
        <v>0</v>
      </c>
      <c r="H9" s="158">
        <v>0</v>
      </c>
      <c r="I9" s="157">
        <f>ROUND(E9*H9,2)</f>
        <v>0</v>
      </c>
      <c r="J9" s="158">
        <v>150</v>
      </c>
      <c r="K9" s="157">
        <f>ROUND(E9*J9,2)</f>
        <v>48150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0.55000000000000004</v>
      </c>
      <c r="Q9" s="156">
        <f>ROUND(E9*P9,2)</f>
        <v>176.55</v>
      </c>
      <c r="R9" s="157"/>
      <c r="S9" s="157" t="s">
        <v>136</v>
      </c>
      <c r="T9" s="157" t="s">
        <v>136</v>
      </c>
      <c r="U9" s="157">
        <v>0.2</v>
      </c>
      <c r="V9" s="157">
        <f>ROUND(E9*U9,2)</f>
        <v>64.2</v>
      </c>
      <c r="W9" s="157"/>
      <c r="X9" s="157" t="s">
        <v>137</v>
      </c>
      <c r="Y9" s="157" t="s">
        <v>138</v>
      </c>
      <c r="Z9" s="147"/>
      <c r="AA9" s="147"/>
      <c r="AB9" s="147"/>
      <c r="AC9" s="147"/>
      <c r="AD9" s="147"/>
      <c r="AE9" s="147"/>
      <c r="AF9" s="147"/>
      <c r="AG9" s="147" t="s">
        <v>139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184</v>
      </c>
      <c r="D10" s="159"/>
      <c r="E10" s="160">
        <v>321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185</v>
      </c>
      <c r="C11" s="183" t="s">
        <v>186</v>
      </c>
      <c r="D11" s="172" t="s">
        <v>148</v>
      </c>
      <c r="E11" s="173">
        <v>52.5</v>
      </c>
      <c r="F11" s="174"/>
      <c r="G11" s="175">
        <f>ROUND(E11*F11,2)</f>
        <v>0</v>
      </c>
      <c r="H11" s="158">
        <v>0</v>
      </c>
      <c r="I11" s="157">
        <f>ROUND(E11*H11,2)</f>
        <v>0</v>
      </c>
      <c r="J11" s="158">
        <v>221</v>
      </c>
      <c r="K11" s="157">
        <f>ROUND(E11*J11,2)</f>
        <v>11602.5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136</v>
      </c>
      <c r="T11" s="157" t="s">
        <v>136</v>
      </c>
      <c r="U11" s="157">
        <v>0.36799999999999999</v>
      </c>
      <c r="V11" s="157">
        <f>ROUND(E11*U11,2)</f>
        <v>19.32</v>
      </c>
      <c r="W11" s="157"/>
      <c r="X11" s="157" t="s">
        <v>137</v>
      </c>
      <c r="Y11" s="157" t="s">
        <v>138</v>
      </c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184" t="s">
        <v>187</v>
      </c>
      <c r="D12" s="159"/>
      <c r="E12" s="160">
        <v>52.5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141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0">
        <v>3</v>
      </c>
      <c r="B13" s="171" t="s">
        <v>188</v>
      </c>
      <c r="C13" s="183" t="s">
        <v>189</v>
      </c>
      <c r="D13" s="172" t="s">
        <v>148</v>
      </c>
      <c r="E13" s="173">
        <v>360.43200000000002</v>
      </c>
      <c r="F13" s="174"/>
      <c r="G13" s="175">
        <f>ROUND(E13*F13,2)</f>
        <v>0</v>
      </c>
      <c r="H13" s="158">
        <v>0</v>
      </c>
      <c r="I13" s="157">
        <f>ROUND(E13*H13,2)</f>
        <v>0</v>
      </c>
      <c r="J13" s="158">
        <v>162</v>
      </c>
      <c r="K13" s="157">
        <f>ROUND(E13*J13,2)</f>
        <v>58389.98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136</v>
      </c>
      <c r="T13" s="157" t="s">
        <v>136</v>
      </c>
      <c r="U13" s="157">
        <v>0.12</v>
      </c>
      <c r="V13" s="157">
        <f>ROUND(E13*U13,2)</f>
        <v>43.25</v>
      </c>
      <c r="W13" s="157"/>
      <c r="X13" s="157" t="s">
        <v>137</v>
      </c>
      <c r="Y13" s="157" t="s">
        <v>138</v>
      </c>
      <c r="Z13" s="147"/>
      <c r="AA13" s="147"/>
      <c r="AB13" s="147"/>
      <c r="AC13" s="147"/>
      <c r="AD13" s="147"/>
      <c r="AE13" s="147"/>
      <c r="AF13" s="147"/>
      <c r="AG13" s="147" t="s">
        <v>139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190</v>
      </c>
      <c r="D14" s="159"/>
      <c r="E14" s="160">
        <v>137.08799999999999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191</v>
      </c>
      <c r="D15" s="159"/>
      <c r="E15" s="160">
        <v>215.42400000000001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141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4" t="s">
        <v>192</v>
      </c>
      <c r="D16" s="159"/>
      <c r="E16" s="160">
        <v>7.92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141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4</v>
      </c>
      <c r="B17" s="171" t="s">
        <v>193</v>
      </c>
      <c r="C17" s="183" t="s">
        <v>194</v>
      </c>
      <c r="D17" s="172" t="s">
        <v>148</v>
      </c>
      <c r="E17" s="173">
        <v>360.43200000000002</v>
      </c>
      <c r="F17" s="174"/>
      <c r="G17" s="175">
        <f>ROUND(E17*F17,2)</f>
        <v>0</v>
      </c>
      <c r="H17" s="158">
        <v>0</v>
      </c>
      <c r="I17" s="157">
        <f>ROUND(E17*H17,2)</f>
        <v>0</v>
      </c>
      <c r="J17" s="158">
        <v>27.9</v>
      </c>
      <c r="K17" s="157">
        <f>ROUND(E17*J17,2)</f>
        <v>10056.049999999999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136</v>
      </c>
      <c r="T17" s="157" t="s">
        <v>136</v>
      </c>
      <c r="U17" s="157">
        <v>4.3099999999999999E-2</v>
      </c>
      <c r="V17" s="157">
        <f>ROUND(E17*U17,2)</f>
        <v>15.53</v>
      </c>
      <c r="W17" s="157"/>
      <c r="X17" s="157" t="s">
        <v>137</v>
      </c>
      <c r="Y17" s="157" t="s">
        <v>138</v>
      </c>
      <c r="Z17" s="147"/>
      <c r="AA17" s="147"/>
      <c r="AB17" s="147"/>
      <c r="AC17" s="147"/>
      <c r="AD17" s="147"/>
      <c r="AE17" s="147"/>
      <c r="AF17" s="147"/>
      <c r="AG17" s="147" t="s">
        <v>139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4" t="s">
        <v>195</v>
      </c>
      <c r="D18" s="159"/>
      <c r="E18" s="160">
        <v>360.43200000000002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0">
        <v>5</v>
      </c>
      <c r="B19" s="171" t="s">
        <v>196</v>
      </c>
      <c r="C19" s="183" t="s">
        <v>197</v>
      </c>
      <c r="D19" s="172" t="s">
        <v>148</v>
      </c>
      <c r="E19" s="173">
        <v>412.93</v>
      </c>
      <c r="F19" s="174"/>
      <c r="G19" s="175">
        <f>ROUND(E19*F19,2)</f>
        <v>0</v>
      </c>
      <c r="H19" s="158">
        <v>0</v>
      </c>
      <c r="I19" s="157">
        <f>ROUND(E19*H19,2)</f>
        <v>0</v>
      </c>
      <c r="J19" s="158">
        <v>296.5</v>
      </c>
      <c r="K19" s="157">
        <f>ROUND(E19*J19,2)</f>
        <v>122433.75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136</v>
      </c>
      <c r="T19" s="157" t="s">
        <v>136</v>
      </c>
      <c r="U19" s="157">
        <v>1.0999999999999999E-2</v>
      </c>
      <c r="V19" s="157">
        <f>ROUND(E19*U19,2)</f>
        <v>4.54</v>
      </c>
      <c r="W19" s="157"/>
      <c r="X19" s="157" t="s">
        <v>137</v>
      </c>
      <c r="Y19" s="157" t="s">
        <v>138</v>
      </c>
      <c r="Z19" s="147"/>
      <c r="AA19" s="147"/>
      <c r="AB19" s="147"/>
      <c r="AC19" s="147"/>
      <c r="AD19" s="147"/>
      <c r="AE19" s="147"/>
      <c r="AF19" s="147"/>
      <c r="AG19" s="147" t="s">
        <v>139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198</v>
      </c>
      <c r="D20" s="159"/>
      <c r="E20" s="160">
        <v>412.93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141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6</v>
      </c>
      <c r="B21" s="171" t="s">
        <v>199</v>
      </c>
      <c r="C21" s="183" t="s">
        <v>200</v>
      </c>
      <c r="D21" s="172" t="s">
        <v>148</v>
      </c>
      <c r="E21" s="173">
        <v>8258.6</v>
      </c>
      <c r="F21" s="174"/>
      <c r="G21" s="175">
        <f>ROUND(E21*F21,2)</f>
        <v>0</v>
      </c>
      <c r="H21" s="158">
        <v>0</v>
      </c>
      <c r="I21" s="157">
        <f>ROUND(E21*H21,2)</f>
        <v>0</v>
      </c>
      <c r="J21" s="158">
        <v>23.9</v>
      </c>
      <c r="K21" s="157">
        <f>ROUND(E21*J21,2)</f>
        <v>197380.54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136</v>
      </c>
      <c r="T21" s="157" t="s">
        <v>136</v>
      </c>
      <c r="U21" s="157">
        <v>0</v>
      </c>
      <c r="V21" s="157">
        <f>ROUND(E21*U21,2)</f>
        <v>0</v>
      </c>
      <c r="W21" s="157"/>
      <c r="X21" s="157" t="s">
        <v>137</v>
      </c>
      <c r="Y21" s="157" t="s">
        <v>138</v>
      </c>
      <c r="Z21" s="147"/>
      <c r="AA21" s="147"/>
      <c r="AB21" s="147"/>
      <c r="AC21" s="147"/>
      <c r="AD21" s="147"/>
      <c r="AE21" s="147"/>
      <c r="AF21" s="147"/>
      <c r="AG21" s="147" t="s">
        <v>139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4" t="s">
        <v>201</v>
      </c>
      <c r="D22" s="159"/>
      <c r="E22" s="160">
        <v>8258.6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141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7</v>
      </c>
      <c r="B23" s="171" t="s">
        <v>202</v>
      </c>
      <c r="C23" s="183" t="s">
        <v>203</v>
      </c>
      <c r="D23" s="172" t="s">
        <v>148</v>
      </c>
      <c r="E23" s="173">
        <v>3.06</v>
      </c>
      <c r="F23" s="174"/>
      <c r="G23" s="175">
        <f>ROUND(E23*F23,2)</f>
        <v>0</v>
      </c>
      <c r="H23" s="158">
        <v>0</v>
      </c>
      <c r="I23" s="157">
        <f>ROUND(E23*H23,2)</f>
        <v>0</v>
      </c>
      <c r="J23" s="158">
        <v>563</v>
      </c>
      <c r="K23" s="157">
        <f>ROUND(E23*J23,2)</f>
        <v>1722.78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136</v>
      </c>
      <c r="T23" s="157" t="s">
        <v>136</v>
      </c>
      <c r="U23" s="157">
        <v>1.1499999999999999</v>
      </c>
      <c r="V23" s="157">
        <f>ROUND(E23*U23,2)</f>
        <v>3.52</v>
      </c>
      <c r="W23" s="157"/>
      <c r="X23" s="157" t="s">
        <v>137</v>
      </c>
      <c r="Y23" s="157" t="s">
        <v>138</v>
      </c>
      <c r="Z23" s="147"/>
      <c r="AA23" s="147"/>
      <c r="AB23" s="147"/>
      <c r="AC23" s="147"/>
      <c r="AD23" s="147"/>
      <c r="AE23" s="147"/>
      <c r="AF23" s="147"/>
      <c r="AG23" s="147" t="s">
        <v>139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4" t="s">
        <v>204</v>
      </c>
      <c r="D24" s="159"/>
      <c r="E24" s="160">
        <v>2.52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4" t="s">
        <v>205</v>
      </c>
      <c r="D25" s="159"/>
      <c r="E25" s="160">
        <v>0.54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141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0">
        <v>8</v>
      </c>
      <c r="B26" s="171" t="s">
        <v>206</v>
      </c>
      <c r="C26" s="183" t="s">
        <v>207</v>
      </c>
      <c r="D26" s="172" t="s">
        <v>148</v>
      </c>
      <c r="E26" s="173">
        <v>148.16200000000001</v>
      </c>
      <c r="F26" s="174"/>
      <c r="G26" s="175">
        <f>ROUND(E26*F26,2)</f>
        <v>0</v>
      </c>
      <c r="H26" s="158">
        <v>0</v>
      </c>
      <c r="I26" s="157">
        <f>ROUND(E26*H26,2)</f>
        <v>0</v>
      </c>
      <c r="J26" s="158">
        <v>1007</v>
      </c>
      <c r="K26" s="157">
        <f>ROUND(E26*J26,2)</f>
        <v>149199.13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136</v>
      </c>
      <c r="T26" s="157" t="s">
        <v>136</v>
      </c>
      <c r="U26" s="157">
        <v>2.1949999999999998</v>
      </c>
      <c r="V26" s="157">
        <f>ROUND(E26*U26,2)</f>
        <v>325.22000000000003</v>
      </c>
      <c r="W26" s="157"/>
      <c r="X26" s="157" t="s">
        <v>137</v>
      </c>
      <c r="Y26" s="157" t="s">
        <v>138</v>
      </c>
      <c r="Z26" s="147"/>
      <c r="AA26" s="147"/>
      <c r="AB26" s="147"/>
      <c r="AC26" s="147"/>
      <c r="AD26" s="147"/>
      <c r="AE26" s="147"/>
      <c r="AF26" s="147"/>
      <c r="AG26" s="147" t="s">
        <v>139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4" t="s">
        <v>190</v>
      </c>
      <c r="D27" s="159"/>
      <c r="E27" s="160">
        <v>137.08799999999999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141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4" t="s">
        <v>191</v>
      </c>
      <c r="D28" s="159"/>
      <c r="E28" s="160">
        <v>215.42400000000001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141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4" t="s">
        <v>208</v>
      </c>
      <c r="D29" s="159"/>
      <c r="E29" s="160">
        <v>-59.9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141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4" t="s">
        <v>209</v>
      </c>
      <c r="D30" s="159"/>
      <c r="E30" s="160">
        <v>-144.44999999999999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141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0">
        <v>9</v>
      </c>
      <c r="B31" s="171" t="s">
        <v>210</v>
      </c>
      <c r="C31" s="183" t="s">
        <v>211</v>
      </c>
      <c r="D31" s="172" t="s">
        <v>135</v>
      </c>
      <c r="E31" s="173">
        <v>404.88</v>
      </c>
      <c r="F31" s="174"/>
      <c r="G31" s="175">
        <f>ROUND(E31*F31,2)</f>
        <v>0</v>
      </c>
      <c r="H31" s="158">
        <v>0</v>
      </c>
      <c r="I31" s="157">
        <f>ROUND(E31*H31,2)</f>
        <v>0</v>
      </c>
      <c r="J31" s="158">
        <v>62.7</v>
      </c>
      <c r="K31" s="157">
        <f>ROUND(E31*J31,2)</f>
        <v>25385.98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136</v>
      </c>
      <c r="T31" s="157" t="s">
        <v>136</v>
      </c>
      <c r="U31" s="157">
        <v>9.6000000000000002E-2</v>
      </c>
      <c r="V31" s="157">
        <f>ROUND(E31*U31,2)</f>
        <v>38.869999999999997</v>
      </c>
      <c r="W31" s="157"/>
      <c r="X31" s="157" t="s">
        <v>137</v>
      </c>
      <c r="Y31" s="157" t="s">
        <v>138</v>
      </c>
      <c r="Z31" s="147"/>
      <c r="AA31" s="147"/>
      <c r="AB31" s="147"/>
      <c r="AC31" s="147"/>
      <c r="AD31" s="147"/>
      <c r="AE31" s="147"/>
      <c r="AF31" s="147"/>
      <c r="AG31" s="147" t="s">
        <v>139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4" t="s">
        <v>212</v>
      </c>
      <c r="D32" s="159"/>
      <c r="E32" s="160">
        <v>152.32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4" t="s">
        <v>213</v>
      </c>
      <c r="D33" s="159"/>
      <c r="E33" s="160">
        <v>239.36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141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4" t="s">
        <v>214</v>
      </c>
      <c r="D34" s="159"/>
      <c r="E34" s="160">
        <v>13.2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141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0">
        <v>10</v>
      </c>
      <c r="B35" s="171" t="s">
        <v>215</v>
      </c>
      <c r="C35" s="183" t="s">
        <v>216</v>
      </c>
      <c r="D35" s="172" t="s">
        <v>135</v>
      </c>
      <c r="E35" s="173">
        <v>199</v>
      </c>
      <c r="F35" s="174"/>
      <c r="G35" s="175">
        <f>ROUND(E35*F35,2)</f>
        <v>0</v>
      </c>
      <c r="H35" s="158">
        <v>0</v>
      </c>
      <c r="I35" s="157">
        <f>ROUND(E35*H35,2)</f>
        <v>0</v>
      </c>
      <c r="J35" s="158">
        <v>61.9</v>
      </c>
      <c r="K35" s="157">
        <f>ROUND(E35*J35,2)</f>
        <v>12318.1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136</v>
      </c>
      <c r="T35" s="157" t="s">
        <v>136</v>
      </c>
      <c r="U35" s="157">
        <v>0.107</v>
      </c>
      <c r="V35" s="157">
        <f>ROUND(E35*U35,2)</f>
        <v>21.29</v>
      </c>
      <c r="W35" s="157"/>
      <c r="X35" s="157" t="s">
        <v>137</v>
      </c>
      <c r="Y35" s="157" t="s">
        <v>138</v>
      </c>
      <c r="Z35" s="147"/>
      <c r="AA35" s="147"/>
      <c r="AB35" s="147"/>
      <c r="AC35" s="147"/>
      <c r="AD35" s="147"/>
      <c r="AE35" s="147"/>
      <c r="AF35" s="147"/>
      <c r="AG35" s="147" t="s">
        <v>139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2" x14ac:dyDescent="0.2">
      <c r="A36" s="154"/>
      <c r="B36" s="155"/>
      <c r="C36" s="184" t="s">
        <v>217</v>
      </c>
      <c r="D36" s="159"/>
      <c r="E36" s="160">
        <v>199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141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0">
        <v>11</v>
      </c>
      <c r="B37" s="171" t="s">
        <v>218</v>
      </c>
      <c r="C37" s="183" t="s">
        <v>219</v>
      </c>
      <c r="D37" s="172" t="s">
        <v>148</v>
      </c>
      <c r="E37" s="173">
        <v>412.93</v>
      </c>
      <c r="F37" s="174"/>
      <c r="G37" s="175">
        <f>ROUND(E37*F37,2)</f>
        <v>0</v>
      </c>
      <c r="H37" s="158">
        <v>0</v>
      </c>
      <c r="I37" s="157">
        <f>ROUND(E37*H37,2)</f>
        <v>0</v>
      </c>
      <c r="J37" s="158">
        <v>513</v>
      </c>
      <c r="K37" s="157">
        <f>ROUND(E37*J37,2)</f>
        <v>211833.09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136</v>
      </c>
      <c r="T37" s="157" t="s">
        <v>136</v>
      </c>
      <c r="U37" s="157">
        <v>0</v>
      </c>
      <c r="V37" s="157">
        <f>ROUND(E37*U37,2)</f>
        <v>0</v>
      </c>
      <c r="W37" s="157"/>
      <c r="X37" s="157" t="s">
        <v>137</v>
      </c>
      <c r="Y37" s="157" t="s">
        <v>138</v>
      </c>
      <c r="Z37" s="147"/>
      <c r="AA37" s="147"/>
      <c r="AB37" s="147"/>
      <c r="AC37" s="147"/>
      <c r="AD37" s="147"/>
      <c r="AE37" s="147"/>
      <c r="AF37" s="147"/>
      <c r="AG37" s="147" t="s">
        <v>139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4" t="s">
        <v>220</v>
      </c>
      <c r="D38" s="159"/>
      <c r="E38" s="160">
        <v>412.93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141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0">
        <v>12</v>
      </c>
      <c r="B39" s="171" t="s">
        <v>221</v>
      </c>
      <c r="C39" s="183" t="s">
        <v>222</v>
      </c>
      <c r="D39" s="172" t="s">
        <v>135</v>
      </c>
      <c r="E39" s="173">
        <v>199</v>
      </c>
      <c r="F39" s="174"/>
      <c r="G39" s="175">
        <f>ROUND(E39*F39,2)</f>
        <v>0</v>
      </c>
      <c r="H39" s="158">
        <v>4.5999999999999996</v>
      </c>
      <c r="I39" s="157">
        <f>ROUND(E39*H39,2)</f>
        <v>915.4</v>
      </c>
      <c r="J39" s="158">
        <v>28</v>
      </c>
      <c r="K39" s="157">
        <f>ROUND(E39*J39,2)</f>
        <v>5572</v>
      </c>
      <c r="L39" s="157">
        <v>21</v>
      </c>
      <c r="M39" s="157">
        <f>G39*(1+L39/100)</f>
        <v>0</v>
      </c>
      <c r="N39" s="156">
        <v>3.0000000000000001E-5</v>
      </c>
      <c r="O39" s="156">
        <f>ROUND(E39*N39,2)</f>
        <v>0.01</v>
      </c>
      <c r="P39" s="156">
        <v>0</v>
      </c>
      <c r="Q39" s="156">
        <f>ROUND(E39*P39,2)</f>
        <v>0</v>
      </c>
      <c r="R39" s="157"/>
      <c r="S39" s="157" t="s">
        <v>136</v>
      </c>
      <c r="T39" s="157" t="s">
        <v>223</v>
      </c>
      <c r="U39" s="157">
        <v>0</v>
      </c>
      <c r="V39" s="157">
        <f>ROUND(E39*U39,2)</f>
        <v>0</v>
      </c>
      <c r="W39" s="157"/>
      <c r="X39" s="157" t="s">
        <v>224</v>
      </c>
      <c r="Y39" s="157" t="s">
        <v>138</v>
      </c>
      <c r="Z39" s="147"/>
      <c r="AA39" s="147"/>
      <c r="AB39" s="147"/>
      <c r="AC39" s="147"/>
      <c r="AD39" s="147"/>
      <c r="AE39" s="147"/>
      <c r="AF39" s="147"/>
      <c r="AG39" s="147" t="s">
        <v>225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 x14ac:dyDescent="0.2">
      <c r="A40" s="154"/>
      <c r="B40" s="155"/>
      <c r="C40" s="184" t="s">
        <v>217</v>
      </c>
      <c r="D40" s="159"/>
      <c r="E40" s="160">
        <v>199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141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13</v>
      </c>
      <c r="B41" s="171" t="s">
        <v>226</v>
      </c>
      <c r="C41" s="183" t="s">
        <v>227</v>
      </c>
      <c r="D41" s="172" t="s">
        <v>170</v>
      </c>
      <c r="E41" s="173">
        <v>272.19959999999998</v>
      </c>
      <c r="F41" s="174"/>
      <c r="G41" s="175">
        <f>ROUND(E41*F41,2)</f>
        <v>0</v>
      </c>
      <c r="H41" s="158">
        <v>551</v>
      </c>
      <c r="I41" s="157">
        <f>ROUND(E41*H41,2)</f>
        <v>149981.98000000001</v>
      </c>
      <c r="J41" s="158">
        <v>0</v>
      </c>
      <c r="K41" s="157">
        <f>ROUND(E41*J41,2)</f>
        <v>0</v>
      </c>
      <c r="L41" s="157">
        <v>21</v>
      </c>
      <c r="M41" s="157">
        <f>G41*(1+L41/100)</f>
        <v>0</v>
      </c>
      <c r="N41" s="156">
        <v>1</v>
      </c>
      <c r="O41" s="156">
        <f>ROUND(E41*N41,2)</f>
        <v>272.2</v>
      </c>
      <c r="P41" s="156">
        <v>0</v>
      </c>
      <c r="Q41" s="156">
        <f>ROUND(E41*P41,2)</f>
        <v>0</v>
      </c>
      <c r="R41" s="157" t="s">
        <v>228</v>
      </c>
      <c r="S41" s="157" t="s">
        <v>136</v>
      </c>
      <c r="T41" s="157" t="s">
        <v>136</v>
      </c>
      <c r="U41" s="157">
        <v>0</v>
      </c>
      <c r="V41" s="157">
        <f>ROUND(E41*U41,2)</f>
        <v>0</v>
      </c>
      <c r="W41" s="157"/>
      <c r="X41" s="157" t="s">
        <v>229</v>
      </c>
      <c r="Y41" s="157" t="s">
        <v>138</v>
      </c>
      <c r="Z41" s="147"/>
      <c r="AA41" s="147"/>
      <c r="AB41" s="147"/>
      <c r="AC41" s="147"/>
      <c r="AD41" s="147"/>
      <c r="AE41" s="147"/>
      <c r="AF41" s="147"/>
      <c r="AG41" s="147" t="s">
        <v>230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4" t="s">
        <v>231</v>
      </c>
      <c r="D42" s="159"/>
      <c r="E42" s="160">
        <v>266.69159999999999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141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4" t="s">
        <v>232</v>
      </c>
      <c r="D43" s="159"/>
      <c r="E43" s="160">
        <v>4.5359999999999996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141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4" t="s">
        <v>233</v>
      </c>
      <c r="D44" s="159"/>
      <c r="E44" s="160">
        <v>0.97199999999999998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141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3" t="s">
        <v>131</v>
      </c>
      <c r="B45" s="164" t="s">
        <v>66</v>
      </c>
      <c r="C45" s="182" t="s">
        <v>67</v>
      </c>
      <c r="D45" s="165"/>
      <c r="E45" s="166"/>
      <c r="F45" s="167"/>
      <c r="G45" s="168">
        <f>SUMIF(AG46:AG55,"&lt;&gt;NOR",G46:G55)</f>
        <v>0</v>
      </c>
      <c r="H45" s="162"/>
      <c r="I45" s="162">
        <f>SUM(I46:I55)</f>
        <v>82144.37999999999</v>
      </c>
      <c r="J45" s="162"/>
      <c r="K45" s="162">
        <f>SUM(K46:K55)</f>
        <v>25945.14</v>
      </c>
      <c r="L45" s="162"/>
      <c r="M45" s="162">
        <f>SUM(M46:M55)</f>
        <v>0</v>
      </c>
      <c r="N45" s="161"/>
      <c r="O45" s="161">
        <f>SUM(O46:O55)</f>
        <v>58.620000000000005</v>
      </c>
      <c r="P45" s="161"/>
      <c r="Q45" s="161">
        <f>SUM(Q46:Q55)</f>
        <v>0</v>
      </c>
      <c r="R45" s="162"/>
      <c r="S45" s="162"/>
      <c r="T45" s="162"/>
      <c r="U45" s="162"/>
      <c r="V45" s="162">
        <f>SUM(V46:V55)</f>
        <v>52.21</v>
      </c>
      <c r="W45" s="162"/>
      <c r="X45" s="162"/>
      <c r="Y45" s="162"/>
      <c r="AG45" t="s">
        <v>132</v>
      </c>
    </row>
    <row r="46" spans="1:60" outlineLevel="1" x14ac:dyDescent="0.2">
      <c r="A46" s="170">
        <v>14</v>
      </c>
      <c r="B46" s="171" t="s">
        <v>234</v>
      </c>
      <c r="C46" s="183" t="s">
        <v>235</v>
      </c>
      <c r="D46" s="172" t="s">
        <v>148</v>
      </c>
      <c r="E46" s="173">
        <v>14.592000000000001</v>
      </c>
      <c r="F46" s="174"/>
      <c r="G46" s="175">
        <f>ROUND(E46*F46,2)</f>
        <v>0</v>
      </c>
      <c r="H46" s="158">
        <v>2638.83</v>
      </c>
      <c r="I46" s="157">
        <f>ROUND(E46*H46,2)</f>
        <v>38505.81</v>
      </c>
      <c r="J46" s="158">
        <v>321.17</v>
      </c>
      <c r="K46" s="157">
        <f>ROUND(E46*J46,2)</f>
        <v>4686.51</v>
      </c>
      <c r="L46" s="157">
        <v>21</v>
      </c>
      <c r="M46" s="157">
        <f>G46*(1+L46/100)</f>
        <v>0</v>
      </c>
      <c r="N46" s="156">
        <v>2.5249999999999999</v>
      </c>
      <c r="O46" s="156">
        <f>ROUND(E46*N46,2)</f>
        <v>36.840000000000003</v>
      </c>
      <c r="P46" s="156">
        <v>0</v>
      </c>
      <c r="Q46" s="156">
        <f>ROUND(E46*P46,2)</f>
        <v>0</v>
      </c>
      <c r="R46" s="157"/>
      <c r="S46" s="157" t="s">
        <v>136</v>
      </c>
      <c r="T46" s="157" t="s">
        <v>136</v>
      </c>
      <c r="U46" s="157">
        <v>0.47699999999999998</v>
      </c>
      <c r="V46" s="157">
        <f>ROUND(E46*U46,2)</f>
        <v>6.96</v>
      </c>
      <c r="W46" s="157"/>
      <c r="X46" s="157" t="s">
        <v>137</v>
      </c>
      <c r="Y46" s="157" t="s">
        <v>138</v>
      </c>
      <c r="Z46" s="147"/>
      <c r="AA46" s="147"/>
      <c r="AB46" s="147"/>
      <c r="AC46" s="147"/>
      <c r="AD46" s="147"/>
      <c r="AE46" s="147"/>
      <c r="AF46" s="147"/>
      <c r="AG46" s="147" t="s">
        <v>139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4" t="s">
        <v>236</v>
      </c>
      <c r="D47" s="159"/>
      <c r="E47" s="160">
        <v>5.44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141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4" t="s">
        <v>237</v>
      </c>
      <c r="D48" s="159"/>
      <c r="E48" s="160">
        <v>9.1519999999999992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141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0">
        <v>15</v>
      </c>
      <c r="B49" s="171" t="s">
        <v>238</v>
      </c>
      <c r="C49" s="183" t="s">
        <v>239</v>
      </c>
      <c r="D49" s="172" t="s">
        <v>135</v>
      </c>
      <c r="E49" s="173">
        <v>48.96</v>
      </c>
      <c r="F49" s="174"/>
      <c r="G49" s="175">
        <f>ROUND(E49*F49,2)</f>
        <v>0</v>
      </c>
      <c r="H49" s="158">
        <v>410.25</v>
      </c>
      <c r="I49" s="157">
        <f>ROUND(E49*H49,2)</f>
        <v>20085.84</v>
      </c>
      <c r="J49" s="158">
        <v>238.75</v>
      </c>
      <c r="K49" s="157">
        <f>ROUND(E49*J49,2)</f>
        <v>11689.2</v>
      </c>
      <c r="L49" s="157">
        <v>21</v>
      </c>
      <c r="M49" s="157">
        <f>G49*(1+L49/100)</f>
        <v>0</v>
      </c>
      <c r="N49" s="156">
        <v>3.6400000000000002E-2</v>
      </c>
      <c r="O49" s="156">
        <f>ROUND(E49*N49,2)</f>
        <v>1.78</v>
      </c>
      <c r="P49" s="156">
        <v>0</v>
      </c>
      <c r="Q49" s="156">
        <f>ROUND(E49*P49,2)</f>
        <v>0</v>
      </c>
      <c r="R49" s="157"/>
      <c r="S49" s="157" t="s">
        <v>136</v>
      </c>
      <c r="T49" s="157" t="s">
        <v>136</v>
      </c>
      <c r="U49" s="157">
        <v>0.52700000000000002</v>
      </c>
      <c r="V49" s="157">
        <f>ROUND(E49*U49,2)</f>
        <v>25.8</v>
      </c>
      <c r="W49" s="157"/>
      <c r="X49" s="157" t="s">
        <v>137</v>
      </c>
      <c r="Y49" s="157" t="s">
        <v>138</v>
      </c>
      <c r="Z49" s="147"/>
      <c r="AA49" s="147"/>
      <c r="AB49" s="147"/>
      <c r="AC49" s="147"/>
      <c r="AD49" s="147"/>
      <c r="AE49" s="147"/>
      <c r="AF49" s="147"/>
      <c r="AG49" s="147" t="s">
        <v>139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4" t="s">
        <v>240</v>
      </c>
      <c r="D50" s="159"/>
      <c r="E50" s="160">
        <v>19.04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141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4" t="s">
        <v>241</v>
      </c>
      <c r="D51" s="159"/>
      <c r="E51" s="160">
        <v>29.92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141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0">
        <v>16</v>
      </c>
      <c r="B52" s="171" t="s">
        <v>242</v>
      </c>
      <c r="C52" s="183" t="s">
        <v>243</v>
      </c>
      <c r="D52" s="172" t="s">
        <v>135</v>
      </c>
      <c r="E52" s="173">
        <v>48.96</v>
      </c>
      <c r="F52" s="174"/>
      <c r="G52" s="175">
        <f>ROUND(E52*F52,2)</f>
        <v>0</v>
      </c>
      <c r="H52" s="158">
        <v>0</v>
      </c>
      <c r="I52" s="157">
        <f>ROUND(E52*H52,2)</f>
        <v>0</v>
      </c>
      <c r="J52" s="158">
        <v>143.5</v>
      </c>
      <c r="K52" s="157">
        <f>ROUND(E52*J52,2)</f>
        <v>7025.76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136</v>
      </c>
      <c r="T52" s="157" t="s">
        <v>136</v>
      </c>
      <c r="U52" s="157">
        <v>0.32</v>
      </c>
      <c r="V52" s="157">
        <f>ROUND(E52*U52,2)</f>
        <v>15.67</v>
      </c>
      <c r="W52" s="157"/>
      <c r="X52" s="157" t="s">
        <v>137</v>
      </c>
      <c r="Y52" s="157" t="s">
        <v>138</v>
      </c>
      <c r="Z52" s="147"/>
      <c r="AA52" s="147"/>
      <c r="AB52" s="147"/>
      <c r="AC52" s="147"/>
      <c r="AD52" s="147"/>
      <c r="AE52" s="147"/>
      <c r="AF52" s="147"/>
      <c r="AG52" s="147" t="s">
        <v>139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4" t="s">
        <v>244</v>
      </c>
      <c r="D53" s="159"/>
      <c r="E53" s="160">
        <v>48.96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141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0">
        <v>17</v>
      </c>
      <c r="B54" s="171" t="s">
        <v>245</v>
      </c>
      <c r="C54" s="183" t="s">
        <v>246</v>
      </c>
      <c r="D54" s="172" t="s">
        <v>148</v>
      </c>
      <c r="E54" s="173">
        <v>7.92</v>
      </c>
      <c r="F54" s="174"/>
      <c r="G54" s="175">
        <f>ROUND(E54*F54,2)</f>
        <v>0</v>
      </c>
      <c r="H54" s="158">
        <v>2973.83</v>
      </c>
      <c r="I54" s="157">
        <f>ROUND(E54*H54,2)</f>
        <v>23552.73</v>
      </c>
      <c r="J54" s="158">
        <v>321.17</v>
      </c>
      <c r="K54" s="157">
        <f>ROUND(E54*J54,2)</f>
        <v>2543.67</v>
      </c>
      <c r="L54" s="157">
        <v>21</v>
      </c>
      <c r="M54" s="157">
        <f>G54*(1+L54/100)</f>
        <v>0</v>
      </c>
      <c r="N54" s="156">
        <v>2.5249999999999999</v>
      </c>
      <c r="O54" s="156">
        <f>ROUND(E54*N54,2)</f>
        <v>20</v>
      </c>
      <c r="P54" s="156">
        <v>0</v>
      </c>
      <c r="Q54" s="156">
        <f>ROUND(E54*P54,2)</f>
        <v>0</v>
      </c>
      <c r="R54" s="157"/>
      <c r="S54" s="157" t="s">
        <v>136</v>
      </c>
      <c r="T54" s="157" t="s">
        <v>136</v>
      </c>
      <c r="U54" s="157">
        <v>0.47699999999999998</v>
      </c>
      <c r="V54" s="157">
        <f>ROUND(E54*U54,2)</f>
        <v>3.78</v>
      </c>
      <c r="W54" s="157"/>
      <c r="X54" s="157" t="s">
        <v>137</v>
      </c>
      <c r="Y54" s="157" t="s">
        <v>138</v>
      </c>
      <c r="Z54" s="147"/>
      <c r="AA54" s="147"/>
      <c r="AB54" s="147"/>
      <c r="AC54" s="147"/>
      <c r="AD54" s="147"/>
      <c r="AE54" s="147"/>
      <c r="AF54" s="147"/>
      <c r="AG54" s="147" t="s">
        <v>139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4" t="s">
        <v>192</v>
      </c>
      <c r="D55" s="159"/>
      <c r="E55" s="160">
        <v>7.92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141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3" t="s">
        <v>131</v>
      </c>
      <c r="B56" s="164" t="s">
        <v>68</v>
      </c>
      <c r="C56" s="182" t="s">
        <v>69</v>
      </c>
      <c r="D56" s="165"/>
      <c r="E56" s="166"/>
      <c r="F56" s="167"/>
      <c r="G56" s="168">
        <f>SUMIF(AG57:AG65,"&lt;&gt;NOR",G57:G65)</f>
        <v>0</v>
      </c>
      <c r="H56" s="162"/>
      <c r="I56" s="162">
        <f>SUM(I57:I65)</f>
        <v>0</v>
      </c>
      <c r="J56" s="162"/>
      <c r="K56" s="162">
        <f>SUM(K57:K65)</f>
        <v>2781613</v>
      </c>
      <c r="L56" s="162"/>
      <c r="M56" s="162">
        <f>SUM(M57:M65)</f>
        <v>0</v>
      </c>
      <c r="N56" s="161"/>
      <c r="O56" s="161">
        <f>SUM(O57:O65)</f>
        <v>0</v>
      </c>
      <c r="P56" s="161"/>
      <c r="Q56" s="161">
        <f>SUM(Q57:Q65)</f>
        <v>0</v>
      </c>
      <c r="R56" s="162"/>
      <c r="S56" s="162"/>
      <c r="T56" s="162"/>
      <c r="U56" s="162"/>
      <c r="V56" s="162">
        <f>SUM(V57:V65)</f>
        <v>0</v>
      </c>
      <c r="W56" s="162"/>
      <c r="X56" s="162"/>
      <c r="Y56" s="162"/>
      <c r="AG56" t="s">
        <v>132</v>
      </c>
    </row>
    <row r="57" spans="1:60" ht="33.75" outlineLevel="1" x14ac:dyDescent="0.2">
      <c r="A57" s="170">
        <v>18</v>
      </c>
      <c r="B57" s="171" t="s">
        <v>247</v>
      </c>
      <c r="C57" s="183" t="s">
        <v>248</v>
      </c>
      <c r="D57" s="172" t="s">
        <v>152</v>
      </c>
      <c r="E57" s="173">
        <v>369</v>
      </c>
      <c r="F57" s="174"/>
      <c r="G57" s="175">
        <f>ROUND(E57*F57,2)</f>
        <v>0</v>
      </c>
      <c r="H57" s="158">
        <v>0</v>
      </c>
      <c r="I57" s="157">
        <f>ROUND(E57*H57,2)</f>
        <v>0</v>
      </c>
      <c r="J57" s="158">
        <v>1200</v>
      </c>
      <c r="K57" s="157">
        <f>ROUND(E57*J57,2)</f>
        <v>442800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249</v>
      </c>
      <c r="T57" s="157" t="s">
        <v>177</v>
      </c>
      <c r="U57" s="157">
        <v>0</v>
      </c>
      <c r="V57" s="157">
        <f>ROUND(E57*U57,2)</f>
        <v>0</v>
      </c>
      <c r="W57" s="157"/>
      <c r="X57" s="157" t="s">
        <v>137</v>
      </c>
      <c r="Y57" s="157" t="s">
        <v>138</v>
      </c>
      <c r="Z57" s="147"/>
      <c r="AA57" s="147"/>
      <c r="AB57" s="147"/>
      <c r="AC57" s="147"/>
      <c r="AD57" s="147"/>
      <c r="AE57" s="147"/>
      <c r="AF57" s="147"/>
      <c r="AG57" s="147" t="s">
        <v>139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4" t="s">
        <v>250</v>
      </c>
      <c r="D58" s="159"/>
      <c r="E58" s="160">
        <v>369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141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19</v>
      </c>
      <c r="B59" s="177" t="s">
        <v>251</v>
      </c>
      <c r="C59" s="185" t="s">
        <v>252</v>
      </c>
      <c r="D59" s="178" t="s">
        <v>152</v>
      </c>
      <c r="E59" s="179">
        <v>42</v>
      </c>
      <c r="F59" s="180"/>
      <c r="G59" s="181">
        <f t="shared" ref="G59:G65" si="0">ROUND(E59*F59,2)</f>
        <v>0</v>
      </c>
      <c r="H59" s="158">
        <v>0</v>
      </c>
      <c r="I59" s="157">
        <f t="shared" ref="I59:I65" si="1">ROUND(E59*H59,2)</f>
        <v>0</v>
      </c>
      <c r="J59" s="158">
        <v>3052</v>
      </c>
      <c r="K59" s="157">
        <f t="shared" ref="K59:K65" si="2">ROUND(E59*J59,2)</f>
        <v>128184</v>
      </c>
      <c r="L59" s="157">
        <v>21</v>
      </c>
      <c r="M59" s="157">
        <f t="shared" ref="M59:M65" si="3">G59*(1+L59/100)</f>
        <v>0</v>
      </c>
      <c r="N59" s="156">
        <v>0</v>
      </c>
      <c r="O59" s="156">
        <f t="shared" ref="O59:O65" si="4">ROUND(E59*N59,2)</f>
        <v>0</v>
      </c>
      <c r="P59" s="156">
        <v>0</v>
      </c>
      <c r="Q59" s="156">
        <f t="shared" ref="Q59:Q65" si="5">ROUND(E59*P59,2)</f>
        <v>0</v>
      </c>
      <c r="R59" s="157"/>
      <c r="S59" s="157" t="s">
        <v>249</v>
      </c>
      <c r="T59" s="157" t="s">
        <v>177</v>
      </c>
      <c r="U59" s="157">
        <v>0</v>
      </c>
      <c r="V59" s="157">
        <f t="shared" ref="V59:V65" si="6">ROUND(E59*U59,2)</f>
        <v>0</v>
      </c>
      <c r="W59" s="157"/>
      <c r="X59" s="157" t="s">
        <v>137</v>
      </c>
      <c r="Y59" s="157" t="s">
        <v>138</v>
      </c>
      <c r="Z59" s="147"/>
      <c r="AA59" s="147"/>
      <c r="AB59" s="147"/>
      <c r="AC59" s="147"/>
      <c r="AD59" s="147"/>
      <c r="AE59" s="147"/>
      <c r="AF59" s="147"/>
      <c r="AG59" s="147" t="s">
        <v>139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20</v>
      </c>
      <c r="B60" s="177" t="s">
        <v>253</v>
      </c>
      <c r="C60" s="185" t="s">
        <v>254</v>
      </c>
      <c r="D60" s="178" t="s">
        <v>152</v>
      </c>
      <c r="E60" s="179">
        <v>22</v>
      </c>
      <c r="F60" s="180"/>
      <c r="G60" s="181">
        <f t="shared" si="0"/>
        <v>0</v>
      </c>
      <c r="H60" s="158">
        <v>0</v>
      </c>
      <c r="I60" s="157">
        <f t="shared" si="1"/>
        <v>0</v>
      </c>
      <c r="J60" s="158">
        <v>4233</v>
      </c>
      <c r="K60" s="157">
        <f t="shared" si="2"/>
        <v>93126</v>
      </c>
      <c r="L60" s="157">
        <v>21</v>
      </c>
      <c r="M60" s="157">
        <f t="shared" si="3"/>
        <v>0</v>
      </c>
      <c r="N60" s="156">
        <v>0</v>
      </c>
      <c r="O60" s="156">
        <f t="shared" si="4"/>
        <v>0</v>
      </c>
      <c r="P60" s="156">
        <v>0</v>
      </c>
      <c r="Q60" s="156">
        <f t="shared" si="5"/>
        <v>0</v>
      </c>
      <c r="R60" s="157"/>
      <c r="S60" s="157" t="s">
        <v>249</v>
      </c>
      <c r="T60" s="157" t="s">
        <v>177</v>
      </c>
      <c r="U60" s="157">
        <v>0</v>
      </c>
      <c r="V60" s="157">
        <f t="shared" si="6"/>
        <v>0</v>
      </c>
      <c r="W60" s="157"/>
      <c r="X60" s="157" t="s">
        <v>137</v>
      </c>
      <c r="Y60" s="157" t="s">
        <v>138</v>
      </c>
      <c r="Z60" s="147"/>
      <c r="AA60" s="147"/>
      <c r="AB60" s="147"/>
      <c r="AC60" s="147"/>
      <c r="AD60" s="147"/>
      <c r="AE60" s="147"/>
      <c r="AF60" s="147"/>
      <c r="AG60" s="147" t="s">
        <v>139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21</v>
      </c>
      <c r="B61" s="177" t="s">
        <v>255</v>
      </c>
      <c r="C61" s="185" t="s">
        <v>256</v>
      </c>
      <c r="D61" s="178" t="s">
        <v>152</v>
      </c>
      <c r="E61" s="179">
        <v>227</v>
      </c>
      <c r="F61" s="180"/>
      <c r="G61" s="181">
        <f t="shared" si="0"/>
        <v>0</v>
      </c>
      <c r="H61" s="158">
        <v>0</v>
      </c>
      <c r="I61" s="157">
        <f t="shared" si="1"/>
        <v>0</v>
      </c>
      <c r="J61" s="158">
        <v>5238</v>
      </c>
      <c r="K61" s="157">
        <f t="shared" si="2"/>
        <v>1189026</v>
      </c>
      <c r="L61" s="157">
        <v>21</v>
      </c>
      <c r="M61" s="157">
        <f t="shared" si="3"/>
        <v>0</v>
      </c>
      <c r="N61" s="156">
        <v>0</v>
      </c>
      <c r="O61" s="156">
        <f t="shared" si="4"/>
        <v>0</v>
      </c>
      <c r="P61" s="156">
        <v>0</v>
      </c>
      <c r="Q61" s="156">
        <f t="shared" si="5"/>
        <v>0</v>
      </c>
      <c r="R61" s="157"/>
      <c r="S61" s="157" t="s">
        <v>249</v>
      </c>
      <c r="T61" s="157" t="s">
        <v>177</v>
      </c>
      <c r="U61" s="157">
        <v>0</v>
      </c>
      <c r="V61" s="157">
        <f t="shared" si="6"/>
        <v>0</v>
      </c>
      <c r="W61" s="157"/>
      <c r="X61" s="157" t="s">
        <v>137</v>
      </c>
      <c r="Y61" s="157" t="s">
        <v>138</v>
      </c>
      <c r="Z61" s="147"/>
      <c r="AA61" s="147"/>
      <c r="AB61" s="147"/>
      <c r="AC61" s="147"/>
      <c r="AD61" s="147"/>
      <c r="AE61" s="147"/>
      <c r="AF61" s="147"/>
      <c r="AG61" s="147" t="s">
        <v>139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22</v>
      </c>
      <c r="B62" s="177" t="s">
        <v>257</v>
      </c>
      <c r="C62" s="185" t="s">
        <v>258</v>
      </c>
      <c r="D62" s="178" t="s">
        <v>152</v>
      </c>
      <c r="E62" s="179">
        <v>34</v>
      </c>
      <c r="F62" s="180"/>
      <c r="G62" s="181">
        <f t="shared" si="0"/>
        <v>0</v>
      </c>
      <c r="H62" s="158">
        <v>0</v>
      </c>
      <c r="I62" s="157">
        <f t="shared" si="1"/>
        <v>0</v>
      </c>
      <c r="J62" s="158">
        <v>5495</v>
      </c>
      <c r="K62" s="157">
        <f t="shared" si="2"/>
        <v>186830</v>
      </c>
      <c r="L62" s="157">
        <v>21</v>
      </c>
      <c r="M62" s="157">
        <f t="shared" si="3"/>
        <v>0</v>
      </c>
      <c r="N62" s="156">
        <v>0</v>
      </c>
      <c r="O62" s="156">
        <f t="shared" si="4"/>
        <v>0</v>
      </c>
      <c r="P62" s="156">
        <v>0</v>
      </c>
      <c r="Q62" s="156">
        <f t="shared" si="5"/>
        <v>0</v>
      </c>
      <c r="R62" s="157"/>
      <c r="S62" s="157" t="s">
        <v>249</v>
      </c>
      <c r="T62" s="157" t="s">
        <v>177</v>
      </c>
      <c r="U62" s="157">
        <v>0</v>
      </c>
      <c r="V62" s="157">
        <f t="shared" si="6"/>
        <v>0</v>
      </c>
      <c r="W62" s="157"/>
      <c r="X62" s="157" t="s">
        <v>137</v>
      </c>
      <c r="Y62" s="157" t="s">
        <v>138</v>
      </c>
      <c r="Z62" s="147"/>
      <c r="AA62" s="147"/>
      <c r="AB62" s="147"/>
      <c r="AC62" s="147"/>
      <c r="AD62" s="147"/>
      <c r="AE62" s="147"/>
      <c r="AF62" s="147"/>
      <c r="AG62" s="147" t="s">
        <v>139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23</v>
      </c>
      <c r="B63" s="177" t="s">
        <v>259</v>
      </c>
      <c r="C63" s="185" t="s">
        <v>260</v>
      </c>
      <c r="D63" s="178" t="s">
        <v>152</v>
      </c>
      <c r="E63" s="179">
        <v>44</v>
      </c>
      <c r="F63" s="180"/>
      <c r="G63" s="181">
        <f t="shared" si="0"/>
        <v>0</v>
      </c>
      <c r="H63" s="158">
        <v>0</v>
      </c>
      <c r="I63" s="157">
        <f t="shared" si="1"/>
        <v>0</v>
      </c>
      <c r="J63" s="158">
        <v>6303</v>
      </c>
      <c r="K63" s="157">
        <f t="shared" si="2"/>
        <v>277332</v>
      </c>
      <c r="L63" s="157">
        <v>21</v>
      </c>
      <c r="M63" s="157">
        <f t="shared" si="3"/>
        <v>0</v>
      </c>
      <c r="N63" s="156">
        <v>0</v>
      </c>
      <c r="O63" s="156">
        <f t="shared" si="4"/>
        <v>0</v>
      </c>
      <c r="P63" s="156">
        <v>0</v>
      </c>
      <c r="Q63" s="156">
        <f t="shared" si="5"/>
        <v>0</v>
      </c>
      <c r="R63" s="157"/>
      <c r="S63" s="157" t="s">
        <v>249</v>
      </c>
      <c r="T63" s="157" t="s">
        <v>177</v>
      </c>
      <c r="U63" s="157">
        <v>0</v>
      </c>
      <c r="V63" s="157">
        <f t="shared" si="6"/>
        <v>0</v>
      </c>
      <c r="W63" s="157"/>
      <c r="X63" s="157" t="s">
        <v>137</v>
      </c>
      <c r="Y63" s="157" t="s">
        <v>138</v>
      </c>
      <c r="Z63" s="147"/>
      <c r="AA63" s="147"/>
      <c r="AB63" s="147"/>
      <c r="AC63" s="147"/>
      <c r="AD63" s="147"/>
      <c r="AE63" s="147"/>
      <c r="AF63" s="147"/>
      <c r="AG63" s="147" t="s">
        <v>139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24</v>
      </c>
      <c r="B64" s="177" t="s">
        <v>261</v>
      </c>
      <c r="C64" s="185" t="s">
        <v>262</v>
      </c>
      <c r="D64" s="178" t="s">
        <v>263</v>
      </c>
      <c r="E64" s="179">
        <v>1</v>
      </c>
      <c r="F64" s="180"/>
      <c r="G64" s="181">
        <f t="shared" si="0"/>
        <v>0</v>
      </c>
      <c r="H64" s="158">
        <v>0</v>
      </c>
      <c r="I64" s="157">
        <f t="shared" si="1"/>
        <v>0</v>
      </c>
      <c r="J64" s="158">
        <v>144315</v>
      </c>
      <c r="K64" s="157">
        <f t="shared" si="2"/>
        <v>144315</v>
      </c>
      <c r="L64" s="157">
        <v>21</v>
      </c>
      <c r="M64" s="157">
        <f t="shared" si="3"/>
        <v>0</v>
      </c>
      <c r="N64" s="156">
        <v>0</v>
      </c>
      <c r="O64" s="156">
        <f t="shared" si="4"/>
        <v>0</v>
      </c>
      <c r="P64" s="156">
        <v>0</v>
      </c>
      <c r="Q64" s="156">
        <f t="shared" si="5"/>
        <v>0</v>
      </c>
      <c r="R64" s="157"/>
      <c r="S64" s="157" t="s">
        <v>249</v>
      </c>
      <c r="T64" s="157" t="s">
        <v>177</v>
      </c>
      <c r="U64" s="157">
        <v>0</v>
      </c>
      <c r="V64" s="157">
        <f t="shared" si="6"/>
        <v>0</v>
      </c>
      <c r="W64" s="157"/>
      <c r="X64" s="157" t="s">
        <v>137</v>
      </c>
      <c r="Y64" s="157" t="s">
        <v>138</v>
      </c>
      <c r="Z64" s="147"/>
      <c r="AA64" s="147"/>
      <c r="AB64" s="147"/>
      <c r="AC64" s="147"/>
      <c r="AD64" s="147"/>
      <c r="AE64" s="147"/>
      <c r="AF64" s="147"/>
      <c r="AG64" s="147" t="s">
        <v>139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25</v>
      </c>
      <c r="B65" s="177" t="s">
        <v>264</v>
      </c>
      <c r="C65" s="185" t="s">
        <v>265</v>
      </c>
      <c r="D65" s="178" t="s">
        <v>263</v>
      </c>
      <c r="E65" s="179">
        <v>1</v>
      </c>
      <c r="F65" s="180"/>
      <c r="G65" s="181">
        <f t="shared" si="0"/>
        <v>0</v>
      </c>
      <c r="H65" s="158">
        <v>0</v>
      </c>
      <c r="I65" s="157">
        <f t="shared" si="1"/>
        <v>0</v>
      </c>
      <c r="J65" s="158">
        <v>320000</v>
      </c>
      <c r="K65" s="157">
        <f t="shared" si="2"/>
        <v>320000</v>
      </c>
      <c r="L65" s="157">
        <v>21</v>
      </c>
      <c r="M65" s="157">
        <f t="shared" si="3"/>
        <v>0</v>
      </c>
      <c r="N65" s="156">
        <v>0</v>
      </c>
      <c r="O65" s="156">
        <f t="shared" si="4"/>
        <v>0</v>
      </c>
      <c r="P65" s="156">
        <v>0</v>
      </c>
      <c r="Q65" s="156">
        <f t="shared" si="5"/>
        <v>0</v>
      </c>
      <c r="R65" s="157"/>
      <c r="S65" s="157" t="s">
        <v>249</v>
      </c>
      <c r="T65" s="157" t="s">
        <v>177</v>
      </c>
      <c r="U65" s="157">
        <v>0</v>
      </c>
      <c r="V65" s="157">
        <f t="shared" si="6"/>
        <v>0</v>
      </c>
      <c r="W65" s="157"/>
      <c r="X65" s="157" t="s">
        <v>137</v>
      </c>
      <c r="Y65" s="157" t="s">
        <v>138</v>
      </c>
      <c r="Z65" s="147"/>
      <c r="AA65" s="147"/>
      <c r="AB65" s="147"/>
      <c r="AC65" s="147"/>
      <c r="AD65" s="147"/>
      <c r="AE65" s="147"/>
      <c r="AF65" s="147"/>
      <c r="AG65" s="147" t="s">
        <v>139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3" t="s">
        <v>131</v>
      </c>
      <c r="B66" s="164" t="s">
        <v>70</v>
      </c>
      <c r="C66" s="182" t="s">
        <v>71</v>
      </c>
      <c r="D66" s="165"/>
      <c r="E66" s="166"/>
      <c r="F66" s="167"/>
      <c r="G66" s="168">
        <f>SUMIF(AG67:AG79,"&lt;&gt;NOR",G67:G79)</f>
        <v>0</v>
      </c>
      <c r="H66" s="162"/>
      <c r="I66" s="162">
        <f>SUM(I67:I79)</f>
        <v>27264.73</v>
      </c>
      <c r="J66" s="162"/>
      <c r="K66" s="162">
        <f>SUM(K67:K79)</f>
        <v>16808.989999999998</v>
      </c>
      <c r="L66" s="162"/>
      <c r="M66" s="162">
        <f>SUM(M67:M79)</f>
        <v>0</v>
      </c>
      <c r="N66" s="161"/>
      <c r="O66" s="161">
        <f>SUM(O67:O79)</f>
        <v>12.299999999999999</v>
      </c>
      <c r="P66" s="161"/>
      <c r="Q66" s="161">
        <f>SUM(Q67:Q79)</f>
        <v>0</v>
      </c>
      <c r="R66" s="162"/>
      <c r="S66" s="162"/>
      <c r="T66" s="162"/>
      <c r="U66" s="162"/>
      <c r="V66" s="162">
        <f>SUM(V67:V79)</f>
        <v>34.57</v>
      </c>
      <c r="W66" s="162"/>
      <c r="X66" s="162"/>
      <c r="Y66" s="162"/>
      <c r="AG66" t="s">
        <v>132</v>
      </c>
    </row>
    <row r="67" spans="1:60" outlineLevel="1" x14ac:dyDescent="0.2">
      <c r="A67" s="170">
        <v>26</v>
      </c>
      <c r="B67" s="171" t="s">
        <v>266</v>
      </c>
      <c r="C67" s="183" t="s">
        <v>267</v>
      </c>
      <c r="D67" s="172" t="s">
        <v>148</v>
      </c>
      <c r="E67" s="173">
        <v>4.7160000000000002</v>
      </c>
      <c r="F67" s="174"/>
      <c r="G67" s="175">
        <f>ROUND(E67*F67,2)</f>
        <v>0</v>
      </c>
      <c r="H67" s="158">
        <v>3246.57</v>
      </c>
      <c r="I67" s="157">
        <f>ROUND(E67*H67,2)</f>
        <v>15310.82</v>
      </c>
      <c r="J67" s="158">
        <v>723.43</v>
      </c>
      <c r="K67" s="157">
        <f>ROUND(E67*J67,2)</f>
        <v>3411.7</v>
      </c>
      <c r="L67" s="157">
        <v>21</v>
      </c>
      <c r="M67" s="157">
        <f>G67*(1+L67/100)</f>
        <v>0</v>
      </c>
      <c r="N67" s="156">
        <v>2.5251100000000002</v>
      </c>
      <c r="O67" s="156">
        <f>ROUND(E67*N67,2)</f>
        <v>11.91</v>
      </c>
      <c r="P67" s="156">
        <v>0</v>
      </c>
      <c r="Q67" s="156">
        <f>ROUND(E67*P67,2)</f>
        <v>0</v>
      </c>
      <c r="R67" s="157"/>
      <c r="S67" s="157" t="s">
        <v>136</v>
      </c>
      <c r="T67" s="157" t="s">
        <v>136</v>
      </c>
      <c r="U67" s="157">
        <v>1.448</v>
      </c>
      <c r="V67" s="157">
        <f>ROUND(E67*U67,2)</f>
        <v>6.83</v>
      </c>
      <c r="W67" s="157"/>
      <c r="X67" s="157" t="s">
        <v>137</v>
      </c>
      <c r="Y67" s="157" t="s">
        <v>138</v>
      </c>
      <c r="Z67" s="147"/>
      <c r="AA67" s="147"/>
      <c r="AB67" s="147"/>
      <c r="AC67" s="147"/>
      <c r="AD67" s="147"/>
      <c r="AE67" s="147"/>
      <c r="AF67" s="147"/>
      <c r="AG67" s="147" t="s">
        <v>139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4" t="s">
        <v>268</v>
      </c>
      <c r="D68" s="159"/>
      <c r="E68" s="160">
        <v>6.3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141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4" t="s">
        <v>269</v>
      </c>
      <c r="D69" s="159"/>
      <c r="E69" s="160">
        <v>-1.5840000000000001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141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0">
        <v>27</v>
      </c>
      <c r="B70" s="171" t="s">
        <v>270</v>
      </c>
      <c r="C70" s="183" t="s">
        <v>271</v>
      </c>
      <c r="D70" s="172" t="s">
        <v>135</v>
      </c>
      <c r="E70" s="173">
        <v>21.6</v>
      </c>
      <c r="F70" s="174"/>
      <c r="G70" s="175">
        <f>ROUND(E70*F70,2)</f>
        <v>0</v>
      </c>
      <c r="H70" s="158">
        <v>95.19</v>
      </c>
      <c r="I70" s="157">
        <f>ROUND(E70*H70,2)</f>
        <v>2056.1</v>
      </c>
      <c r="J70" s="158">
        <v>364.31</v>
      </c>
      <c r="K70" s="157">
        <f>ROUND(E70*J70,2)</f>
        <v>7869.1</v>
      </c>
      <c r="L70" s="157">
        <v>21</v>
      </c>
      <c r="M70" s="157">
        <f>G70*(1+L70/100)</f>
        <v>0</v>
      </c>
      <c r="N70" s="156">
        <v>7.8200000000000006E-3</v>
      </c>
      <c r="O70" s="156">
        <f>ROUND(E70*N70,2)</f>
        <v>0.17</v>
      </c>
      <c r="P70" s="156">
        <v>0</v>
      </c>
      <c r="Q70" s="156">
        <f>ROUND(E70*P70,2)</f>
        <v>0</v>
      </c>
      <c r="R70" s="157"/>
      <c r="S70" s="157" t="s">
        <v>136</v>
      </c>
      <c r="T70" s="157" t="s">
        <v>136</v>
      </c>
      <c r="U70" s="157">
        <v>0.79</v>
      </c>
      <c r="V70" s="157">
        <f>ROUND(E70*U70,2)</f>
        <v>17.059999999999999</v>
      </c>
      <c r="W70" s="157"/>
      <c r="X70" s="157" t="s">
        <v>137</v>
      </c>
      <c r="Y70" s="157" t="s">
        <v>138</v>
      </c>
      <c r="Z70" s="147"/>
      <c r="AA70" s="147"/>
      <c r="AB70" s="147"/>
      <c r="AC70" s="147"/>
      <c r="AD70" s="147"/>
      <c r="AE70" s="147"/>
      <c r="AF70" s="147"/>
      <c r="AG70" s="147" t="s">
        <v>139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4" t="s">
        <v>272</v>
      </c>
      <c r="D71" s="159"/>
      <c r="E71" s="160">
        <v>21.6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141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0">
        <v>28</v>
      </c>
      <c r="B72" s="171" t="s">
        <v>273</v>
      </c>
      <c r="C72" s="183" t="s">
        <v>274</v>
      </c>
      <c r="D72" s="172" t="s">
        <v>135</v>
      </c>
      <c r="E72" s="173">
        <v>21.6</v>
      </c>
      <c r="F72" s="174"/>
      <c r="G72" s="175">
        <f>ROUND(E72*F72,2)</f>
        <v>0</v>
      </c>
      <c r="H72" s="158">
        <v>0</v>
      </c>
      <c r="I72" s="157">
        <f>ROUND(E72*H72,2)</f>
        <v>0</v>
      </c>
      <c r="J72" s="158">
        <v>111</v>
      </c>
      <c r="K72" s="157">
        <f>ROUND(E72*J72,2)</f>
        <v>2397.6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136</v>
      </c>
      <c r="T72" s="157" t="s">
        <v>136</v>
      </c>
      <c r="U72" s="157">
        <v>0.24</v>
      </c>
      <c r="V72" s="157">
        <f>ROUND(E72*U72,2)</f>
        <v>5.18</v>
      </c>
      <c r="W72" s="157"/>
      <c r="X72" s="157" t="s">
        <v>137</v>
      </c>
      <c r="Y72" s="157" t="s">
        <v>138</v>
      </c>
      <c r="Z72" s="147"/>
      <c r="AA72" s="147"/>
      <c r="AB72" s="147"/>
      <c r="AC72" s="147"/>
      <c r="AD72" s="147"/>
      <c r="AE72" s="147"/>
      <c r="AF72" s="147"/>
      <c r="AG72" s="147" t="s">
        <v>139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4" t="s">
        <v>275</v>
      </c>
      <c r="D73" s="159"/>
      <c r="E73" s="160">
        <v>21.6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141</v>
      </c>
      <c r="AH73" s="147">
        <v>5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0">
        <v>29</v>
      </c>
      <c r="B74" s="171" t="s">
        <v>276</v>
      </c>
      <c r="C74" s="183" t="s">
        <v>277</v>
      </c>
      <c r="D74" s="172" t="s">
        <v>170</v>
      </c>
      <c r="E74" s="173">
        <v>0.17929999999999999</v>
      </c>
      <c r="F74" s="174"/>
      <c r="G74" s="175">
        <f>ROUND(E74*F74,2)</f>
        <v>0</v>
      </c>
      <c r="H74" s="158">
        <v>46840.21</v>
      </c>
      <c r="I74" s="157">
        <f>ROUND(E74*H74,2)</f>
        <v>8398.4500000000007</v>
      </c>
      <c r="J74" s="158">
        <v>15869.79</v>
      </c>
      <c r="K74" s="157">
        <f>ROUND(E74*J74,2)</f>
        <v>2845.45</v>
      </c>
      <c r="L74" s="157">
        <v>21</v>
      </c>
      <c r="M74" s="157">
        <f>G74*(1+L74/100)</f>
        <v>0</v>
      </c>
      <c r="N74" s="156">
        <v>1.0166500000000001</v>
      </c>
      <c r="O74" s="156">
        <f>ROUND(E74*N74,2)</f>
        <v>0.18</v>
      </c>
      <c r="P74" s="156">
        <v>0</v>
      </c>
      <c r="Q74" s="156">
        <f>ROUND(E74*P74,2)</f>
        <v>0</v>
      </c>
      <c r="R74" s="157"/>
      <c r="S74" s="157" t="s">
        <v>136</v>
      </c>
      <c r="T74" s="157" t="s">
        <v>136</v>
      </c>
      <c r="U74" s="157">
        <v>27.672999999999998</v>
      </c>
      <c r="V74" s="157">
        <f>ROUND(E74*U74,2)</f>
        <v>4.96</v>
      </c>
      <c r="W74" s="157"/>
      <c r="X74" s="157" t="s">
        <v>137</v>
      </c>
      <c r="Y74" s="157" t="s">
        <v>138</v>
      </c>
      <c r="Z74" s="147"/>
      <c r="AA74" s="147"/>
      <c r="AB74" s="147"/>
      <c r="AC74" s="147"/>
      <c r="AD74" s="147"/>
      <c r="AE74" s="147"/>
      <c r="AF74" s="147"/>
      <c r="AG74" s="147" t="s">
        <v>139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4" t="s">
        <v>278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141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4" t="s">
        <v>279</v>
      </c>
      <c r="D76" s="159"/>
      <c r="E76" s="160">
        <v>0.10979999999999999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141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4" t="s">
        <v>280</v>
      </c>
      <c r="D77" s="159"/>
      <c r="E77" s="160">
        <v>6.9500000000000006E-2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141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0">
        <v>30</v>
      </c>
      <c r="B78" s="171" t="s">
        <v>281</v>
      </c>
      <c r="C78" s="183" t="s">
        <v>282</v>
      </c>
      <c r="D78" s="172" t="s">
        <v>170</v>
      </c>
      <c r="E78" s="173">
        <v>3.5639999999999998E-2</v>
      </c>
      <c r="F78" s="174"/>
      <c r="G78" s="175">
        <f>ROUND(E78*F78,2)</f>
        <v>0</v>
      </c>
      <c r="H78" s="158">
        <v>42069.45</v>
      </c>
      <c r="I78" s="157">
        <f>ROUND(E78*H78,2)</f>
        <v>1499.36</v>
      </c>
      <c r="J78" s="158">
        <v>8000.55</v>
      </c>
      <c r="K78" s="157">
        <f>ROUND(E78*J78,2)</f>
        <v>285.14</v>
      </c>
      <c r="L78" s="157">
        <v>21</v>
      </c>
      <c r="M78" s="157">
        <f>G78*(1+L78/100)</f>
        <v>0</v>
      </c>
      <c r="N78" s="156">
        <v>1.05894</v>
      </c>
      <c r="O78" s="156">
        <f>ROUND(E78*N78,2)</f>
        <v>0.04</v>
      </c>
      <c r="P78" s="156">
        <v>0</v>
      </c>
      <c r="Q78" s="156">
        <f>ROUND(E78*P78,2)</f>
        <v>0</v>
      </c>
      <c r="R78" s="157"/>
      <c r="S78" s="157" t="s">
        <v>136</v>
      </c>
      <c r="T78" s="157" t="s">
        <v>136</v>
      </c>
      <c r="U78" s="157">
        <v>15.231</v>
      </c>
      <c r="V78" s="157">
        <f>ROUND(E78*U78,2)</f>
        <v>0.54</v>
      </c>
      <c r="W78" s="157"/>
      <c r="X78" s="157" t="s">
        <v>137</v>
      </c>
      <c r="Y78" s="157" t="s">
        <v>138</v>
      </c>
      <c r="Z78" s="147"/>
      <c r="AA78" s="147"/>
      <c r="AB78" s="147"/>
      <c r="AC78" s="147"/>
      <c r="AD78" s="147"/>
      <c r="AE78" s="147"/>
      <c r="AF78" s="147"/>
      <c r="AG78" s="147" t="s">
        <v>139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4" t="s">
        <v>283</v>
      </c>
      <c r="D79" s="159"/>
      <c r="E79" s="160">
        <v>3.5639999999999998E-2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141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3" t="s">
        <v>131</v>
      </c>
      <c r="B80" s="164" t="s">
        <v>72</v>
      </c>
      <c r="C80" s="182" t="s">
        <v>73</v>
      </c>
      <c r="D80" s="165"/>
      <c r="E80" s="166"/>
      <c r="F80" s="167"/>
      <c r="G80" s="168">
        <f>SUMIF(AG81:AG90,"&lt;&gt;NOR",G81:G90)</f>
        <v>0</v>
      </c>
      <c r="H80" s="162"/>
      <c r="I80" s="162">
        <f>SUM(I81:I90)</f>
        <v>688904.52</v>
      </c>
      <c r="J80" s="162"/>
      <c r="K80" s="162">
        <f>SUM(K81:K90)</f>
        <v>108138.48</v>
      </c>
      <c r="L80" s="162"/>
      <c r="M80" s="162">
        <f>SUM(M81:M90)</f>
        <v>0</v>
      </c>
      <c r="N80" s="161"/>
      <c r="O80" s="161">
        <f>SUM(O81:O90)</f>
        <v>528.17999999999995</v>
      </c>
      <c r="P80" s="161"/>
      <c r="Q80" s="161">
        <f>SUM(Q81:Q90)</f>
        <v>0</v>
      </c>
      <c r="R80" s="162"/>
      <c r="S80" s="162"/>
      <c r="T80" s="162"/>
      <c r="U80" s="162"/>
      <c r="V80" s="162">
        <f>SUM(V81:V90)</f>
        <v>103.37</v>
      </c>
      <c r="W80" s="162"/>
      <c r="X80" s="162"/>
      <c r="Y80" s="162"/>
      <c r="AG80" t="s">
        <v>132</v>
      </c>
    </row>
    <row r="81" spans="1:60" outlineLevel="1" x14ac:dyDescent="0.2">
      <c r="A81" s="170">
        <v>31</v>
      </c>
      <c r="B81" s="171" t="s">
        <v>284</v>
      </c>
      <c r="C81" s="183" t="s">
        <v>285</v>
      </c>
      <c r="D81" s="172" t="s">
        <v>135</v>
      </c>
      <c r="E81" s="173">
        <v>321</v>
      </c>
      <c r="F81" s="174"/>
      <c r="G81" s="175">
        <f>ROUND(E81*F81,2)</f>
        <v>0</v>
      </c>
      <c r="H81" s="158">
        <v>219.13</v>
      </c>
      <c r="I81" s="157">
        <f>ROUND(E81*H81,2)</f>
        <v>70340.73</v>
      </c>
      <c r="J81" s="158">
        <v>35.369999999999997</v>
      </c>
      <c r="K81" s="157">
        <f>ROUND(E81*J81,2)</f>
        <v>11353.77</v>
      </c>
      <c r="L81" s="157">
        <v>21</v>
      </c>
      <c r="M81" s="157">
        <f>G81*(1+L81/100)</f>
        <v>0</v>
      </c>
      <c r="N81" s="156">
        <v>0.441</v>
      </c>
      <c r="O81" s="156">
        <f>ROUND(E81*N81,2)</f>
        <v>141.56</v>
      </c>
      <c r="P81" s="156">
        <v>0</v>
      </c>
      <c r="Q81" s="156">
        <f>ROUND(E81*P81,2)</f>
        <v>0</v>
      </c>
      <c r="R81" s="157"/>
      <c r="S81" s="157" t="s">
        <v>136</v>
      </c>
      <c r="T81" s="157" t="s">
        <v>136</v>
      </c>
      <c r="U81" s="157">
        <v>2.9000000000000001E-2</v>
      </c>
      <c r="V81" s="157">
        <f>ROUND(E81*U81,2)</f>
        <v>9.31</v>
      </c>
      <c r="W81" s="157"/>
      <c r="X81" s="157" t="s">
        <v>137</v>
      </c>
      <c r="Y81" s="157" t="s">
        <v>138</v>
      </c>
      <c r="Z81" s="147"/>
      <c r="AA81" s="147"/>
      <c r="AB81" s="147"/>
      <c r="AC81" s="147"/>
      <c r="AD81" s="147"/>
      <c r="AE81" s="147"/>
      <c r="AF81" s="147"/>
      <c r="AG81" s="147" t="s">
        <v>139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4" t="s">
        <v>286</v>
      </c>
      <c r="D82" s="159"/>
      <c r="E82" s="160">
        <v>321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141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0">
        <v>32</v>
      </c>
      <c r="B83" s="171" t="s">
        <v>287</v>
      </c>
      <c r="C83" s="183" t="s">
        <v>288</v>
      </c>
      <c r="D83" s="172" t="s">
        <v>135</v>
      </c>
      <c r="E83" s="173">
        <v>321</v>
      </c>
      <c r="F83" s="174"/>
      <c r="G83" s="175">
        <f>ROUND(E83*F83,2)</f>
        <v>0</v>
      </c>
      <c r="H83" s="158">
        <v>273.57</v>
      </c>
      <c r="I83" s="157">
        <f>ROUND(E83*H83,2)</f>
        <v>87815.97</v>
      </c>
      <c r="J83" s="158">
        <v>36.93</v>
      </c>
      <c r="K83" s="157">
        <f>ROUND(E83*J83,2)</f>
        <v>11854.53</v>
      </c>
      <c r="L83" s="157">
        <v>21</v>
      </c>
      <c r="M83" s="157">
        <f>G83*(1+L83/100)</f>
        <v>0</v>
      </c>
      <c r="N83" s="156">
        <v>0.55125000000000002</v>
      </c>
      <c r="O83" s="156">
        <f>ROUND(E83*N83,2)</f>
        <v>176.95</v>
      </c>
      <c r="P83" s="156">
        <v>0</v>
      </c>
      <c r="Q83" s="156">
        <f>ROUND(E83*P83,2)</f>
        <v>0</v>
      </c>
      <c r="R83" s="157"/>
      <c r="S83" s="157" t="s">
        <v>136</v>
      </c>
      <c r="T83" s="157" t="s">
        <v>136</v>
      </c>
      <c r="U83" s="157">
        <v>2.7E-2</v>
      </c>
      <c r="V83" s="157">
        <f>ROUND(E83*U83,2)</f>
        <v>8.67</v>
      </c>
      <c r="W83" s="157"/>
      <c r="X83" s="157" t="s">
        <v>137</v>
      </c>
      <c r="Y83" s="157" t="s">
        <v>138</v>
      </c>
      <c r="Z83" s="147"/>
      <c r="AA83" s="147"/>
      <c r="AB83" s="147"/>
      <c r="AC83" s="147"/>
      <c r="AD83" s="147"/>
      <c r="AE83" s="147"/>
      <c r="AF83" s="147"/>
      <c r="AG83" s="147" t="s">
        <v>139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4" t="s">
        <v>286</v>
      </c>
      <c r="D84" s="159"/>
      <c r="E84" s="160">
        <v>321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141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0">
        <v>33</v>
      </c>
      <c r="B85" s="171" t="s">
        <v>289</v>
      </c>
      <c r="C85" s="183" t="s">
        <v>290</v>
      </c>
      <c r="D85" s="172" t="s">
        <v>135</v>
      </c>
      <c r="E85" s="173">
        <v>321</v>
      </c>
      <c r="F85" s="174"/>
      <c r="G85" s="175">
        <f>ROUND(E85*F85,2)</f>
        <v>0</v>
      </c>
      <c r="H85" s="158">
        <v>645.17999999999995</v>
      </c>
      <c r="I85" s="157">
        <f>ROUND(E85*H85,2)</f>
        <v>207102.78</v>
      </c>
      <c r="J85" s="158">
        <v>125.82</v>
      </c>
      <c r="K85" s="157">
        <f>ROUND(E85*J85,2)</f>
        <v>40388.22</v>
      </c>
      <c r="L85" s="157">
        <v>21</v>
      </c>
      <c r="M85" s="157">
        <f>G85*(1+L85/100)</f>
        <v>0</v>
      </c>
      <c r="N85" s="156">
        <v>0.29010999999999998</v>
      </c>
      <c r="O85" s="156">
        <f>ROUND(E85*N85,2)</f>
        <v>93.13</v>
      </c>
      <c r="P85" s="156">
        <v>0</v>
      </c>
      <c r="Q85" s="156">
        <f>ROUND(E85*P85,2)</f>
        <v>0</v>
      </c>
      <c r="R85" s="157"/>
      <c r="S85" s="157" t="s">
        <v>136</v>
      </c>
      <c r="T85" s="157" t="s">
        <v>136</v>
      </c>
      <c r="U85" s="157">
        <v>0.09</v>
      </c>
      <c r="V85" s="157">
        <f>ROUND(E85*U85,2)</f>
        <v>28.89</v>
      </c>
      <c r="W85" s="157"/>
      <c r="X85" s="157" t="s">
        <v>137</v>
      </c>
      <c r="Y85" s="157" t="s">
        <v>138</v>
      </c>
      <c r="Z85" s="147"/>
      <c r="AA85" s="147"/>
      <c r="AB85" s="147"/>
      <c r="AC85" s="147"/>
      <c r="AD85" s="147"/>
      <c r="AE85" s="147"/>
      <c r="AF85" s="147"/>
      <c r="AG85" s="147" t="s">
        <v>139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4" t="s">
        <v>184</v>
      </c>
      <c r="D86" s="159"/>
      <c r="E86" s="160">
        <v>321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141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0">
        <v>34</v>
      </c>
      <c r="B87" s="171" t="s">
        <v>291</v>
      </c>
      <c r="C87" s="183" t="s">
        <v>292</v>
      </c>
      <c r="D87" s="172" t="s">
        <v>135</v>
      </c>
      <c r="E87" s="173">
        <v>321</v>
      </c>
      <c r="F87" s="174"/>
      <c r="G87" s="175">
        <f>ROUND(E87*F87,2)</f>
        <v>0</v>
      </c>
      <c r="H87" s="158">
        <v>508.62</v>
      </c>
      <c r="I87" s="157">
        <f>ROUND(E87*H87,2)</f>
        <v>163267.01999999999</v>
      </c>
      <c r="J87" s="158">
        <v>69.38</v>
      </c>
      <c r="K87" s="157">
        <f>ROUND(E87*J87,2)</f>
        <v>22270.98</v>
      </c>
      <c r="L87" s="157">
        <v>21</v>
      </c>
      <c r="M87" s="157">
        <f>G87*(1+L87/100)</f>
        <v>0</v>
      </c>
      <c r="N87" s="156">
        <v>0.18151999999999999</v>
      </c>
      <c r="O87" s="156">
        <f>ROUND(E87*N87,2)</f>
        <v>58.27</v>
      </c>
      <c r="P87" s="156">
        <v>0</v>
      </c>
      <c r="Q87" s="156">
        <f>ROUND(E87*P87,2)</f>
        <v>0</v>
      </c>
      <c r="R87" s="157"/>
      <c r="S87" s="157" t="s">
        <v>136</v>
      </c>
      <c r="T87" s="157" t="s">
        <v>136</v>
      </c>
      <c r="U87" s="157">
        <v>8.7999999999999995E-2</v>
      </c>
      <c r="V87" s="157">
        <f>ROUND(E87*U87,2)</f>
        <v>28.25</v>
      </c>
      <c r="W87" s="157"/>
      <c r="X87" s="157" t="s">
        <v>137</v>
      </c>
      <c r="Y87" s="157" t="s">
        <v>138</v>
      </c>
      <c r="Z87" s="147"/>
      <c r="AA87" s="147"/>
      <c r="AB87" s="147"/>
      <c r="AC87" s="147"/>
      <c r="AD87" s="147"/>
      <c r="AE87" s="147"/>
      <c r="AF87" s="147"/>
      <c r="AG87" s="147" t="s">
        <v>139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4" t="s">
        <v>184</v>
      </c>
      <c r="D88" s="159"/>
      <c r="E88" s="160">
        <v>321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141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0">
        <v>35</v>
      </c>
      <c r="B89" s="171" t="s">
        <v>293</v>
      </c>
      <c r="C89" s="183" t="s">
        <v>294</v>
      </c>
      <c r="D89" s="172" t="s">
        <v>135</v>
      </c>
      <c r="E89" s="173">
        <v>321</v>
      </c>
      <c r="F89" s="174"/>
      <c r="G89" s="175">
        <f>ROUND(E89*F89,2)</f>
        <v>0</v>
      </c>
      <c r="H89" s="158">
        <v>499.62</v>
      </c>
      <c r="I89" s="157">
        <f>ROUND(E89*H89,2)</f>
        <v>160378.01999999999</v>
      </c>
      <c r="J89" s="158">
        <v>69.38</v>
      </c>
      <c r="K89" s="157">
        <f>ROUND(E89*J89,2)</f>
        <v>22270.98</v>
      </c>
      <c r="L89" s="157">
        <v>21</v>
      </c>
      <c r="M89" s="157">
        <f>G89*(1+L89/100)</f>
        <v>0</v>
      </c>
      <c r="N89" s="156">
        <v>0.18151999999999999</v>
      </c>
      <c r="O89" s="156">
        <f>ROUND(E89*N89,2)</f>
        <v>58.27</v>
      </c>
      <c r="P89" s="156">
        <v>0</v>
      </c>
      <c r="Q89" s="156">
        <f>ROUND(E89*P89,2)</f>
        <v>0</v>
      </c>
      <c r="R89" s="157"/>
      <c r="S89" s="157" t="s">
        <v>136</v>
      </c>
      <c r="T89" s="157" t="s">
        <v>136</v>
      </c>
      <c r="U89" s="157">
        <v>8.7999999999999995E-2</v>
      </c>
      <c r="V89" s="157">
        <f>ROUND(E89*U89,2)</f>
        <v>28.25</v>
      </c>
      <c r="W89" s="157"/>
      <c r="X89" s="157" t="s">
        <v>137</v>
      </c>
      <c r="Y89" s="157" t="s">
        <v>138</v>
      </c>
      <c r="Z89" s="147"/>
      <c r="AA89" s="147"/>
      <c r="AB89" s="147"/>
      <c r="AC89" s="147"/>
      <c r="AD89" s="147"/>
      <c r="AE89" s="147"/>
      <c r="AF89" s="147"/>
      <c r="AG89" s="147" t="s">
        <v>139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4" t="s">
        <v>184</v>
      </c>
      <c r="D90" s="159"/>
      <c r="E90" s="160">
        <v>321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141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3" t="s">
        <v>131</v>
      </c>
      <c r="B91" s="164" t="s">
        <v>74</v>
      </c>
      <c r="C91" s="182" t="s">
        <v>75</v>
      </c>
      <c r="D91" s="165"/>
      <c r="E91" s="166"/>
      <c r="F91" s="167"/>
      <c r="G91" s="168">
        <f>SUMIF(AG92:AG93,"&lt;&gt;NOR",G92:G93)</f>
        <v>0</v>
      </c>
      <c r="H91" s="162"/>
      <c r="I91" s="162">
        <f>SUM(I92:I93)</f>
        <v>1159.47</v>
      </c>
      <c r="J91" s="162"/>
      <c r="K91" s="162">
        <f>SUM(K92:K93)</f>
        <v>3579.03</v>
      </c>
      <c r="L91" s="162"/>
      <c r="M91" s="162">
        <f>SUM(M92:M93)</f>
        <v>0</v>
      </c>
      <c r="N91" s="161"/>
      <c r="O91" s="161">
        <f>SUM(O92:O93)</f>
        <v>0.08</v>
      </c>
      <c r="P91" s="161"/>
      <c r="Q91" s="161">
        <f>SUM(Q92:Q93)</f>
        <v>0</v>
      </c>
      <c r="R91" s="162"/>
      <c r="S91" s="162"/>
      <c r="T91" s="162"/>
      <c r="U91" s="162"/>
      <c r="V91" s="162">
        <f>SUM(V92:V93)</f>
        <v>7.12</v>
      </c>
      <c r="W91" s="162"/>
      <c r="X91" s="162"/>
      <c r="Y91" s="162"/>
      <c r="AG91" t="s">
        <v>132</v>
      </c>
    </row>
    <row r="92" spans="1:60" ht="22.5" outlineLevel="1" x14ac:dyDescent="0.2">
      <c r="A92" s="170">
        <v>36</v>
      </c>
      <c r="B92" s="171" t="s">
        <v>295</v>
      </c>
      <c r="C92" s="183" t="s">
        <v>296</v>
      </c>
      <c r="D92" s="172" t="s">
        <v>135</v>
      </c>
      <c r="E92" s="173">
        <v>19.5</v>
      </c>
      <c r="F92" s="174"/>
      <c r="G92" s="175">
        <f>ROUND(E92*F92,2)</f>
        <v>0</v>
      </c>
      <c r="H92" s="158">
        <v>59.46</v>
      </c>
      <c r="I92" s="157">
        <f>ROUND(E92*H92,2)</f>
        <v>1159.47</v>
      </c>
      <c r="J92" s="158">
        <v>183.54</v>
      </c>
      <c r="K92" s="157">
        <f>ROUND(E92*J92,2)</f>
        <v>3579.03</v>
      </c>
      <c r="L92" s="157">
        <v>21</v>
      </c>
      <c r="M92" s="157">
        <f>G92*(1+L92/100)</f>
        <v>0</v>
      </c>
      <c r="N92" s="156">
        <v>4.0299999999999997E-3</v>
      </c>
      <c r="O92" s="156">
        <f>ROUND(E92*N92,2)</f>
        <v>0.08</v>
      </c>
      <c r="P92" s="156">
        <v>0</v>
      </c>
      <c r="Q92" s="156">
        <f>ROUND(E92*P92,2)</f>
        <v>0</v>
      </c>
      <c r="R92" s="157"/>
      <c r="S92" s="157" t="s">
        <v>136</v>
      </c>
      <c r="T92" s="157" t="s">
        <v>136</v>
      </c>
      <c r="U92" s="157">
        <v>0.36499999999999999</v>
      </c>
      <c r="V92" s="157">
        <f>ROUND(E92*U92,2)</f>
        <v>7.12</v>
      </c>
      <c r="W92" s="157"/>
      <c r="X92" s="157" t="s">
        <v>137</v>
      </c>
      <c r="Y92" s="157" t="s">
        <v>138</v>
      </c>
      <c r="Z92" s="147"/>
      <c r="AA92" s="147"/>
      <c r="AB92" s="147"/>
      <c r="AC92" s="147"/>
      <c r="AD92" s="147"/>
      <c r="AE92" s="147"/>
      <c r="AF92" s="147"/>
      <c r="AG92" s="147" t="s">
        <v>139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4" t="s">
        <v>297</v>
      </c>
      <c r="D93" s="159"/>
      <c r="E93" s="160">
        <v>19.5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141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3" t="s">
        <v>131</v>
      </c>
      <c r="B94" s="164" t="s">
        <v>76</v>
      </c>
      <c r="C94" s="182" t="s">
        <v>77</v>
      </c>
      <c r="D94" s="165"/>
      <c r="E94" s="166"/>
      <c r="F94" s="167"/>
      <c r="G94" s="168">
        <f>SUMIF(AG95:AG96,"&lt;&gt;NOR",G95:G96)</f>
        <v>0</v>
      </c>
      <c r="H94" s="162"/>
      <c r="I94" s="162">
        <f>SUM(I95:I96)</f>
        <v>20167.29</v>
      </c>
      <c r="J94" s="162"/>
      <c r="K94" s="162">
        <f>SUM(K95:K96)</f>
        <v>14487.27</v>
      </c>
      <c r="L94" s="162"/>
      <c r="M94" s="162">
        <f>SUM(M95:M96)</f>
        <v>0</v>
      </c>
      <c r="N94" s="161"/>
      <c r="O94" s="161">
        <f>SUM(O95:O96)</f>
        <v>0</v>
      </c>
      <c r="P94" s="161"/>
      <c r="Q94" s="161">
        <f>SUM(Q95:Q96)</f>
        <v>0</v>
      </c>
      <c r="R94" s="162"/>
      <c r="S94" s="162"/>
      <c r="T94" s="162"/>
      <c r="U94" s="162"/>
      <c r="V94" s="162">
        <f>SUM(V95:V96)</f>
        <v>15.43</v>
      </c>
      <c r="W94" s="162"/>
      <c r="X94" s="162"/>
      <c r="Y94" s="162"/>
      <c r="AG94" t="s">
        <v>132</v>
      </c>
    </row>
    <row r="95" spans="1:60" outlineLevel="1" x14ac:dyDescent="0.2">
      <c r="A95" s="170">
        <v>37</v>
      </c>
      <c r="B95" s="171" t="s">
        <v>298</v>
      </c>
      <c r="C95" s="183" t="s">
        <v>299</v>
      </c>
      <c r="D95" s="172" t="s">
        <v>144</v>
      </c>
      <c r="E95" s="173">
        <v>118.68</v>
      </c>
      <c r="F95" s="174"/>
      <c r="G95" s="175">
        <f>ROUND(E95*F95,2)</f>
        <v>0</v>
      </c>
      <c r="H95" s="158">
        <v>169.93</v>
      </c>
      <c r="I95" s="157">
        <f>ROUND(E95*H95,2)</f>
        <v>20167.29</v>
      </c>
      <c r="J95" s="158">
        <v>122.07</v>
      </c>
      <c r="K95" s="157">
        <f>ROUND(E95*J95,2)</f>
        <v>14487.27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136</v>
      </c>
      <c r="T95" s="157" t="s">
        <v>136</v>
      </c>
      <c r="U95" s="157">
        <v>0.13</v>
      </c>
      <c r="V95" s="157">
        <f>ROUND(E95*U95,2)</f>
        <v>15.43</v>
      </c>
      <c r="W95" s="157"/>
      <c r="X95" s="157" t="s">
        <v>137</v>
      </c>
      <c r="Y95" s="157" t="s">
        <v>138</v>
      </c>
      <c r="Z95" s="147"/>
      <c r="AA95" s="147"/>
      <c r="AB95" s="147"/>
      <c r="AC95" s="147"/>
      <c r="AD95" s="147"/>
      <c r="AE95" s="147"/>
      <c r="AF95" s="147"/>
      <c r="AG95" s="147" t="s">
        <v>139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4" t="s">
        <v>300</v>
      </c>
      <c r="D96" s="159"/>
      <c r="E96" s="160">
        <v>118.68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141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3" t="s">
        <v>131</v>
      </c>
      <c r="B97" s="164" t="s">
        <v>78</v>
      </c>
      <c r="C97" s="182" t="s">
        <v>79</v>
      </c>
      <c r="D97" s="165"/>
      <c r="E97" s="166"/>
      <c r="F97" s="167"/>
      <c r="G97" s="168">
        <f>SUMIF(AG98:AG101,"&lt;&gt;NOR",G98:G101)</f>
        <v>0</v>
      </c>
      <c r="H97" s="162"/>
      <c r="I97" s="162">
        <f>SUM(I98:I101)</f>
        <v>21047.760000000002</v>
      </c>
      <c r="J97" s="162"/>
      <c r="K97" s="162">
        <f>SUM(K98:K101)</f>
        <v>3634.24</v>
      </c>
      <c r="L97" s="162"/>
      <c r="M97" s="162">
        <f>SUM(M98:M101)</f>
        <v>0</v>
      </c>
      <c r="N97" s="161"/>
      <c r="O97" s="161">
        <f>SUM(O98:O101)</f>
        <v>11.35</v>
      </c>
      <c r="P97" s="161"/>
      <c r="Q97" s="161">
        <f>SUM(Q98:Q101)</f>
        <v>0</v>
      </c>
      <c r="R97" s="162"/>
      <c r="S97" s="162"/>
      <c r="T97" s="162"/>
      <c r="U97" s="162"/>
      <c r="V97" s="162">
        <f>SUM(V98:V101)</f>
        <v>7.63</v>
      </c>
      <c r="W97" s="162"/>
      <c r="X97" s="162"/>
      <c r="Y97" s="162"/>
      <c r="AG97" t="s">
        <v>132</v>
      </c>
    </row>
    <row r="98" spans="1:60" outlineLevel="1" x14ac:dyDescent="0.2">
      <c r="A98" s="170">
        <v>38</v>
      </c>
      <c r="B98" s="171" t="s">
        <v>301</v>
      </c>
      <c r="C98" s="183" t="s">
        <v>302</v>
      </c>
      <c r="D98" s="172" t="s">
        <v>144</v>
      </c>
      <c r="E98" s="173">
        <v>41</v>
      </c>
      <c r="F98" s="174"/>
      <c r="G98" s="175">
        <f>ROUND(E98*F98,2)</f>
        <v>0</v>
      </c>
      <c r="H98" s="158">
        <v>152.86000000000001</v>
      </c>
      <c r="I98" s="157">
        <f>ROUND(E98*H98,2)</f>
        <v>6267.26</v>
      </c>
      <c r="J98" s="158">
        <v>88.64</v>
      </c>
      <c r="K98" s="157">
        <f>ROUND(E98*J98,2)</f>
        <v>3634.24</v>
      </c>
      <c r="L98" s="157">
        <v>21</v>
      </c>
      <c r="M98" s="157">
        <f>G98*(1+L98/100)</f>
        <v>0</v>
      </c>
      <c r="N98" s="156">
        <v>0.14565</v>
      </c>
      <c r="O98" s="156">
        <f>ROUND(E98*N98,2)</f>
        <v>5.97</v>
      </c>
      <c r="P98" s="156">
        <v>0</v>
      </c>
      <c r="Q98" s="156">
        <f>ROUND(E98*P98,2)</f>
        <v>0</v>
      </c>
      <c r="R98" s="157"/>
      <c r="S98" s="157" t="s">
        <v>136</v>
      </c>
      <c r="T98" s="157" t="s">
        <v>136</v>
      </c>
      <c r="U98" s="157">
        <v>0.186</v>
      </c>
      <c r="V98" s="157">
        <f>ROUND(E98*U98,2)</f>
        <v>7.63</v>
      </c>
      <c r="W98" s="157"/>
      <c r="X98" s="157" t="s">
        <v>137</v>
      </c>
      <c r="Y98" s="157" t="s">
        <v>138</v>
      </c>
      <c r="Z98" s="147"/>
      <c r="AA98" s="147"/>
      <c r="AB98" s="147"/>
      <c r="AC98" s="147"/>
      <c r="AD98" s="147"/>
      <c r="AE98" s="147"/>
      <c r="AF98" s="147"/>
      <c r="AG98" s="147" t="s">
        <v>139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4" t="s">
        <v>303</v>
      </c>
      <c r="D99" s="159"/>
      <c r="E99" s="160">
        <v>41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141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0">
        <v>39</v>
      </c>
      <c r="B100" s="171" t="s">
        <v>304</v>
      </c>
      <c r="C100" s="183" t="s">
        <v>305</v>
      </c>
      <c r="D100" s="172" t="s">
        <v>152</v>
      </c>
      <c r="E100" s="173">
        <v>143.5</v>
      </c>
      <c r="F100" s="174"/>
      <c r="G100" s="175">
        <f>ROUND(E100*F100,2)</f>
        <v>0</v>
      </c>
      <c r="H100" s="158">
        <v>103</v>
      </c>
      <c r="I100" s="157">
        <f>ROUND(E100*H100,2)</f>
        <v>14780.5</v>
      </c>
      <c r="J100" s="158">
        <v>0</v>
      </c>
      <c r="K100" s="157">
        <f>ROUND(E100*J100,2)</f>
        <v>0</v>
      </c>
      <c r="L100" s="157">
        <v>21</v>
      </c>
      <c r="M100" s="157">
        <f>G100*(1+L100/100)</f>
        <v>0</v>
      </c>
      <c r="N100" s="156">
        <v>3.7499999999999999E-2</v>
      </c>
      <c r="O100" s="156">
        <f>ROUND(E100*N100,2)</f>
        <v>5.38</v>
      </c>
      <c r="P100" s="156">
        <v>0</v>
      </c>
      <c r="Q100" s="156">
        <f>ROUND(E100*P100,2)</f>
        <v>0</v>
      </c>
      <c r="R100" s="157" t="s">
        <v>228</v>
      </c>
      <c r="S100" s="157" t="s">
        <v>136</v>
      </c>
      <c r="T100" s="157" t="s">
        <v>136</v>
      </c>
      <c r="U100" s="157">
        <v>0</v>
      </c>
      <c r="V100" s="157">
        <f>ROUND(E100*U100,2)</f>
        <v>0</v>
      </c>
      <c r="W100" s="157"/>
      <c r="X100" s="157" t="s">
        <v>229</v>
      </c>
      <c r="Y100" s="157" t="s">
        <v>138</v>
      </c>
      <c r="Z100" s="147"/>
      <c r="AA100" s="147"/>
      <c r="AB100" s="147"/>
      <c r="AC100" s="147"/>
      <c r="AD100" s="147"/>
      <c r="AE100" s="147"/>
      <c r="AF100" s="147"/>
      <c r="AG100" s="147" t="s">
        <v>230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4" t="s">
        <v>306</v>
      </c>
      <c r="D101" s="159"/>
      <c r="E101" s="160">
        <v>143.5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141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5.5" x14ac:dyDescent="0.2">
      <c r="A102" s="163" t="s">
        <v>131</v>
      </c>
      <c r="B102" s="164" t="s">
        <v>80</v>
      </c>
      <c r="C102" s="182" t="s">
        <v>81</v>
      </c>
      <c r="D102" s="165"/>
      <c r="E102" s="166"/>
      <c r="F102" s="167"/>
      <c r="G102" s="168">
        <f>SUMIF(AG103:AG114,"&lt;&gt;NOR",G103:G114)</f>
        <v>0</v>
      </c>
      <c r="H102" s="162"/>
      <c r="I102" s="162">
        <f>SUM(I103:I114)</f>
        <v>19578</v>
      </c>
      <c r="J102" s="162"/>
      <c r="K102" s="162">
        <f>SUM(K103:K114)</f>
        <v>60760.800000000003</v>
      </c>
      <c r="L102" s="162"/>
      <c r="M102" s="162">
        <f>SUM(M103:M114)</f>
        <v>0</v>
      </c>
      <c r="N102" s="161"/>
      <c r="O102" s="161">
        <f>SUM(O103:O114)</f>
        <v>0.05</v>
      </c>
      <c r="P102" s="161"/>
      <c r="Q102" s="161">
        <f>SUM(Q103:Q114)</f>
        <v>0</v>
      </c>
      <c r="R102" s="162"/>
      <c r="S102" s="162"/>
      <c r="T102" s="162"/>
      <c r="U102" s="162"/>
      <c r="V102" s="162">
        <f>SUM(V103:V114)</f>
        <v>110.64</v>
      </c>
      <c r="W102" s="162"/>
      <c r="X102" s="162"/>
      <c r="Y102" s="162"/>
      <c r="AG102" t="s">
        <v>132</v>
      </c>
    </row>
    <row r="103" spans="1:60" ht="22.5" outlineLevel="1" x14ac:dyDescent="0.2">
      <c r="A103" s="170">
        <v>40</v>
      </c>
      <c r="B103" s="171" t="s">
        <v>307</v>
      </c>
      <c r="C103" s="183" t="s">
        <v>308</v>
      </c>
      <c r="D103" s="172" t="s">
        <v>135</v>
      </c>
      <c r="E103" s="173">
        <v>1200</v>
      </c>
      <c r="F103" s="174"/>
      <c r="G103" s="175">
        <f>ROUND(E103*F103,2)</f>
        <v>0</v>
      </c>
      <c r="H103" s="158">
        <v>0</v>
      </c>
      <c r="I103" s="157">
        <f>ROUND(E103*H103,2)</f>
        <v>0</v>
      </c>
      <c r="J103" s="158">
        <v>5.9</v>
      </c>
      <c r="K103" s="157">
        <f>ROUND(E103*J103,2)</f>
        <v>7080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136</v>
      </c>
      <c r="T103" s="157" t="s">
        <v>136</v>
      </c>
      <c r="U103" s="157">
        <v>1.4999999999999999E-2</v>
      </c>
      <c r="V103" s="157">
        <f>ROUND(E103*U103,2)</f>
        <v>18</v>
      </c>
      <c r="W103" s="157"/>
      <c r="X103" s="157" t="s">
        <v>137</v>
      </c>
      <c r="Y103" s="157" t="s">
        <v>138</v>
      </c>
      <c r="Z103" s="147"/>
      <c r="AA103" s="147"/>
      <c r="AB103" s="147"/>
      <c r="AC103" s="147"/>
      <c r="AD103" s="147"/>
      <c r="AE103" s="147"/>
      <c r="AF103" s="147"/>
      <c r="AG103" s="147" t="s">
        <v>139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4" t="s">
        <v>309</v>
      </c>
      <c r="D104" s="159"/>
      <c r="E104" s="160">
        <v>1200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141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0">
        <v>41</v>
      </c>
      <c r="B105" s="171" t="s">
        <v>310</v>
      </c>
      <c r="C105" s="183" t="s">
        <v>311</v>
      </c>
      <c r="D105" s="172" t="s">
        <v>152</v>
      </c>
      <c r="E105" s="173">
        <v>80</v>
      </c>
      <c r="F105" s="174"/>
      <c r="G105" s="175">
        <f>ROUND(E105*F105,2)</f>
        <v>0</v>
      </c>
      <c r="H105" s="158">
        <v>158.49</v>
      </c>
      <c r="I105" s="157">
        <f>ROUND(E105*H105,2)</f>
        <v>12679.2</v>
      </c>
      <c r="J105" s="158">
        <v>86.01</v>
      </c>
      <c r="K105" s="157">
        <f>ROUND(E105*J105,2)</f>
        <v>6880.8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136</v>
      </c>
      <c r="T105" s="157" t="s">
        <v>136</v>
      </c>
      <c r="U105" s="157">
        <v>0.158</v>
      </c>
      <c r="V105" s="157">
        <f>ROUND(E105*U105,2)</f>
        <v>12.64</v>
      </c>
      <c r="W105" s="157"/>
      <c r="X105" s="157" t="s">
        <v>137</v>
      </c>
      <c r="Y105" s="157" t="s">
        <v>138</v>
      </c>
      <c r="Z105" s="147"/>
      <c r="AA105" s="147"/>
      <c r="AB105" s="147"/>
      <c r="AC105" s="147"/>
      <c r="AD105" s="147"/>
      <c r="AE105" s="147"/>
      <c r="AF105" s="147"/>
      <c r="AG105" s="147" t="s">
        <v>139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4" t="s">
        <v>312</v>
      </c>
      <c r="D106" s="159"/>
      <c r="E106" s="160">
        <v>80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141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42</v>
      </c>
      <c r="B107" s="171" t="s">
        <v>313</v>
      </c>
      <c r="C107" s="183" t="s">
        <v>314</v>
      </c>
      <c r="D107" s="172" t="s">
        <v>315</v>
      </c>
      <c r="E107" s="173">
        <v>80</v>
      </c>
      <c r="F107" s="174"/>
      <c r="G107" s="175">
        <f>ROUND(E107*F107,2)</f>
        <v>0</v>
      </c>
      <c r="H107" s="158">
        <v>0</v>
      </c>
      <c r="I107" s="157">
        <f>ROUND(E107*H107,2)</f>
        <v>0</v>
      </c>
      <c r="J107" s="158">
        <v>585</v>
      </c>
      <c r="K107" s="157">
        <f>ROUND(E107*J107,2)</f>
        <v>46800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 t="s">
        <v>316</v>
      </c>
      <c r="S107" s="157" t="s">
        <v>136</v>
      </c>
      <c r="T107" s="157" t="s">
        <v>136</v>
      </c>
      <c r="U107" s="157">
        <v>1</v>
      </c>
      <c r="V107" s="157">
        <f>ROUND(E107*U107,2)</f>
        <v>80</v>
      </c>
      <c r="W107" s="157"/>
      <c r="X107" s="157" t="s">
        <v>317</v>
      </c>
      <c r="Y107" s="157" t="s">
        <v>138</v>
      </c>
      <c r="Z107" s="147"/>
      <c r="AA107" s="147"/>
      <c r="AB107" s="147"/>
      <c r="AC107" s="147"/>
      <c r="AD107" s="147"/>
      <c r="AE107" s="147"/>
      <c r="AF107" s="147"/>
      <c r="AG107" s="147" t="s">
        <v>318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4" t="s">
        <v>319</v>
      </c>
      <c r="D108" s="159"/>
      <c r="E108" s="160">
        <v>80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141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43</v>
      </c>
      <c r="B109" s="171" t="s">
        <v>320</v>
      </c>
      <c r="C109" s="183" t="s">
        <v>321</v>
      </c>
      <c r="D109" s="172" t="s">
        <v>152</v>
      </c>
      <c r="E109" s="173">
        <v>80</v>
      </c>
      <c r="F109" s="174"/>
      <c r="G109" s="175">
        <f>ROUND(E109*F109,2)</f>
        <v>0</v>
      </c>
      <c r="H109" s="158">
        <v>4</v>
      </c>
      <c r="I109" s="157">
        <f>ROUND(E109*H109,2)</f>
        <v>320</v>
      </c>
      <c r="J109" s="158">
        <v>0</v>
      </c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0</v>
      </c>
      <c r="Q109" s="156">
        <f>ROUND(E109*P109,2)</f>
        <v>0</v>
      </c>
      <c r="R109" s="157" t="s">
        <v>228</v>
      </c>
      <c r="S109" s="157" t="s">
        <v>136</v>
      </c>
      <c r="T109" s="157" t="s">
        <v>136</v>
      </c>
      <c r="U109" s="157">
        <v>0</v>
      </c>
      <c r="V109" s="157">
        <f>ROUND(E109*U109,2)</f>
        <v>0</v>
      </c>
      <c r="W109" s="157"/>
      <c r="X109" s="157" t="s">
        <v>229</v>
      </c>
      <c r="Y109" s="157" t="s">
        <v>138</v>
      </c>
      <c r="Z109" s="147"/>
      <c r="AA109" s="147"/>
      <c r="AB109" s="147"/>
      <c r="AC109" s="147"/>
      <c r="AD109" s="147"/>
      <c r="AE109" s="147"/>
      <c r="AF109" s="147"/>
      <c r="AG109" s="147" t="s">
        <v>230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4" t="s">
        <v>322</v>
      </c>
      <c r="D110" s="159"/>
      <c r="E110" s="160">
        <v>80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141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0">
        <v>44</v>
      </c>
      <c r="B111" s="171" t="s">
        <v>323</v>
      </c>
      <c r="C111" s="183" t="s">
        <v>324</v>
      </c>
      <c r="D111" s="172" t="s">
        <v>325</v>
      </c>
      <c r="E111" s="173">
        <v>0.08</v>
      </c>
      <c r="F111" s="174"/>
      <c r="G111" s="175">
        <f>ROUND(E111*F111,2)</f>
        <v>0</v>
      </c>
      <c r="H111" s="158">
        <v>4985</v>
      </c>
      <c r="I111" s="157">
        <f>ROUND(E111*H111,2)</f>
        <v>398.8</v>
      </c>
      <c r="J111" s="158">
        <v>0</v>
      </c>
      <c r="K111" s="157">
        <f>ROUND(E111*J111,2)</f>
        <v>0</v>
      </c>
      <c r="L111" s="157">
        <v>21</v>
      </c>
      <c r="M111" s="157">
        <f>G111*(1+L111/100)</f>
        <v>0</v>
      </c>
      <c r="N111" s="156">
        <v>1.06E-2</v>
      </c>
      <c r="O111" s="156">
        <f>ROUND(E111*N111,2)</f>
        <v>0</v>
      </c>
      <c r="P111" s="156">
        <v>0</v>
      </c>
      <c r="Q111" s="156">
        <f>ROUND(E111*P111,2)</f>
        <v>0</v>
      </c>
      <c r="R111" s="157" t="s">
        <v>228</v>
      </c>
      <c r="S111" s="157" t="s">
        <v>136</v>
      </c>
      <c r="T111" s="157" t="s">
        <v>136</v>
      </c>
      <c r="U111" s="157">
        <v>0</v>
      </c>
      <c r="V111" s="157">
        <f>ROUND(E111*U111,2)</f>
        <v>0</v>
      </c>
      <c r="W111" s="157"/>
      <c r="X111" s="157" t="s">
        <v>229</v>
      </c>
      <c r="Y111" s="157" t="s">
        <v>138</v>
      </c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4" t="s">
        <v>326</v>
      </c>
      <c r="D112" s="159"/>
      <c r="E112" s="160">
        <v>0.08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141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0">
        <v>45</v>
      </c>
      <c r="B113" s="171" t="s">
        <v>327</v>
      </c>
      <c r="C113" s="183" t="s">
        <v>328</v>
      </c>
      <c r="D113" s="172" t="s">
        <v>144</v>
      </c>
      <c r="E113" s="173">
        <v>40</v>
      </c>
      <c r="F113" s="174"/>
      <c r="G113" s="175">
        <f>ROUND(E113*F113,2)</f>
        <v>0</v>
      </c>
      <c r="H113" s="158">
        <v>154.5</v>
      </c>
      <c r="I113" s="157">
        <f>ROUND(E113*H113,2)</f>
        <v>6180</v>
      </c>
      <c r="J113" s="158">
        <v>0</v>
      </c>
      <c r="K113" s="157">
        <f>ROUND(E113*J113,2)</f>
        <v>0</v>
      </c>
      <c r="L113" s="157">
        <v>21</v>
      </c>
      <c r="M113" s="157">
        <f>G113*(1+L113/100)</f>
        <v>0</v>
      </c>
      <c r="N113" s="156">
        <v>1.33E-3</v>
      </c>
      <c r="O113" s="156">
        <f>ROUND(E113*N113,2)</f>
        <v>0.05</v>
      </c>
      <c r="P113" s="156">
        <v>0</v>
      </c>
      <c r="Q113" s="156">
        <f>ROUND(E113*P113,2)</f>
        <v>0</v>
      </c>
      <c r="R113" s="157" t="s">
        <v>228</v>
      </c>
      <c r="S113" s="157" t="s">
        <v>136</v>
      </c>
      <c r="T113" s="157" t="s">
        <v>136</v>
      </c>
      <c r="U113" s="157">
        <v>0</v>
      </c>
      <c r="V113" s="157">
        <f>ROUND(E113*U113,2)</f>
        <v>0</v>
      </c>
      <c r="W113" s="157"/>
      <c r="X113" s="157" t="s">
        <v>229</v>
      </c>
      <c r="Y113" s="157" t="s">
        <v>138</v>
      </c>
      <c r="Z113" s="147"/>
      <c r="AA113" s="147"/>
      <c r="AB113" s="147"/>
      <c r="AC113" s="147"/>
      <c r="AD113" s="147"/>
      <c r="AE113" s="147"/>
      <c r="AF113" s="147"/>
      <c r="AG113" s="147" t="s">
        <v>230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4" t="s">
        <v>329</v>
      </c>
      <c r="D114" s="159"/>
      <c r="E114" s="160">
        <v>40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141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63" t="s">
        <v>131</v>
      </c>
      <c r="B115" s="164" t="s">
        <v>82</v>
      </c>
      <c r="C115" s="182" t="s">
        <v>83</v>
      </c>
      <c r="D115" s="165"/>
      <c r="E115" s="166"/>
      <c r="F115" s="167"/>
      <c r="G115" s="168">
        <f>SUMIF(AG116:AG122,"&lt;&gt;NOR",G116:G122)</f>
        <v>0</v>
      </c>
      <c r="H115" s="162"/>
      <c r="I115" s="162">
        <f>SUM(I116:I122)</f>
        <v>18789.86</v>
      </c>
      <c r="J115" s="162"/>
      <c r="K115" s="162">
        <f>SUM(K116:K122)</f>
        <v>102777.14</v>
      </c>
      <c r="L115" s="162"/>
      <c r="M115" s="162">
        <f>SUM(M116:M122)</f>
        <v>0</v>
      </c>
      <c r="N115" s="161"/>
      <c r="O115" s="161">
        <f>SUM(O116:O122)</f>
        <v>0.04</v>
      </c>
      <c r="P115" s="161"/>
      <c r="Q115" s="161">
        <f>SUM(Q116:Q122)</f>
        <v>87.86</v>
      </c>
      <c r="R115" s="162"/>
      <c r="S115" s="162"/>
      <c r="T115" s="162"/>
      <c r="U115" s="162"/>
      <c r="V115" s="162">
        <f>SUM(V116:V122)</f>
        <v>174.21</v>
      </c>
      <c r="W115" s="162"/>
      <c r="X115" s="162"/>
      <c r="Y115" s="162"/>
      <c r="AG115" t="s">
        <v>132</v>
      </c>
    </row>
    <row r="116" spans="1:60" outlineLevel="1" x14ac:dyDescent="0.2">
      <c r="A116" s="170">
        <v>46</v>
      </c>
      <c r="B116" s="171" t="s">
        <v>146</v>
      </c>
      <c r="C116" s="183" t="s">
        <v>147</v>
      </c>
      <c r="D116" s="172" t="s">
        <v>148</v>
      </c>
      <c r="E116" s="173">
        <v>35.1</v>
      </c>
      <c r="F116" s="174"/>
      <c r="G116" s="175">
        <f>ROUND(E116*F116,2)</f>
        <v>0</v>
      </c>
      <c r="H116" s="158">
        <v>32.630000000000003</v>
      </c>
      <c r="I116" s="157">
        <f>ROUND(E116*H116,2)</f>
        <v>1145.31</v>
      </c>
      <c r="J116" s="158">
        <v>1547.37</v>
      </c>
      <c r="K116" s="157">
        <f>ROUND(E116*J116,2)</f>
        <v>54312.69</v>
      </c>
      <c r="L116" s="157">
        <v>21</v>
      </c>
      <c r="M116" s="157">
        <f>G116*(1+L116/100)</f>
        <v>0</v>
      </c>
      <c r="N116" s="156">
        <v>1.1199999999999999E-3</v>
      </c>
      <c r="O116" s="156">
        <f>ROUND(E116*N116,2)</f>
        <v>0.04</v>
      </c>
      <c r="P116" s="156">
        <v>2.5</v>
      </c>
      <c r="Q116" s="156">
        <f>ROUND(E116*P116,2)</f>
        <v>87.75</v>
      </c>
      <c r="R116" s="157"/>
      <c r="S116" s="157" t="s">
        <v>136</v>
      </c>
      <c r="T116" s="157" t="s">
        <v>136</v>
      </c>
      <c r="U116" s="157">
        <v>2.605</v>
      </c>
      <c r="V116" s="157">
        <f>ROUND(E116*U116,2)</f>
        <v>91.44</v>
      </c>
      <c r="W116" s="157"/>
      <c r="X116" s="157" t="s">
        <v>137</v>
      </c>
      <c r="Y116" s="157" t="s">
        <v>138</v>
      </c>
      <c r="Z116" s="147"/>
      <c r="AA116" s="147"/>
      <c r="AB116" s="147"/>
      <c r="AC116" s="147"/>
      <c r="AD116" s="147"/>
      <c r="AE116" s="147"/>
      <c r="AF116" s="147"/>
      <c r="AG116" s="147" t="s">
        <v>139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4" t="s">
        <v>330</v>
      </c>
      <c r="D117" s="159"/>
      <c r="E117" s="160">
        <v>28.8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141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4" t="s">
        <v>331</v>
      </c>
      <c r="D118" s="159"/>
      <c r="E118" s="160">
        <v>6.3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141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0">
        <v>47</v>
      </c>
      <c r="B119" s="171" t="s">
        <v>332</v>
      </c>
      <c r="C119" s="183" t="s">
        <v>333</v>
      </c>
      <c r="D119" s="172" t="s">
        <v>144</v>
      </c>
      <c r="E119" s="173">
        <v>35</v>
      </c>
      <c r="F119" s="174"/>
      <c r="G119" s="175">
        <f>ROUND(E119*F119,2)</f>
        <v>0</v>
      </c>
      <c r="H119" s="158">
        <v>504.13</v>
      </c>
      <c r="I119" s="157">
        <f>ROUND(E119*H119,2)</f>
        <v>17644.55</v>
      </c>
      <c r="J119" s="158">
        <v>1378.87</v>
      </c>
      <c r="K119" s="157">
        <f>ROUND(E119*J119,2)</f>
        <v>48260.45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6.0999999999999997E-4</v>
      </c>
      <c r="Q119" s="156">
        <f>ROUND(E119*P119,2)</f>
        <v>0.02</v>
      </c>
      <c r="R119" s="157"/>
      <c r="S119" s="157" t="s">
        <v>136</v>
      </c>
      <c r="T119" s="157" t="s">
        <v>136</v>
      </c>
      <c r="U119" s="157">
        <v>2.35</v>
      </c>
      <c r="V119" s="157">
        <f>ROUND(E119*U119,2)</f>
        <v>82.25</v>
      </c>
      <c r="W119" s="157"/>
      <c r="X119" s="157" t="s">
        <v>137</v>
      </c>
      <c r="Y119" s="157" t="s">
        <v>138</v>
      </c>
      <c r="Z119" s="147"/>
      <c r="AA119" s="147"/>
      <c r="AB119" s="147"/>
      <c r="AC119" s="147"/>
      <c r="AD119" s="147"/>
      <c r="AE119" s="147"/>
      <c r="AF119" s="147"/>
      <c r="AG119" s="147" t="s">
        <v>139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4" t="s">
        <v>334</v>
      </c>
      <c r="D120" s="159"/>
      <c r="E120" s="160">
        <v>35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141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0">
        <v>48</v>
      </c>
      <c r="B121" s="171" t="s">
        <v>150</v>
      </c>
      <c r="C121" s="183" t="s">
        <v>151</v>
      </c>
      <c r="D121" s="172" t="s">
        <v>152</v>
      </c>
      <c r="E121" s="173">
        <v>2</v>
      </c>
      <c r="F121" s="174"/>
      <c r="G121" s="175">
        <f>ROUND(E121*F121,2)</f>
        <v>0</v>
      </c>
      <c r="H121" s="158">
        <v>0</v>
      </c>
      <c r="I121" s="157">
        <f>ROUND(E121*H121,2)</f>
        <v>0</v>
      </c>
      <c r="J121" s="158">
        <v>102</v>
      </c>
      <c r="K121" s="157">
        <f>ROUND(E121*J121,2)</f>
        <v>204</v>
      </c>
      <c r="L121" s="157">
        <v>21</v>
      </c>
      <c r="M121" s="157">
        <f>G121*(1+L121/100)</f>
        <v>0</v>
      </c>
      <c r="N121" s="156">
        <v>0</v>
      </c>
      <c r="O121" s="156">
        <f>ROUND(E121*N121,2)</f>
        <v>0</v>
      </c>
      <c r="P121" s="156">
        <v>4.4999999999999998E-2</v>
      </c>
      <c r="Q121" s="156">
        <f>ROUND(E121*P121,2)</f>
        <v>0.09</v>
      </c>
      <c r="R121" s="157"/>
      <c r="S121" s="157" t="s">
        <v>136</v>
      </c>
      <c r="T121" s="157" t="s">
        <v>136</v>
      </c>
      <c r="U121" s="157">
        <v>0.26</v>
      </c>
      <c r="V121" s="157">
        <f>ROUND(E121*U121,2)</f>
        <v>0.52</v>
      </c>
      <c r="W121" s="157"/>
      <c r="X121" s="157" t="s">
        <v>137</v>
      </c>
      <c r="Y121" s="157" t="s">
        <v>138</v>
      </c>
      <c r="Z121" s="147"/>
      <c r="AA121" s="147"/>
      <c r="AB121" s="147"/>
      <c r="AC121" s="147"/>
      <c r="AD121" s="147"/>
      <c r="AE121" s="147"/>
      <c r="AF121" s="147"/>
      <c r="AG121" s="147" t="s">
        <v>139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4" t="s">
        <v>66</v>
      </c>
      <c r="D122" s="159"/>
      <c r="E122" s="160">
        <v>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141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131</v>
      </c>
      <c r="B123" s="164" t="s">
        <v>86</v>
      </c>
      <c r="C123" s="182" t="s">
        <v>87</v>
      </c>
      <c r="D123" s="165"/>
      <c r="E123" s="166"/>
      <c r="F123" s="167"/>
      <c r="G123" s="168">
        <f>SUMIF(AG124:AG124,"&lt;&gt;NOR",G124:G124)</f>
        <v>0</v>
      </c>
      <c r="H123" s="162"/>
      <c r="I123" s="162">
        <f>SUM(I124:I124)</f>
        <v>0</v>
      </c>
      <c r="J123" s="162"/>
      <c r="K123" s="162">
        <f>SUM(K124:K124)</f>
        <v>297068.98</v>
      </c>
      <c r="L123" s="162"/>
      <c r="M123" s="162">
        <f>SUM(M124:M124)</f>
        <v>0</v>
      </c>
      <c r="N123" s="161"/>
      <c r="O123" s="161">
        <f>SUM(O124:O124)</f>
        <v>0</v>
      </c>
      <c r="P123" s="161"/>
      <c r="Q123" s="161">
        <f>SUM(Q124:Q124)</f>
        <v>0</v>
      </c>
      <c r="R123" s="162"/>
      <c r="S123" s="162"/>
      <c r="T123" s="162"/>
      <c r="U123" s="162"/>
      <c r="V123" s="162">
        <f>SUM(V124:V124)</f>
        <v>661.23</v>
      </c>
      <c r="W123" s="162"/>
      <c r="X123" s="162"/>
      <c r="Y123" s="162"/>
      <c r="AG123" t="s">
        <v>132</v>
      </c>
    </row>
    <row r="124" spans="1:60" outlineLevel="1" x14ac:dyDescent="0.2">
      <c r="A124" s="176">
        <v>49</v>
      </c>
      <c r="B124" s="177" t="s">
        <v>335</v>
      </c>
      <c r="C124" s="185" t="s">
        <v>336</v>
      </c>
      <c r="D124" s="178" t="s">
        <v>170</v>
      </c>
      <c r="E124" s="179">
        <v>882.82015000000001</v>
      </c>
      <c r="F124" s="180"/>
      <c r="G124" s="181">
        <f>ROUND(E124*F124,2)</f>
        <v>0</v>
      </c>
      <c r="H124" s="158">
        <v>0</v>
      </c>
      <c r="I124" s="157">
        <f>ROUND(E124*H124,2)</f>
        <v>0</v>
      </c>
      <c r="J124" s="158">
        <v>336.5</v>
      </c>
      <c r="K124" s="157">
        <f>ROUND(E124*J124,2)</f>
        <v>297068.98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136</v>
      </c>
      <c r="T124" s="157" t="s">
        <v>136</v>
      </c>
      <c r="U124" s="157">
        <v>0.749</v>
      </c>
      <c r="V124" s="157">
        <f>ROUND(E124*U124,2)</f>
        <v>661.23</v>
      </c>
      <c r="W124" s="157"/>
      <c r="X124" s="157" t="s">
        <v>161</v>
      </c>
      <c r="Y124" s="157" t="s">
        <v>138</v>
      </c>
      <c r="Z124" s="147"/>
      <c r="AA124" s="147"/>
      <c r="AB124" s="147"/>
      <c r="AC124" s="147"/>
      <c r="AD124" s="147"/>
      <c r="AE124" s="147"/>
      <c r="AF124" s="147"/>
      <c r="AG124" s="147" t="s">
        <v>162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3" t="s">
        <v>131</v>
      </c>
      <c r="B125" s="164" t="s">
        <v>88</v>
      </c>
      <c r="C125" s="182" t="s">
        <v>89</v>
      </c>
      <c r="D125" s="165"/>
      <c r="E125" s="166"/>
      <c r="F125" s="167"/>
      <c r="G125" s="168">
        <f>SUMIF(AG126:AG128,"&lt;&gt;NOR",G126:G128)</f>
        <v>0</v>
      </c>
      <c r="H125" s="162"/>
      <c r="I125" s="162">
        <f>SUM(I126:I128)</f>
        <v>0</v>
      </c>
      <c r="J125" s="162"/>
      <c r="K125" s="162">
        <f>SUM(K126:K128)</f>
        <v>306.51</v>
      </c>
      <c r="L125" s="162"/>
      <c r="M125" s="162">
        <f>SUM(M126:M128)</f>
        <v>0</v>
      </c>
      <c r="N125" s="161"/>
      <c r="O125" s="161">
        <f>SUM(O126:O128)</f>
        <v>0</v>
      </c>
      <c r="P125" s="161"/>
      <c r="Q125" s="161">
        <f>SUM(Q126:Q128)</f>
        <v>0.08</v>
      </c>
      <c r="R125" s="162"/>
      <c r="S125" s="162"/>
      <c r="T125" s="162"/>
      <c r="U125" s="162"/>
      <c r="V125" s="162">
        <f>SUM(V126:V128)</f>
        <v>0.63</v>
      </c>
      <c r="W125" s="162"/>
      <c r="X125" s="162"/>
      <c r="Y125" s="162"/>
      <c r="AG125" t="s">
        <v>132</v>
      </c>
    </row>
    <row r="126" spans="1:60" outlineLevel="1" x14ac:dyDescent="0.2">
      <c r="A126" s="170">
        <v>50</v>
      </c>
      <c r="B126" s="171" t="s">
        <v>157</v>
      </c>
      <c r="C126" s="183" t="s">
        <v>158</v>
      </c>
      <c r="D126" s="172" t="s">
        <v>152</v>
      </c>
      <c r="E126" s="173">
        <v>1</v>
      </c>
      <c r="F126" s="174"/>
      <c r="G126" s="175">
        <f>ROUND(E126*F126,2)</f>
        <v>0</v>
      </c>
      <c r="H126" s="158">
        <v>0</v>
      </c>
      <c r="I126" s="157">
        <f>ROUND(E126*H126,2)</f>
        <v>0</v>
      </c>
      <c r="J126" s="158">
        <v>300.5</v>
      </c>
      <c r="K126" s="157">
        <f>ROUND(E126*J126,2)</f>
        <v>300.5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8.2000000000000003E-2</v>
      </c>
      <c r="Q126" s="156">
        <f>ROUND(E126*P126,2)</f>
        <v>0.08</v>
      </c>
      <c r="R126" s="157"/>
      <c r="S126" s="157" t="s">
        <v>136</v>
      </c>
      <c r="T126" s="157" t="s">
        <v>136</v>
      </c>
      <c r="U126" s="157">
        <v>0.63</v>
      </c>
      <c r="V126" s="157">
        <f>ROUND(E126*U126,2)</f>
        <v>0.63</v>
      </c>
      <c r="W126" s="157"/>
      <c r="X126" s="157" t="s">
        <v>137</v>
      </c>
      <c r="Y126" s="157" t="s">
        <v>138</v>
      </c>
      <c r="Z126" s="147"/>
      <c r="AA126" s="147"/>
      <c r="AB126" s="147"/>
      <c r="AC126" s="147"/>
      <c r="AD126" s="147"/>
      <c r="AE126" s="147"/>
      <c r="AF126" s="147"/>
      <c r="AG126" s="147" t="s">
        <v>139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4" t="s">
        <v>64</v>
      </c>
      <c r="D127" s="159"/>
      <c r="E127" s="160">
        <v>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141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51</v>
      </c>
      <c r="B128" s="177" t="s">
        <v>159</v>
      </c>
      <c r="C128" s="185" t="s">
        <v>160</v>
      </c>
      <c r="D128" s="178" t="s">
        <v>0</v>
      </c>
      <c r="E128" s="179">
        <v>3.0049999999999999</v>
      </c>
      <c r="F128" s="180"/>
      <c r="G128" s="181">
        <f>ROUND(E128*F128,2)</f>
        <v>0</v>
      </c>
      <c r="H128" s="158">
        <v>0</v>
      </c>
      <c r="I128" s="157">
        <f>ROUND(E128*H128,2)</f>
        <v>0</v>
      </c>
      <c r="J128" s="158">
        <v>2</v>
      </c>
      <c r="K128" s="157">
        <f>ROUND(E128*J128,2)</f>
        <v>6.01</v>
      </c>
      <c r="L128" s="157">
        <v>21</v>
      </c>
      <c r="M128" s="157">
        <f>G128*(1+L128/100)</f>
        <v>0</v>
      </c>
      <c r="N128" s="156">
        <v>0</v>
      </c>
      <c r="O128" s="156">
        <f>ROUND(E128*N128,2)</f>
        <v>0</v>
      </c>
      <c r="P128" s="156">
        <v>0</v>
      </c>
      <c r="Q128" s="156">
        <f>ROUND(E128*P128,2)</f>
        <v>0</v>
      </c>
      <c r="R128" s="157"/>
      <c r="S128" s="157" t="s">
        <v>136</v>
      </c>
      <c r="T128" s="157" t="s">
        <v>136</v>
      </c>
      <c r="U128" s="157">
        <v>0</v>
      </c>
      <c r="V128" s="157">
        <f>ROUND(E128*U128,2)</f>
        <v>0</v>
      </c>
      <c r="W128" s="157"/>
      <c r="X128" s="157" t="s">
        <v>161</v>
      </c>
      <c r="Y128" s="157" t="s">
        <v>138</v>
      </c>
      <c r="Z128" s="147"/>
      <c r="AA128" s="147"/>
      <c r="AB128" s="147"/>
      <c r="AC128" s="147"/>
      <c r="AD128" s="147"/>
      <c r="AE128" s="147"/>
      <c r="AF128" s="147"/>
      <c r="AG128" s="147" t="s">
        <v>162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3" t="s">
        <v>131</v>
      </c>
      <c r="B129" s="164" t="s">
        <v>90</v>
      </c>
      <c r="C129" s="182" t="s">
        <v>91</v>
      </c>
      <c r="D129" s="165"/>
      <c r="E129" s="166"/>
      <c r="F129" s="167"/>
      <c r="G129" s="168">
        <f>SUMIF(AG130:AG131,"&lt;&gt;NOR",G130:G131)</f>
        <v>0</v>
      </c>
      <c r="H129" s="162"/>
      <c r="I129" s="162">
        <f>SUM(I130:I131)</f>
        <v>0</v>
      </c>
      <c r="J129" s="162"/>
      <c r="K129" s="162">
        <f>SUM(K130:K131)</f>
        <v>1439.88</v>
      </c>
      <c r="L129" s="162"/>
      <c r="M129" s="162">
        <f>SUM(M130:M131)</f>
        <v>0</v>
      </c>
      <c r="N129" s="161"/>
      <c r="O129" s="161">
        <f>SUM(O130:O131)</f>
        <v>0.01</v>
      </c>
      <c r="P129" s="161"/>
      <c r="Q129" s="161">
        <f>SUM(Q130:Q131)</f>
        <v>0</v>
      </c>
      <c r="R129" s="162"/>
      <c r="S129" s="162"/>
      <c r="T129" s="162"/>
      <c r="U129" s="162"/>
      <c r="V129" s="162">
        <f>SUM(V130:V131)</f>
        <v>1.29</v>
      </c>
      <c r="W129" s="162"/>
      <c r="X129" s="162"/>
      <c r="Y129" s="162"/>
      <c r="AG129" t="s">
        <v>132</v>
      </c>
    </row>
    <row r="130" spans="1:60" outlineLevel="1" x14ac:dyDescent="0.2">
      <c r="A130" s="176">
        <v>52</v>
      </c>
      <c r="B130" s="177" t="s">
        <v>337</v>
      </c>
      <c r="C130" s="185" t="s">
        <v>338</v>
      </c>
      <c r="D130" s="178" t="s">
        <v>339</v>
      </c>
      <c r="E130" s="179">
        <v>1</v>
      </c>
      <c r="F130" s="180"/>
      <c r="G130" s="181">
        <f>ROUND(E130*F130,2)</f>
        <v>0</v>
      </c>
      <c r="H130" s="158">
        <v>0</v>
      </c>
      <c r="I130" s="157">
        <f>ROUND(E130*H130,2)</f>
        <v>0</v>
      </c>
      <c r="J130" s="158">
        <v>1420</v>
      </c>
      <c r="K130" s="157">
        <f>ROUND(E130*J130,2)</f>
        <v>1420</v>
      </c>
      <c r="L130" s="157">
        <v>21</v>
      </c>
      <c r="M130" s="157">
        <f>G130*(1+L130/100)</f>
        <v>0</v>
      </c>
      <c r="N130" s="156">
        <v>1.1639999999999999E-2</v>
      </c>
      <c r="O130" s="156">
        <f>ROUND(E130*N130,2)</f>
        <v>0.01</v>
      </c>
      <c r="P130" s="156">
        <v>0</v>
      </c>
      <c r="Q130" s="156">
        <f>ROUND(E130*P130,2)</f>
        <v>0</v>
      </c>
      <c r="R130" s="157"/>
      <c r="S130" s="157" t="s">
        <v>249</v>
      </c>
      <c r="T130" s="157" t="s">
        <v>136</v>
      </c>
      <c r="U130" s="157">
        <v>1.2909999999999999</v>
      </c>
      <c r="V130" s="157">
        <f>ROUND(E130*U130,2)</f>
        <v>1.29</v>
      </c>
      <c r="W130" s="157"/>
      <c r="X130" s="157" t="s">
        <v>137</v>
      </c>
      <c r="Y130" s="157" t="s">
        <v>138</v>
      </c>
      <c r="Z130" s="147"/>
      <c r="AA130" s="147"/>
      <c r="AB130" s="147"/>
      <c r="AC130" s="147"/>
      <c r="AD130" s="147"/>
      <c r="AE130" s="147"/>
      <c r="AF130" s="147"/>
      <c r="AG130" s="147" t="s">
        <v>139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53</v>
      </c>
      <c r="B131" s="177" t="s">
        <v>340</v>
      </c>
      <c r="C131" s="185" t="s">
        <v>341</v>
      </c>
      <c r="D131" s="178" t="s">
        <v>0</v>
      </c>
      <c r="E131" s="179">
        <v>14.2</v>
      </c>
      <c r="F131" s="180"/>
      <c r="G131" s="181">
        <f>ROUND(E131*F131,2)</f>
        <v>0</v>
      </c>
      <c r="H131" s="158">
        <v>0</v>
      </c>
      <c r="I131" s="157">
        <f>ROUND(E131*H131,2)</f>
        <v>0</v>
      </c>
      <c r="J131" s="158">
        <v>1.4</v>
      </c>
      <c r="K131" s="157">
        <f>ROUND(E131*J131,2)</f>
        <v>19.88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136</v>
      </c>
      <c r="T131" s="157" t="s">
        <v>136</v>
      </c>
      <c r="U131" s="157">
        <v>0</v>
      </c>
      <c r="V131" s="157">
        <f>ROUND(E131*U131,2)</f>
        <v>0</v>
      </c>
      <c r="W131" s="157"/>
      <c r="X131" s="157" t="s">
        <v>161</v>
      </c>
      <c r="Y131" s="157" t="s">
        <v>138</v>
      </c>
      <c r="Z131" s="147"/>
      <c r="AA131" s="147"/>
      <c r="AB131" s="147"/>
      <c r="AC131" s="147"/>
      <c r="AD131" s="147"/>
      <c r="AE131" s="147"/>
      <c r="AF131" s="147"/>
      <c r="AG131" s="147" t="s">
        <v>162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3" t="s">
        <v>131</v>
      </c>
      <c r="B132" s="164" t="s">
        <v>92</v>
      </c>
      <c r="C132" s="182" t="s">
        <v>93</v>
      </c>
      <c r="D132" s="165"/>
      <c r="E132" s="166"/>
      <c r="F132" s="167"/>
      <c r="G132" s="168">
        <f>SUMIF(AG133:AG138,"&lt;&gt;NOR",G133:G138)</f>
        <v>0</v>
      </c>
      <c r="H132" s="162"/>
      <c r="I132" s="162">
        <f>SUM(I133:I138)</f>
        <v>20169.349999999999</v>
      </c>
      <c r="J132" s="162"/>
      <c r="K132" s="162">
        <f>SUM(K133:K138)</f>
        <v>7493.86</v>
      </c>
      <c r="L132" s="162"/>
      <c r="M132" s="162">
        <f>SUM(M133:M138)</f>
        <v>0</v>
      </c>
      <c r="N132" s="161"/>
      <c r="O132" s="161">
        <f>SUM(O133:O138)</f>
        <v>9.9999999999999992E-2</v>
      </c>
      <c r="P132" s="161"/>
      <c r="Q132" s="161">
        <f>SUM(Q133:Q138)</f>
        <v>0</v>
      </c>
      <c r="R132" s="162"/>
      <c r="S132" s="162"/>
      <c r="T132" s="162"/>
      <c r="U132" s="162"/>
      <c r="V132" s="162">
        <f>SUM(V133:V138)</f>
        <v>11.83</v>
      </c>
      <c r="W132" s="162"/>
      <c r="X132" s="162"/>
      <c r="Y132" s="162"/>
      <c r="AG132" t="s">
        <v>132</v>
      </c>
    </row>
    <row r="133" spans="1:60" outlineLevel="1" x14ac:dyDescent="0.2">
      <c r="A133" s="170">
        <v>54</v>
      </c>
      <c r="B133" s="171" t="s">
        <v>342</v>
      </c>
      <c r="C133" s="183" t="s">
        <v>343</v>
      </c>
      <c r="D133" s="172" t="s">
        <v>144</v>
      </c>
      <c r="E133" s="173">
        <v>4.5</v>
      </c>
      <c r="F133" s="174"/>
      <c r="G133" s="175">
        <f>ROUND(E133*F133,2)</f>
        <v>0</v>
      </c>
      <c r="H133" s="158">
        <v>502.98</v>
      </c>
      <c r="I133" s="157">
        <f>ROUND(E133*H133,2)</f>
        <v>2263.41</v>
      </c>
      <c r="J133" s="158">
        <v>128.02000000000001</v>
      </c>
      <c r="K133" s="157">
        <f>ROUND(E133*J133,2)</f>
        <v>576.09</v>
      </c>
      <c r="L133" s="157">
        <v>21</v>
      </c>
      <c r="M133" s="157">
        <f>G133*(1+L133/100)</f>
        <v>0</v>
      </c>
      <c r="N133" s="156">
        <v>3.1700000000000001E-3</v>
      </c>
      <c r="O133" s="156">
        <f>ROUND(E133*N133,2)</f>
        <v>0.01</v>
      </c>
      <c r="P133" s="156">
        <v>0</v>
      </c>
      <c r="Q133" s="156">
        <f>ROUND(E133*P133,2)</f>
        <v>0</v>
      </c>
      <c r="R133" s="157"/>
      <c r="S133" s="157" t="s">
        <v>136</v>
      </c>
      <c r="T133" s="157" t="s">
        <v>136</v>
      </c>
      <c r="U133" s="157">
        <v>0.219</v>
      </c>
      <c r="V133" s="157">
        <f>ROUND(E133*U133,2)</f>
        <v>0.99</v>
      </c>
      <c r="W133" s="157"/>
      <c r="X133" s="157" t="s">
        <v>137</v>
      </c>
      <c r="Y133" s="157" t="s">
        <v>138</v>
      </c>
      <c r="Z133" s="147"/>
      <c r="AA133" s="147"/>
      <c r="AB133" s="147"/>
      <c r="AC133" s="147"/>
      <c r="AD133" s="147"/>
      <c r="AE133" s="147"/>
      <c r="AF133" s="147"/>
      <c r="AG133" s="147" t="s">
        <v>139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4" t="s">
        <v>344</v>
      </c>
      <c r="D134" s="159"/>
      <c r="E134" s="160">
        <v>4.5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141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0">
        <v>55</v>
      </c>
      <c r="B135" s="171" t="s">
        <v>345</v>
      </c>
      <c r="C135" s="183" t="s">
        <v>346</v>
      </c>
      <c r="D135" s="172" t="s">
        <v>144</v>
      </c>
      <c r="E135" s="173">
        <v>38.53</v>
      </c>
      <c r="F135" s="174"/>
      <c r="G135" s="175">
        <f>ROUND(E135*F135,2)</f>
        <v>0</v>
      </c>
      <c r="H135" s="158">
        <v>447.01</v>
      </c>
      <c r="I135" s="157">
        <f>ROUND(E135*H135,2)</f>
        <v>17223.3</v>
      </c>
      <c r="J135" s="158">
        <v>151.99</v>
      </c>
      <c r="K135" s="157">
        <f>ROUND(E135*J135,2)</f>
        <v>5856.17</v>
      </c>
      <c r="L135" s="157">
        <v>21</v>
      </c>
      <c r="M135" s="157">
        <f>G135*(1+L135/100)</f>
        <v>0</v>
      </c>
      <c r="N135" s="156">
        <v>2.3999999999999998E-3</v>
      </c>
      <c r="O135" s="156">
        <f>ROUND(E135*N135,2)</f>
        <v>0.09</v>
      </c>
      <c r="P135" s="156">
        <v>0</v>
      </c>
      <c r="Q135" s="156">
        <f>ROUND(E135*P135,2)</f>
        <v>0</v>
      </c>
      <c r="R135" s="157"/>
      <c r="S135" s="157" t="s">
        <v>136</v>
      </c>
      <c r="T135" s="157" t="s">
        <v>136</v>
      </c>
      <c r="U135" s="157">
        <v>0.26</v>
      </c>
      <c r="V135" s="157">
        <f>ROUND(E135*U135,2)</f>
        <v>10.02</v>
      </c>
      <c r="W135" s="157"/>
      <c r="X135" s="157" t="s">
        <v>137</v>
      </c>
      <c r="Y135" s="157" t="s">
        <v>138</v>
      </c>
      <c r="Z135" s="147"/>
      <c r="AA135" s="147"/>
      <c r="AB135" s="147"/>
      <c r="AC135" s="147"/>
      <c r="AD135" s="147"/>
      <c r="AE135" s="147"/>
      <c r="AF135" s="147"/>
      <c r="AG135" s="147" t="s">
        <v>139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4" t="s">
        <v>347</v>
      </c>
      <c r="D136" s="159"/>
      <c r="E136" s="160">
        <v>38.53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141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56</v>
      </c>
      <c r="B137" s="177" t="s">
        <v>348</v>
      </c>
      <c r="C137" s="185" t="s">
        <v>349</v>
      </c>
      <c r="D137" s="178" t="s">
        <v>152</v>
      </c>
      <c r="E137" s="179">
        <v>2</v>
      </c>
      <c r="F137" s="180"/>
      <c r="G137" s="181">
        <f>ROUND(E137*F137,2)</f>
        <v>0</v>
      </c>
      <c r="H137" s="158">
        <v>341.32</v>
      </c>
      <c r="I137" s="157">
        <f>ROUND(E137*H137,2)</f>
        <v>682.64</v>
      </c>
      <c r="J137" s="158">
        <v>239.68</v>
      </c>
      <c r="K137" s="157">
        <f>ROUND(E137*J137,2)</f>
        <v>479.36</v>
      </c>
      <c r="L137" s="157">
        <v>21</v>
      </c>
      <c r="M137" s="157">
        <f>G137*(1+L137/100)</f>
        <v>0</v>
      </c>
      <c r="N137" s="156">
        <v>4.0000000000000002E-4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136</v>
      </c>
      <c r="T137" s="157" t="s">
        <v>136</v>
      </c>
      <c r="U137" s="157">
        <v>0.41</v>
      </c>
      <c r="V137" s="157">
        <f>ROUND(E137*U137,2)</f>
        <v>0.82</v>
      </c>
      <c r="W137" s="157"/>
      <c r="X137" s="157" t="s">
        <v>137</v>
      </c>
      <c r="Y137" s="157" t="s">
        <v>138</v>
      </c>
      <c r="Z137" s="147"/>
      <c r="AA137" s="147"/>
      <c r="AB137" s="147"/>
      <c r="AC137" s="147"/>
      <c r="AD137" s="147"/>
      <c r="AE137" s="147"/>
      <c r="AF137" s="147"/>
      <c r="AG137" s="147" t="s">
        <v>139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57</v>
      </c>
      <c r="B138" s="177" t="s">
        <v>350</v>
      </c>
      <c r="C138" s="185" t="s">
        <v>351</v>
      </c>
      <c r="D138" s="178" t="s">
        <v>0</v>
      </c>
      <c r="E138" s="179">
        <v>270.80970000000002</v>
      </c>
      <c r="F138" s="180"/>
      <c r="G138" s="181">
        <f>ROUND(E138*F138,2)</f>
        <v>0</v>
      </c>
      <c r="H138" s="158">
        <v>0</v>
      </c>
      <c r="I138" s="157">
        <f>ROUND(E138*H138,2)</f>
        <v>0</v>
      </c>
      <c r="J138" s="158">
        <v>2.15</v>
      </c>
      <c r="K138" s="157">
        <f>ROUND(E138*J138,2)</f>
        <v>582.24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136</v>
      </c>
      <c r="T138" s="157" t="s">
        <v>136</v>
      </c>
      <c r="U138" s="157">
        <v>0</v>
      </c>
      <c r="V138" s="157">
        <f>ROUND(E138*U138,2)</f>
        <v>0</v>
      </c>
      <c r="W138" s="157"/>
      <c r="X138" s="157" t="s">
        <v>161</v>
      </c>
      <c r="Y138" s="157" t="s">
        <v>138</v>
      </c>
      <c r="Z138" s="147"/>
      <c r="AA138" s="147"/>
      <c r="AB138" s="147"/>
      <c r="AC138" s="147"/>
      <c r="AD138" s="147"/>
      <c r="AE138" s="147"/>
      <c r="AF138" s="147"/>
      <c r="AG138" s="147" t="s">
        <v>162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x14ac:dyDescent="0.2">
      <c r="A139" s="163" t="s">
        <v>131</v>
      </c>
      <c r="B139" s="164" t="s">
        <v>96</v>
      </c>
      <c r="C139" s="182" t="s">
        <v>97</v>
      </c>
      <c r="D139" s="165"/>
      <c r="E139" s="166"/>
      <c r="F139" s="167"/>
      <c r="G139" s="168">
        <f>SUMIF(AG140:AG165,"&lt;&gt;NOR",G140:G165)</f>
        <v>0</v>
      </c>
      <c r="H139" s="162"/>
      <c r="I139" s="162">
        <f>SUM(I140:I165)</f>
        <v>670551.84</v>
      </c>
      <c r="J139" s="162"/>
      <c r="K139" s="162">
        <f>SUM(K140:K165)</f>
        <v>364759.82</v>
      </c>
      <c r="L139" s="162"/>
      <c r="M139" s="162">
        <f>SUM(M140:M165)</f>
        <v>0</v>
      </c>
      <c r="N139" s="161"/>
      <c r="O139" s="161">
        <f>SUM(O140:O165)</f>
        <v>10.469999999999999</v>
      </c>
      <c r="P139" s="161"/>
      <c r="Q139" s="161">
        <f>SUM(Q140:Q165)</f>
        <v>0</v>
      </c>
      <c r="R139" s="162"/>
      <c r="S139" s="162"/>
      <c r="T139" s="162"/>
      <c r="U139" s="162"/>
      <c r="V139" s="162">
        <f>SUM(V140:V165)</f>
        <v>625.89</v>
      </c>
      <c r="W139" s="162"/>
      <c r="X139" s="162"/>
      <c r="Y139" s="162"/>
      <c r="AG139" t="s">
        <v>132</v>
      </c>
    </row>
    <row r="140" spans="1:60" outlineLevel="1" x14ac:dyDescent="0.2">
      <c r="A140" s="170">
        <v>58</v>
      </c>
      <c r="B140" s="171" t="s">
        <v>352</v>
      </c>
      <c r="C140" s="183" t="s">
        <v>353</v>
      </c>
      <c r="D140" s="172" t="s">
        <v>135</v>
      </c>
      <c r="E140" s="173">
        <v>430</v>
      </c>
      <c r="F140" s="174"/>
      <c r="G140" s="175">
        <f>ROUND(E140*F140,2)</f>
        <v>0</v>
      </c>
      <c r="H140" s="158">
        <v>74.010000000000005</v>
      </c>
      <c r="I140" s="157">
        <f>ROUND(E140*H140,2)</f>
        <v>31824.3</v>
      </c>
      <c r="J140" s="158">
        <v>185.49</v>
      </c>
      <c r="K140" s="157">
        <f>ROUND(E140*J140,2)</f>
        <v>79760.7</v>
      </c>
      <c r="L140" s="157">
        <v>21</v>
      </c>
      <c r="M140" s="157">
        <f>G140*(1+L140/100)</f>
        <v>0</v>
      </c>
      <c r="N140" s="156">
        <v>7.1000000000000002E-4</v>
      </c>
      <c r="O140" s="156">
        <f>ROUND(E140*N140,2)</f>
        <v>0.31</v>
      </c>
      <c r="P140" s="156">
        <v>0</v>
      </c>
      <c r="Q140" s="156">
        <f>ROUND(E140*P140,2)</f>
        <v>0</v>
      </c>
      <c r="R140" s="157"/>
      <c r="S140" s="157" t="s">
        <v>136</v>
      </c>
      <c r="T140" s="157" t="s">
        <v>136</v>
      </c>
      <c r="U140" s="157">
        <v>0.34</v>
      </c>
      <c r="V140" s="157">
        <f>ROUND(E140*U140,2)</f>
        <v>146.19999999999999</v>
      </c>
      <c r="W140" s="157"/>
      <c r="X140" s="157" t="s">
        <v>137</v>
      </c>
      <c r="Y140" s="157" t="s">
        <v>138</v>
      </c>
      <c r="Z140" s="147"/>
      <c r="AA140" s="147"/>
      <c r="AB140" s="147"/>
      <c r="AC140" s="147"/>
      <c r="AD140" s="147"/>
      <c r="AE140" s="147"/>
      <c r="AF140" s="147"/>
      <c r="AG140" s="147" t="s">
        <v>139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4" t="s">
        <v>354</v>
      </c>
      <c r="D141" s="159"/>
      <c r="E141" s="160">
        <v>430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141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0">
        <v>59</v>
      </c>
      <c r="B142" s="171" t="s">
        <v>355</v>
      </c>
      <c r="C142" s="183" t="s">
        <v>356</v>
      </c>
      <c r="D142" s="172" t="s">
        <v>357</v>
      </c>
      <c r="E142" s="173">
        <v>5710.6418000000003</v>
      </c>
      <c r="F142" s="174"/>
      <c r="G142" s="175">
        <f>ROUND(E142*F142,2)</f>
        <v>0</v>
      </c>
      <c r="H142" s="158">
        <v>11.16</v>
      </c>
      <c r="I142" s="157">
        <f>ROUND(E142*H142,2)</f>
        <v>63730.76</v>
      </c>
      <c r="J142" s="158">
        <v>45.74</v>
      </c>
      <c r="K142" s="157">
        <f>ROUND(E142*J142,2)</f>
        <v>261204.76</v>
      </c>
      <c r="L142" s="157">
        <v>21</v>
      </c>
      <c r="M142" s="157">
        <f>G142*(1+L142/100)</f>
        <v>0</v>
      </c>
      <c r="N142" s="156">
        <v>5.0000000000000002E-5</v>
      </c>
      <c r="O142" s="156">
        <f>ROUND(E142*N142,2)</f>
        <v>0.28999999999999998</v>
      </c>
      <c r="P142" s="156">
        <v>0</v>
      </c>
      <c r="Q142" s="156">
        <f>ROUND(E142*P142,2)</f>
        <v>0</v>
      </c>
      <c r="R142" s="157"/>
      <c r="S142" s="157" t="s">
        <v>136</v>
      </c>
      <c r="T142" s="157" t="s">
        <v>136</v>
      </c>
      <c r="U142" s="157">
        <v>8.4000000000000005E-2</v>
      </c>
      <c r="V142" s="157">
        <f>ROUND(E142*U142,2)</f>
        <v>479.69</v>
      </c>
      <c r="W142" s="157"/>
      <c r="X142" s="157" t="s">
        <v>137</v>
      </c>
      <c r="Y142" s="157" t="s">
        <v>138</v>
      </c>
      <c r="Z142" s="147"/>
      <c r="AA142" s="147"/>
      <c r="AB142" s="147"/>
      <c r="AC142" s="147"/>
      <c r="AD142" s="147"/>
      <c r="AE142" s="147"/>
      <c r="AF142" s="147"/>
      <c r="AG142" s="147" t="s">
        <v>139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4" t="s">
        <v>358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141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4" t="s">
        <v>359</v>
      </c>
      <c r="D144" s="159"/>
      <c r="E144" s="160">
        <v>982.68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141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4" t="s">
        <v>360</v>
      </c>
      <c r="D145" s="159"/>
      <c r="E145" s="160">
        <v>197.47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141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4" t="s">
        <v>361</v>
      </c>
      <c r="D146" s="159"/>
      <c r="E146" s="160">
        <v>2788.364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141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4" t="s">
        <v>362</v>
      </c>
      <c r="D147" s="159"/>
      <c r="E147" s="160">
        <v>960.01400000000001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141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4" t="s">
        <v>363</v>
      </c>
      <c r="D148" s="159"/>
      <c r="E148" s="160">
        <v>712.60479999999995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141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3" x14ac:dyDescent="0.2">
      <c r="A149" s="154"/>
      <c r="B149" s="155"/>
      <c r="C149" s="184" t="s">
        <v>364</v>
      </c>
      <c r="D149" s="159"/>
      <c r="E149" s="160">
        <v>69.509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141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60</v>
      </c>
      <c r="B150" s="177" t="s">
        <v>365</v>
      </c>
      <c r="C150" s="185" t="s">
        <v>366</v>
      </c>
      <c r="D150" s="178" t="s">
        <v>263</v>
      </c>
      <c r="E150" s="179">
        <v>1</v>
      </c>
      <c r="F150" s="180"/>
      <c r="G150" s="181">
        <f>ROUND(E150*F150,2)</f>
        <v>0</v>
      </c>
      <c r="H150" s="158">
        <v>0</v>
      </c>
      <c r="I150" s="157">
        <f>ROUND(E150*H150,2)</f>
        <v>0</v>
      </c>
      <c r="J150" s="158">
        <v>2500</v>
      </c>
      <c r="K150" s="157">
        <f>ROUND(E150*J150,2)</f>
        <v>2500</v>
      </c>
      <c r="L150" s="157">
        <v>21</v>
      </c>
      <c r="M150" s="157">
        <f>G150*(1+L150/100)</f>
        <v>0</v>
      </c>
      <c r="N150" s="156">
        <v>0</v>
      </c>
      <c r="O150" s="156">
        <f>ROUND(E150*N150,2)</f>
        <v>0</v>
      </c>
      <c r="P150" s="156">
        <v>0</v>
      </c>
      <c r="Q150" s="156">
        <f>ROUND(E150*P150,2)</f>
        <v>0</v>
      </c>
      <c r="R150" s="157"/>
      <c r="S150" s="157" t="s">
        <v>249</v>
      </c>
      <c r="T150" s="157" t="s">
        <v>177</v>
      </c>
      <c r="U150" s="157">
        <v>0</v>
      </c>
      <c r="V150" s="157">
        <f>ROUND(E150*U150,2)</f>
        <v>0</v>
      </c>
      <c r="W150" s="157"/>
      <c r="X150" s="157" t="s">
        <v>137</v>
      </c>
      <c r="Y150" s="157" t="s">
        <v>138</v>
      </c>
      <c r="Z150" s="147"/>
      <c r="AA150" s="147"/>
      <c r="AB150" s="147"/>
      <c r="AC150" s="147"/>
      <c r="AD150" s="147"/>
      <c r="AE150" s="147"/>
      <c r="AF150" s="147"/>
      <c r="AG150" s="147" t="s">
        <v>139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0">
        <v>61</v>
      </c>
      <c r="B151" s="171" t="s">
        <v>367</v>
      </c>
      <c r="C151" s="183" t="s">
        <v>368</v>
      </c>
      <c r="D151" s="172" t="s">
        <v>170</v>
      </c>
      <c r="E151" s="173">
        <v>7.5069999999999998E-2</v>
      </c>
      <c r="F151" s="174"/>
      <c r="G151" s="175">
        <f>ROUND(E151*F151,2)</f>
        <v>0</v>
      </c>
      <c r="H151" s="158">
        <v>45760</v>
      </c>
      <c r="I151" s="157">
        <f>ROUND(E151*H151,2)</f>
        <v>3435.2</v>
      </c>
      <c r="J151" s="158">
        <v>0</v>
      </c>
      <c r="K151" s="157">
        <f>ROUND(E151*J151,2)</f>
        <v>0</v>
      </c>
      <c r="L151" s="157">
        <v>21</v>
      </c>
      <c r="M151" s="157">
        <f>G151*(1+L151/100)</f>
        <v>0</v>
      </c>
      <c r="N151" s="156">
        <v>1</v>
      </c>
      <c r="O151" s="156">
        <f>ROUND(E151*N151,2)</f>
        <v>0.08</v>
      </c>
      <c r="P151" s="156">
        <v>0</v>
      </c>
      <c r="Q151" s="156">
        <f>ROUND(E151*P151,2)</f>
        <v>0</v>
      </c>
      <c r="R151" s="157" t="s">
        <v>228</v>
      </c>
      <c r="S151" s="157" t="s">
        <v>136</v>
      </c>
      <c r="T151" s="157" t="s">
        <v>136</v>
      </c>
      <c r="U151" s="157">
        <v>0</v>
      </c>
      <c r="V151" s="157">
        <f>ROUND(E151*U151,2)</f>
        <v>0</v>
      </c>
      <c r="W151" s="157"/>
      <c r="X151" s="157" t="s">
        <v>229</v>
      </c>
      <c r="Y151" s="157" t="s">
        <v>138</v>
      </c>
      <c r="Z151" s="147"/>
      <c r="AA151" s="147"/>
      <c r="AB151" s="147"/>
      <c r="AC151" s="147"/>
      <c r="AD151" s="147"/>
      <c r="AE151" s="147"/>
      <c r="AF151" s="147"/>
      <c r="AG151" s="147" t="s">
        <v>230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2" x14ac:dyDescent="0.2">
      <c r="A152" s="154"/>
      <c r="B152" s="155"/>
      <c r="C152" s="184" t="s">
        <v>369</v>
      </c>
      <c r="D152" s="159"/>
      <c r="E152" s="160">
        <v>7.5069999999999998E-2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141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0">
        <v>62</v>
      </c>
      <c r="B153" s="171" t="s">
        <v>370</v>
      </c>
      <c r="C153" s="183" t="s">
        <v>371</v>
      </c>
      <c r="D153" s="172" t="s">
        <v>170</v>
      </c>
      <c r="E153" s="173">
        <v>1.0368200000000001</v>
      </c>
      <c r="F153" s="174"/>
      <c r="G153" s="175">
        <f>ROUND(E153*F153,2)</f>
        <v>0</v>
      </c>
      <c r="H153" s="158">
        <v>46690</v>
      </c>
      <c r="I153" s="157">
        <f>ROUND(E153*H153,2)</f>
        <v>48409.13</v>
      </c>
      <c r="J153" s="158">
        <v>0</v>
      </c>
      <c r="K153" s="157">
        <f>ROUND(E153*J153,2)</f>
        <v>0</v>
      </c>
      <c r="L153" s="157">
        <v>21</v>
      </c>
      <c r="M153" s="157">
        <f>G153*(1+L153/100)</f>
        <v>0</v>
      </c>
      <c r="N153" s="156">
        <v>1</v>
      </c>
      <c r="O153" s="156">
        <f>ROUND(E153*N153,2)</f>
        <v>1.04</v>
      </c>
      <c r="P153" s="156">
        <v>0</v>
      </c>
      <c r="Q153" s="156">
        <f>ROUND(E153*P153,2)</f>
        <v>0</v>
      </c>
      <c r="R153" s="157" t="s">
        <v>228</v>
      </c>
      <c r="S153" s="157" t="s">
        <v>136</v>
      </c>
      <c r="T153" s="157" t="s">
        <v>136</v>
      </c>
      <c r="U153" s="157">
        <v>0</v>
      </c>
      <c r="V153" s="157">
        <f>ROUND(E153*U153,2)</f>
        <v>0</v>
      </c>
      <c r="W153" s="157"/>
      <c r="X153" s="157" t="s">
        <v>229</v>
      </c>
      <c r="Y153" s="157" t="s">
        <v>138</v>
      </c>
      <c r="Z153" s="147"/>
      <c r="AA153" s="147"/>
      <c r="AB153" s="147"/>
      <c r="AC153" s="147"/>
      <c r="AD153" s="147"/>
      <c r="AE153" s="147"/>
      <c r="AF153" s="147"/>
      <c r="AG153" s="147" t="s">
        <v>230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2" x14ac:dyDescent="0.2">
      <c r="A154" s="154"/>
      <c r="B154" s="155"/>
      <c r="C154" s="184" t="s">
        <v>372</v>
      </c>
      <c r="D154" s="159"/>
      <c r="E154" s="160">
        <v>1.0368200000000001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141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0">
        <v>63</v>
      </c>
      <c r="B155" s="171" t="s">
        <v>373</v>
      </c>
      <c r="C155" s="183" t="s">
        <v>374</v>
      </c>
      <c r="D155" s="172" t="s">
        <v>170</v>
      </c>
      <c r="E155" s="173">
        <v>3.0114299999999998</v>
      </c>
      <c r="F155" s="174"/>
      <c r="G155" s="175">
        <f>ROUND(E155*F155,2)</f>
        <v>0</v>
      </c>
      <c r="H155" s="158">
        <v>46690</v>
      </c>
      <c r="I155" s="157">
        <f>ROUND(E155*H155,2)</f>
        <v>140603.67000000001</v>
      </c>
      <c r="J155" s="158">
        <v>0</v>
      </c>
      <c r="K155" s="157">
        <f>ROUND(E155*J155,2)</f>
        <v>0</v>
      </c>
      <c r="L155" s="157">
        <v>21</v>
      </c>
      <c r="M155" s="157">
        <f>G155*(1+L155/100)</f>
        <v>0</v>
      </c>
      <c r="N155" s="156">
        <v>1</v>
      </c>
      <c r="O155" s="156">
        <f>ROUND(E155*N155,2)</f>
        <v>3.01</v>
      </c>
      <c r="P155" s="156">
        <v>0</v>
      </c>
      <c r="Q155" s="156">
        <f>ROUND(E155*P155,2)</f>
        <v>0</v>
      </c>
      <c r="R155" s="157" t="s">
        <v>228</v>
      </c>
      <c r="S155" s="157" t="s">
        <v>136</v>
      </c>
      <c r="T155" s="157" t="s">
        <v>136</v>
      </c>
      <c r="U155" s="157">
        <v>0</v>
      </c>
      <c r="V155" s="157">
        <f>ROUND(E155*U155,2)</f>
        <v>0</v>
      </c>
      <c r="W155" s="157"/>
      <c r="X155" s="157" t="s">
        <v>229</v>
      </c>
      <c r="Y155" s="157" t="s">
        <v>138</v>
      </c>
      <c r="Z155" s="147"/>
      <c r="AA155" s="147"/>
      <c r="AB155" s="147"/>
      <c r="AC155" s="147"/>
      <c r="AD155" s="147"/>
      <c r="AE155" s="147"/>
      <c r="AF155" s="147"/>
      <c r="AG155" s="147" t="s">
        <v>230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4" t="s">
        <v>375</v>
      </c>
      <c r="D156" s="159"/>
      <c r="E156" s="160">
        <v>3.0114299999999998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141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0">
        <v>64</v>
      </c>
      <c r="B157" s="171" t="s">
        <v>376</v>
      </c>
      <c r="C157" s="183" t="s">
        <v>377</v>
      </c>
      <c r="D157" s="172" t="s">
        <v>170</v>
      </c>
      <c r="E157" s="173">
        <v>0.21326999999999999</v>
      </c>
      <c r="F157" s="174"/>
      <c r="G157" s="175">
        <f>ROUND(E157*F157,2)</f>
        <v>0</v>
      </c>
      <c r="H157" s="158">
        <v>38600</v>
      </c>
      <c r="I157" s="157">
        <f>ROUND(E157*H157,2)</f>
        <v>8232.2199999999993</v>
      </c>
      <c r="J157" s="158">
        <v>0</v>
      </c>
      <c r="K157" s="157">
        <f>ROUND(E157*J157,2)</f>
        <v>0</v>
      </c>
      <c r="L157" s="157">
        <v>21</v>
      </c>
      <c r="M157" s="157">
        <f>G157*(1+L157/100)</f>
        <v>0</v>
      </c>
      <c r="N157" s="156">
        <v>1</v>
      </c>
      <c r="O157" s="156">
        <f>ROUND(E157*N157,2)</f>
        <v>0.21</v>
      </c>
      <c r="P157" s="156">
        <v>0</v>
      </c>
      <c r="Q157" s="156">
        <f>ROUND(E157*P157,2)</f>
        <v>0</v>
      </c>
      <c r="R157" s="157" t="s">
        <v>228</v>
      </c>
      <c r="S157" s="157" t="s">
        <v>136</v>
      </c>
      <c r="T157" s="157" t="s">
        <v>136</v>
      </c>
      <c r="U157" s="157">
        <v>0</v>
      </c>
      <c r="V157" s="157">
        <f>ROUND(E157*U157,2)</f>
        <v>0</v>
      </c>
      <c r="W157" s="157"/>
      <c r="X157" s="157" t="s">
        <v>229</v>
      </c>
      <c r="Y157" s="157" t="s">
        <v>138</v>
      </c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4" t="s">
        <v>378</v>
      </c>
      <c r="D158" s="159"/>
      <c r="E158" s="160">
        <v>0.21326999999999999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141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0">
        <v>65</v>
      </c>
      <c r="B159" s="171" t="s">
        <v>379</v>
      </c>
      <c r="C159" s="183" t="s">
        <v>380</v>
      </c>
      <c r="D159" s="172" t="s">
        <v>170</v>
      </c>
      <c r="E159" s="173">
        <v>0.76961000000000002</v>
      </c>
      <c r="F159" s="174"/>
      <c r="G159" s="175">
        <f>ROUND(E159*F159,2)</f>
        <v>0</v>
      </c>
      <c r="H159" s="158">
        <v>50730</v>
      </c>
      <c r="I159" s="157">
        <f>ROUND(E159*H159,2)</f>
        <v>39042.32</v>
      </c>
      <c r="J159" s="158">
        <v>0</v>
      </c>
      <c r="K159" s="157">
        <f>ROUND(E159*J159,2)</f>
        <v>0</v>
      </c>
      <c r="L159" s="157">
        <v>21</v>
      </c>
      <c r="M159" s="157">
        <f>G159*(1+L159/100)</f>
        <v>0</v>
      </c>
      <c r="N159" s="156">
        <v>1</v>
      </c>
      <c r="O159" s="156">
        <f>ROUND(E159*N159,2)</f>
        <v>0.77</v>
      </c>
      <c r="P159" s="156">
        <v>0</v>
      </c>
      <c r="Q159" s="156">
        <f>ROUND(E159*P159,2)</f>
        <v>0</v>
      </c>
      <c r="R159" s="157"/>
      <c r="S159" s="157" t="s">
        <v>249</v>
      </c>
      <c r="T159" s="157" t="s">
        <v>136</v>
      </c>
      <c r="U159" s="157">
        <v>0</v>
      </c>
      <c r="V159" s="157">
        <f>ROUND(E159*U159,2)</f>
        <v>0</v>
      </c>
      <c r="W159" s="157"/>
      <c r="X159" s="157" t="s">
        <v>229</v>
      </c>
      <c r="Y159" s="157" t="s">
        <v>138</v>
      </c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4" t="s">
        <v>381</v>
      </c>
      <c r="D160" s="159"/>
      <c r="E160" s="160">
        <v>0.76961000000000002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141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0">
        <v>66</v>
      </c>
      <c r="B161" s="171" t="s">
        <v>382</v>
      </c>
      <c r="C161" s="183" t="s">
        <v>383</v>
      </c>
      <c r="D161" s="172" t="s">
        <v>170</v>
      </c>
      <c r="E161" s="173">
        <v>1.0612900000000001</v>
      </c>
      <c r="F161" s="174"/>
      <c r="G161" s="175">
        <f>ROUND(E161*F161,2)</f>
        <v>0</v>
      </c>
      <c r="H161" s="158">
        <v>50730</v>
      </c>
      <c r="I161" s="157">
        <f>ROUND(E161*H161,2)</f>
        <v>53839.24</v>
      </c>
      <c r="J161" s="158">
        <v>0</v>
      </c>
      <c r="K161" s="157">
        <f>ROUND(E161*J161,2)</f>
        <v>0</v>
      </c>
      <c r="L161" s="157">
        <v>21</v>
      </c>
      <c r="M161" s="157">
        <f>G161*(1+L161/100)</f>
        <v>0</v>
      </c>
      <c r="N161" s="156">
        <v>1</v>
      </c>
      <c r="O161" s="156">
        <f>ROUND(E161*N161,2)</f>
        <v>1.06</v>
      </c>
      <c r="P161" s="156">
        <v>0</v>
      </c>
      <c r="Q161" s="156">
        <f>ROUND(E161*P161,2)</f>
        <v>0</v>
      </c>
      <c r="R161" s="157"/>
      <c r="S161" s="157" t="s">
        <v>249</v>
      </c>
      <c r="T161" s="157" t="s">
        <v>136</v>
      </c>
      <c r="U161" s="157">
        <v>0</v>
      </c>
      <c r="V161" s="157">
        <f>ROUND(E161*U161,2)</f>
        <v>0</v>
      </c>
      <c r="W161" s="157"/>
      <c r="X161" s="157" t="s">
        <v>229</v>
      </c>
      <c r="Y161" s="157" t="s">
        <v>138</v>
      </c>
      <c r="Z161" s="147"/>
      <c r="AA161" s="147"/>
      <c r="AB161" s="147"/>
      <c r="AC161" s="147"/>
      <c r="AD161" s="147"/>
      <c r="AE161" s="147"/>
      <c r="AF161" s="147"/>
      <c r="AG161" s="147" t="s">
        <v>230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2" x14ac:dyDescent="0.2">
      <c r="A162" s="154"/>
      <c r="B162" s="155"/>
      <c r="C162" s="184" t="s">
        <v>384</v>
      </c>
      <c r="D162" s="159"/>
      <c r="E162" s="160">
        <v>1.0612900000000001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141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0">
        <v>67</v>
      </c>
      <c r="B163" s="171" t="s">
        <v>385</v>
      </c>
      <c r="C163" s="183" t="s">
        <v>386</v>
      </c>
      <c r="D163" s="172" t="s">
        <v>135</v>
      </c>
      <c r="E163" s="173">
        <v>473</v>
      </c>
      <c r="F163" s="174"/>
      <c r="G163" s="175">
        <f>ROUND(E163*F163,2)</f>
        <v>0</v>
      </c>
      <c r="H163" s="158">
        <v>595</v>
      </c>
      <c r="I163" s="157">
        <f>ROUND(E163*H163,2)</f>
        <v>281435</v>
      </c>
      <c r="J163" s="158">
        <v>0</v>
      </c>
      <c r="K163" s="157">
        <f>ROUND(E163*J163,2)</f>
        <v>0</v>
      </c>
      <c r="L163" s="157">
        <v>21</v>
      </c>
      <c r="M163" s="157">
        <f>G163*(1+L163/100)</f>
        <v>0</v>
      </c>
      <c r="N163" s="156">
        <v>7.8300000000000002E-3</v>
      </c>
      <c r="O163" s="156">
        <f>ROUND(E163*N163,2)</f>
        <v>3.7</v>
      </c>
      <c r="P163" s="156">
        <v>0</v>
      </c>
      <c r="Q163" s="156">
        <f>ROUND(E163*P163,2)</f>
        <v>0</v>
      </c>
      <c r="R163" s="157"/>
      <c r="S163" s="157" t="s">
        <v>249</v>
      </c>
      <c r="T163" s="157" t="s">
        <v>177</v>
      </c>
      <c r="U163" s="157">
        <v>0</v>
      </c>
      <c r="V163" s="157">
        <f>ROUND(E163*U163,2)</f>
        <v>0</v>
      </c>
      <c r="W163" s="157"/>
      <c r="X163" s="157" t="s">
        <v>229</v>
      </c>
      <c r="Y163" s="157" t="s">
        <v>138</v>
      </c>
      <c r="Z163" s="147"/>
      <c r="AA163" s="147"/>
      <c r="AB163" s="147"/>
      <c r="AC163" s="147"/>
      <c r="AD163" s="147"/>
      <c r="AE163" s="147"/>
      <c r="AF163" s="147"/>
      <c r="AG163" s="147" t="s">
        <v>230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4" t="s">
        <v>387</v>
      </c>
      <c r="D164" s="159"/>
      <c r="E164" s="160">
        <v>473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141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6">
        <v>68</v>
      </c>
      <c r="B165" s="177" t="s">
        <v>388</v>
      </c>
      <c r="C165" s="185" t="s">
        <v>389</v>
      </c>
      <c r="D165" s="178" t="s">
        <v>0</v>
      </c>
      <c r="E165" s="179">
        <v>10140.173000000001</v>
      </c>
      <c r="F165" s="180"/>
      <c r="G165" s="181">
        <f>ROUND(E165*F165,2)</f>
        <v>0</v>
      </c>
      <c r="H165" s="158">
        <v>0</v>
      </c>
      <c r="I165" s="157">
        <f>ROUND(E165*H165,2)</f>
        <v>0</v>
      </c>
      <c r="J165" s="158">
        <v>2.1</v>
      </c>
      <c r="K165" s="157">
        <f>ROUND(E165*J165,2)</f>
        <v>21294.36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136</v>
      </c>
      <c r="T165" s="157" t="s">
        <v>136</v>
      </c>
      <c r="U165" s="157">
        <v>0</v>
      </c>
      <c r="V165" s="157">
        <f>ROUND(E165*U165,2)</f>
        <v>0</v>
      </c>
      <c r="W165" s="157"/>
      <c r="X165" s="157" t="s">
        <v>161</v>
      </c>
      <c r="Y165" s="157" t="s">
        <v>138</v>
      </c>
      <c r="Z165" s="147"/>
      <c r="AA165" s="147"/>
      <c r="AB165" s="147"/>
      <c r="AC165" s="147"/>
      <c r="AD165" s="147"/>
      <c r="AE165" s="147"/>
      <c r="AF165" s="147"/>
      <c r="AG165" s="147" t="s">
        <v>162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3" t="s">
        <v>131</v>
      </c>
      <c r="B166" s="164" t="s">
        <v>98</v>
      </c>
      <c r="C166" s="182" t="s">
        <v>99</v>
      </c>
      <c r="D166" s="165"/>
      <c r="E166" s="166"/>
      <c r="F166" s="167"/>
      <c r="G166" s="168">
        <f>SUMIF(AG167:AG173,"&lt;&gt;NOR",G167:G173)</f>
        <v>0</v>
      </c>
      <c r="H166" s="162"/>
      <c r="I166" s="162">
        <f>SUM(I167:I173)</f>
        <v>7520.16</v>
      </c>
      <c r="J166" s="162"/>
      <c r="K166" s="162">
        <f>SUM(K167:K173)</f>
        <v>32144.12</v>
      </c>
      <c r="L166" s="162"/>
      <c r="M166" s="162">
        <f>SUM(M167:M173)</f>
        <v>0</v>
      </c>
      <c r="N166" s="161"/>
      <c r="O166" s="161">
        <f>SUM(O167:O173)</f>
        <v>0.05</v>
      </c>
      <c r="P166" s="161"/>
      <c r="Q166" s="161">
        <f>SUM(Q167:Q173)</f>
        <v>0</v>
      </c>
      <c r="R166" s="162"/>
      <c r="S166" s="162"/>
      <c r="T166" s="162"/>
      <c r="U166" s="162"/>
      <c r="V166" s="162">
        <f>SUM(V167:V173)</f>
        <v>61.6</v>
      </c>
      <c r="W166" s="162"/>
      <c r="X166" s="162"/>
      <c r="Y166" s="162"/>
      <c r="AG166" t="s">
        <v>132</v>
      </c>
    </row>
    <row r="167" spans="1:60" outlineLevel="1" x14ac:dyDescent="0.2">
      <c r="A167" s="170">
        <v>69</v>
      </c>
      <c r="B167" s="171" t="s">
        <v>390</v>
      </c>
      <c r="C167" s="183" t="s">
        <v>391</v>
      </c>
      <c r="D167" s="172" t="s">
        <v>135</v>
      </c>
      <c r="E167" s="173">
        <v>152.84887000000001</v>
      </c>
      <c r="F167" s="174"/>
      <c r="G167" s="175">
        <f>ROUND(E167*F167,2)</f>
        <v>0</v>
      </c>
      <c r="H167" s="158">
        <v>49.2</v>
      </c>
      <c r="I167" s="157">
        <f>ROUND(E167*H167,2)</f>
        <v>7520.16</v>
      </c>
      <c r="J167" s="158">
        <v>210.3</v>
      </c>
      <c r="K167" s="157">
        <f>ROUND(E167*J167,2)</f>
        <v>32144.12</v>
      </c>
      <c r="L167" s="157">
        <v>21</v>
      </c>
      <c r="M167" s="157">
        <f>G167*(1+L167/100)</f>
        <v>0</v>
      </c>
      <c r="N167" s="156">
        <v>3.1E-4</v>
      </c>
      <c r="O167" s="156">
        <f>ROUND(E167*N167,2)</f>
        <v>0.05</v>
      </c>
      <c r="P167" s="156">
        <v>0</v>
      </c>
      <c r="Q167" s="156">
        <f>ROUND(E167*P167,2)</f>
        <v>0</v>
      </c>
      <c r="R167" s="157"/>
      <c r="S167" s="157" t="s">
        <v>136</v>
      </c>
      <c r="T167" s="157" t="s">
        <v>136</v>
      </c>
      <c r="U167" s="157">
        <v>0.40300000000000002</v>
      </c>
      <c r="V167" s="157">
        <f>ROUND(E167*U167,2)</f>
        <v>61.6</v>
      </c>
      <c r="W167" s="157"/>
      <c r="X167" s="157" t="s">
        <v>137</v>
      </c>
      <c r="Y167" s="157" t="s">
        <v>138</v>
      </c>
      <c r="Z167" s="147"/>
      <c r="AA167" s="147"/>
      <c r="AB167" s="147"/>
      <c r="AC167" s="147"/>
      <c r="AD167" s="147"/>
      <c r="AE167" s="147"/>
      <c r="AF167" s="147"/>
      <c r="AG167" s="147" t="s">
        <v>139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2" x14ac:dyDescent="0.2">
      <c r="A168" s="154"/>
      <c r="B168" s="155"/>
      <c r="C168" s="184" t="s">
        <v>392</v>
      </c>
      <c r="D168" s="159"/>
      <c r="E168" s="160">
        <v>38.083199999999998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141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4" t="s">
        <v>393</v>
      </c>
      <c r="D169" s="159"/>
      <c r="E169" s="160">
        <v>83.419200000000004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141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4" t="s">
        <v>394</v>
      </c>
      <c r="D170" s="159"/>
      <c r="E170" s="160">
        <v>12.748799999999999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141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4" t="s">
        <v>395</v>
      </c>
      <c r="D171" s="159"/>
      <c r="E171" s="160">
        <v>13.68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141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3" x14ac:dyDescent="0.2">
      <c r="A172" s="154"/>
      <c r="B172" s="155"/>
      <c r="C172" s="184" t="s">
        <v>396</v>
      </c>
      <c r="D172" s="159"/>
      <c r="E172" s="160">
        <v>1.7670000000000002E-2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141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4" t="s">
        <v>397</v>
      </c>
      <c r="D173" s="159"/>
      <c r="E173" s="160">
        <v>4.9000000000000004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141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3" t="s">
        <v>131</v>
      </c>
      <c r="B174" s="164" t="s">
        <v>100</v>
      </c>
      <c r="C174" s="182" t="s">
        <v>101</v>
      </c>
      <c r="D174" s="165"/>
      <c r="E174" s="166"/>
      <c r="F174" s="167"/>
      <c r="G174" s="168">
        <f>SUMIF(AG175:AG181,"&lt;&gt;NOR",G175:G181)</f>
        <v>0</v>
      </c>
      <c r="H174" s="162"/>
      <c r="I174" s="162">
        <f>SUM(I175:I181)</f>
        <v>0</v>
      </c>
      <c r="J174" s="162"/>
      <c r="K174" s="162">
        <f>SUM(K175:K181)</f>
        <v>892252.7</v>
      </c>
      <c r="L174" s="162"/>
      <c r="M174" s="162">
        <f>SUM(M175:M181)</f>
        <v>0</v>
      </c>
      <c r="N174" s="161"/>
      <c r="O174" s="161">
        <f>SUM(O175:O181)</f>
        <v>0</v>
      </c>
      <c r="P174" s="161"/>
      <c r="Q174" s="161">
        <f>SUM(Q175:Q181)</f>
        <v>0</v>
      </c>
      <c r="R174" s="162"/>
      <c r="S174" s="162"/>
      <c r="T174" s="162"/>
      <c r="U174" s="162"/>
      <c r="V174" s="162">
        <f>SUM(V175:V181)</f>
        <v>129.6</v>
      </c>
      <c r="W174" s="162"/>
      <c r="X174" s="162"/>
      <c r="Y174" s="162"/>
      <c r="AG174" t="s">
        <v>132</v>
      </c>
    </row>
    <row r="175" spans="1:60" ht="22.5" outlineLevel="1" x14ac:dyDescent="0.2">
      <c r="A175" s="170">
        <v>70</v>
      </c>
      <c r="B175" s="171" t="s">
        <v>398</v>
      </c>
      <c r="C175" s="183" t="s">
        <v>399</v>
      </c>
      <c r="D175" s="172" t="s">
        <v>170</v>
      </c>
      <c r="E175" s="173">
        <v>87.943349999999995</v>
      </c>
      <c r="F175" s="174"/>
      <c r="G175" s="175">
        <f>ROUND(E175*F175,2)</f>
        <v>0</v>
      </c>
      <c r="H175" s="158">
        <v>0</v>
      </c>
      <c r="I175" s="157">
        <f>ROUND(E175*H175,2)</f>
        <v>0</v>
      </c>
      <c r="J175" s="158">
        <v>1500</v>
      </c>
      <c r="K175" s="157">
        <f>ROUND(E175*J175,2)</f>
        <v>131915.03</v>
      </c>
      <c r="L175" s="157">
        <v>21</v>
      </c>
      <c r="M175" s="157">
        <f>G175*(1+L175/100)</f>
        <v>0</v>
      </c>
      <c r="N175" s="156">
        <v>0</v>
      </c>
      <c r="O175" s="156">
        <f>ROUND(E175*N175,2)</f>
        <v>0</v>
      </c>
      <c r="P175" s="156">
        <v>0</v>
      </c>
      <c r="Q175" s="156">
        <f>ROUND(E175*P175,2)</f>
        <v>0</v>
      </c>
      <c r="R175" s="157"/>
      <c r="S175" s="157" t="s">
        <v>136</v>
      </c>
      <c r="T175" s="157" t="s">
        <v>136</v>
      </c>
      <c r="U175" s="157">
        <v>0</v>
      </c>
      <c r="V175" s="157">
        <f>ROUND(E175*U175,2)</f>
        <v>0</v>
      </c>
      <c r="W175" s="157"/>
      <c r="X175" s="157" t="s">
        <v>137</v>
      </c>
      <c r="Y175" s="157" t="s">
        <v>138</v>
      </c>
      <c r="Z175" s="147"/>
      <c r="AA175" s="147"/>
      <c r="AB175" s="147"/>
      <c r="AC175" s="147"/>
      <c r="AD175" s="147"/>
      <c r="AE175" s="147"/>
      <c r="AF175" s="147"/>
      <c r="AG175" s="147" t="s">
        <v>139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4" t="s">
        <v>400</v>
      </c>
      <c r="D176" s="159"/>
      <c r="E176" s="160">
        <v>264.49335000000002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141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4" t="s">
        <v>401</v>
      </c>
      <c r="D177" s="159"/>
      <c r="E177" s="160">
        <v>-176.55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141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0">
        <v>71</v>
      </c>
      <c r="B178" s="171" t="s">
        <v>402</v>
      </c>
      <c r="C178" s="183" t="s">
        <v>403</v>
      </c>
      <c r="D178" s="172" t="s">
        <v>170</v>
      </c>
      <c r="E178" s="173">
        <v>176.55</v>
      </c>
      <c r="F178" s="174"/>
      <c r="G178" s="175">
        <f>ROUND(E178*F178,2)</f>
        <v>0</v>
      </c>
      <c r="H178" s="158">
        <v>0</v>
      </c>
      <c r="I178" s="157">
        <f>ROUND(E178*H178,2)</f>
        <v>0</v>
      </c>
      <c r="J178" s="158">
        <v>2825</v>
      </c>
      <c r="K178" s="157">
        <f>ROUND(E178*J178,2)</f>
        <v>498753.75</v>
      </c>
      <c r="L178" s="157">
        <v>21</v>
      </c>
      <c r="M178" s="157">
        <f>G178*(1+L178/100)</f>
        <v>0</v>
      </c>
      <c r="N178" s="156">
        <v>0</v>
      </c>
      <c r="O178" s="156">
        <f>ROUND(E178*N178,2)</f>
        <v>0</v>
      </c>
      <c r="P178" s="156">
        <v>0</v>
      </c>
      <c r="Q178" s="156">
        <f>ROUND(E178*P178,2)</f>
        <v>0</v>
      </c>
      <c r="R178" s="157"/>
      <c r="S178" s="157" t="s">
        <v>136</v>
      </c>
      <c r="T178" s="157" t="s">
        <v>136</v>
      </c>
      <c r="U178" s="157">
        <v>0</v>
      </c>
      <c r="V178" s="157">
        <f>ROUND(E178*U178,2)</f>
        <v>0</v>
      </c>
      <c r="W178" s="157"/>
      <c r="X178" s="157" t="s">
        <v>137</v>
      </c>
      <c r="Y178" s="157" t="s">
        <v>138</v>
      </c>
      <c r="Z178" s="147"/>
      <c r="AA178" s="147"/>
      <c r="AB178" s="147"/>
      <c r="AC178" s="147"/>
      <c r="AD178" s="147"/>
      <c r="AE178" s="147"/>
      <c r="AF178" s="147"/>
      <c r="AG178" s="147" t="s">
        <v>139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4" t="s">
        <v>404</v>
      </c>
      <c r="D179" s="159"/>
      <c r="E179" s="160">
        <v>176.55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141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72</v>
      </c>
      <c r="B180" s="177" t="s">
        <v>168</v>
      </c>
      <c r="C180" s="185" t="s">
        <v>169</v>
      </c>
      <c r="D180" s="178" t="s">
        <v>170</v>
      </c>
      <c r="E180" s="179">
        <v>264.49335000000002</v>
      </c>
      <c r="F180" s="180"/>
      <c r="G180" s="181">
        <f>ROUND(E180*F180,2)</f>
        <v>0</v>
      </c>
      <c r="H180" s="158">
        <v>0</v>
      </c>
      <c r="I180" s="157">
        <f>ROUND(E180*H180,2)</f>
        <v>0</v>
      </c>
      <c r="J180" s="158">
        <v>264</v>
      </c>
      <c r="K180" s="157">
        <f>ROUND(E180*J180,2)</f>
        <v>69826.240000000005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136</v>
      </c>
      <c r="T180" s="157" t="s">
        <v>136</v>
      </c>
      <c r="U180" s="157">
        <v>0.49</v>
      </c>
      <c r="V180" s="157">
        <f>ROUND(E180*U180,2)</f>
        <v>129.6</v>
      </c>
      <c r="W180" s="157"/>
      <c r="X180" s="157" t="s">
        <v>171</v>
      </c>
      <c r="Y180" s="157" t="s">
        <v>138</v>
      </c>
      <c r="Z180" s="147"/>
      <c r="AA180" s="147"/>
      <c r="AB180" s="147"/>
      <c r="AC180" s="147"/>
      <c r="AD180" s="147"/>
      <c r="AE180" s="147"/>
      <c r="AF180" s="147"/>
      <c r="AG180" s="147" t="s">
        <v>172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73</v>
      </c>
      <c r="B181" s="177" t="s">
        <v>173</v>
      </c>
      <c r="C181" s="185" t="s">
        <v>174</v>
      </c>
      <c r="D181" s="178" t="s">
        <v>170</v>
      </c>
      <c r="E181" s="179">
        <v>7670.3071499999996</v>
      </c>
      <c r="F181" s="180"/>
      <c r="G181" s="181">
        <f>ROUND(E181*F181,2)</f>
        <v>0</v>
      </c>
      <c r="H181" s="158">
        <v>0</v>
      </c>
      <c r="I181" s="157">
        <f>ROUND(E181*H181,2)</f>
        <v>0</v>
      </c>
      <c r="J181" s="158">
        <v>25</v>
      </c>
      <c r="K181" s="157">
        <f>ROUND(E181*J181,2)</f>
        <v>191757.68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136</v>
      </c>
      <c r="T181" s="157" t="s">
        <v>136</v>
      </c>
      <c r="U181" s="157">
        <v>0</v>
      </c>
      <c r="V181" s="157">
        <f>ROUND(E181*U181,2)</f>
        <v>0</v>
      </c>
      <c r="W181" s="157"/>
      <c r="X181" s="157" t="s">
        <v>171</v>
      </c>
      <c r="Y181" s="157" t="s">
        <v>138</v>
      </c>
      <c r="Z181" s="147"/>
      <c r="AA181" s="147"/>
      <c r="AB181" s="147"/>
      <c r="AC181" s="147"/>
      <c r="AD181" s="147"/>
      <c r="AE181" s="147"/>
      <c r="AF181" s="147"/>
      <c r="AG181" s="147" t="s">
        <v>172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131</v>
      </c>
      <c r="B182" s="164" t="s">
        <v>103</v>
      </c>
      <c r="C182" s="182" t="s">
        <v>29</v>
      </c>
      <c r="D182" s="165"/>
      <c r="E182" s="166"/>
      <c r="F182" s="167"/>
      <c r="G182" s="168">
        <f>SUMIF(AG183:AG185,"&lt;&gt;NOR",G183:G185)</f>
        <v>0</v>
      </c>
      <c r="H182" s="162"/>
      <c r="I182" s="162">
        <f>SUM(I183:I185)</f>
        <v>0</v>
      </c>
      <c r="J182" s="162"/>
      <c r="K182" s="162">
        <f>SUM(K183:K185)</f>
        <v>217459.46000000002</v>
      </c>
      <c r="L182" s="162"/>
      <c r="M182" s="162">
        <f>SUM(M183:M185)</f>
        <v>0</v>
      </c>
      <c r="N182" s="161"/>
      <c r="O182" s="161">
        <f>SUM(O183:O185)</f>
        <v>0</v>
      </c>
      <c r="P182" s="161"/>
      <c r="Q182" s="161">
        <f>SUM(Q183:Q185)</f>
        <v>0</v>
      </c>
      <c r="R182" s="162"/>
      <c r="S182" s="162"/>
      <c r="T182" s="162"/>
      <c r="U182" s="162"/>
      <c r="V182" s="162">
        <f>SUM(V183:V185)</f>
        <v>0</v>
      </c>
      <c r="W182" s="162"/>
      <c r="X182" s="162"/>
      <c r="Y182" s="162"/>
      <c r="AG182" t="s">
        <v>132</v>
      </c>
    </row>
    <row r="183" spans="1:60" outlineLevel="1" x14ac:dyDescent="0.2">
      <c r="A183" s="176">
        <v>74</v>
      </c>
      <c r="B183" s="177" t="s">
        <v>405</v>
      </c>
      <c r="C183" s="185" t="s">
        <v>406</v>
      </c>
      <c r="D183" s="178" t="s">
        <v>407</v>
      </c>
      <c r="E183" s="179">
        <v>1</v>
      </c>
      <c r="F183" s="180"/>
      <c r="G183" s="181">
        <f>ROUND(E183*F183,2)</f>
        <v>0</v>
      </c>
      <c r="H183" s="158">
        <v>0</v>
      </c>
      <c r="I183" s="157">
        <f>ROUND(E183*H183,2)</f>
        <v>0</v>
      </c>
      <c r="J183" s="158">
        <v>28994.59</v>
      </c>
      <c r="K183" s="157">
        <f>ROUND(E183*J183,2)</f>
        <v>28994.59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136</v>
      </c>
      <c r="T183" s="157" t="s">
        <v>177</v>
      </c>
      <c r="U183" s="157">
        <v>0</v>
      </c>
      <c r="V183" s="157">
        <f>ROUND(E183*U183,2)</f>
        <v>0</v>
      </c>
      <c r="W183" s="157"/>
      <c r="X183" s="157" t="s">
        <v>408</v>
      </c>
      <c r="Y183" s="157" t="s">
        <v>138</v>
      </c>
      <c r="Z183" s="147"/>
      <c r="AA183" s="147"/>
      <c r="AB183" s="147"/>
      <c r="AC183" s="147"/>
      <c r="AD183" s="147"/>
      <c r="AE183" s="147"/>
      <c r="AF183" s="147"/>
      <c r="AG183" s="147" t="s">
        <v>409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6">
        <v>75</v>
      </c>
      <c r="B184" s="177" t="s">
        <v>410</v>
      </c>
      <c r="C184" s="185" t="s">
        <v>411</v>
      </c>
      <c r="D184" s="178" t="s">
        <v>407</v>
      </c>
      <c r="E184" s="179">
        <v>1</v>
      </c>
      <c r="F184" s="180"/>
      <c r="G184" s="181">
        <f>ROUND(E184*F184,2)</f>
        <v>0</v>
      </c>
      <c r="H184" s="158">
        <v>0</v>
      </c>
      <c r="I184" s="157">
        <f>ROUND(E184*H184,2)</f>
        <v>0</v>
      </c>
      <c r="J184" s="158">
        <v>14497.3</v>
      </c>
      <c r="K184" s="157">
        <f>ROUND(E184*J184,2)</f>
        <v>14497.3</v>
      </c>
      <c r="L184" s="157">
        <v>21</v>
      </c>
      <c r="M184" s="157">
        <f>G184*(1+L184/100)</f>
        <v>0</v>
      </c>
      <c r="N184" s="156">
        <v>0</v>
      </c>
      <c r="O184" s="156">
        <f>ROUND(E184*N184,2)</f>
        <v>0</v>
      </c>
      <c r="P184" s="156">
        <v>0</v>
      </c>
      <c r="Q184" s="156">
        <f>ROUND(E184*P184,2)</f>
        <v>0</v>
      </c>
      <c r="R184" s="157"/>
      <c r="S184" s="157" t="s">
        <v>136</v>
      </c>
      <c r="T184" s="157" t="s">
        <v>177</v>
      </c>
      <c r="U184" s="157">
        <v>0</v>
      </c>
      <c r="V184" s="157">
        <f>ROUND(E184*U184,2)</f>
        <v>0</v>
      </c>
      <c r="W184" s="157"/>
      <c r="X184" s="157" t="s">
        <v>408</v>
      </c>
      <c r="Y184" s="157" t="s">
        <v>138</v>
      </c>
      <c r="Z184" s="147"/>
      <c r="AA184" s="147"/>
      <c r="AB184" s="147"/>
      <c r="AC184" s="147"/>
      <c r="AD184" s="147"/>
      <c r="AE184" s="147"/>
      <c r="AF184" s="147"/>
      <c r="AG184" s="147" t="s">
        <v>412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0">
        <v>76</v>
      </c>
      <c r="B185" s="171" t="s">
        <v>413</v>
      </c>
      <c r="C185" s="183" t="s">
        <v>414</v>
      </c>
      <c r="D185" s="172" t="s">
        <v>407</v>
      </c>
      <c r="E185" s="173">
        <v>1</v>
      </c>
      <c r="F185" s="174"/>
      <c r="G185" s="175">
        <f>ROUND(E185*F185,2)</f>
        <v>0</v>
      </c>
      <c r="H185" s="158">
        <v>0</v>
      </c>
      <c r="I185" s="157">
        <f>ROUND(E185*H185,2)</f>
        <v>0</v>
      </c>
      <c r="J185" s="158">
        <v>173967.57</v>
      </c>
      <c r="K185" s="157">
        <f>ROUND(E185*J185,2)</f>
        <v>173967.57</v>
      </c>
      <c r="L185" s="157">
        <v>21</v>
      </c>
      <c r="M185" s="157">
        <f>G185*(1+L185/100)</f>
        <v>0</v>
      </c>
      <c r="N185" s="156">
        <v>0</v>
      </c>
      <c r="O185" s="156">
        <f>ROUND(E185*N185,2)</f>
        <v>0</v>
      </c>
      <c r="P185" s="156">
        <v>0</v>
      </c>
      <c r="Q185" s="156">
        <f>ROUND(E185*P185,2)</f>
        <v>0</v>
      </c>
      <c r="R185" s="157"/>
      <c r="S185" s="157" t="s">
        <v>136</v>
      </c>
      <c r="T185" s="157" t="s">
        <v>177</v>
      </c>
      <c r="U185" s="157">
        <v>0</v>
      </c>
      <c r="V185" s="157">
        <f>ROUND(E185*U185,2)</f>
        <v>0</v>
      </c>
      <c r="W185" s="157"/>
      <c r="X185" s="157" t="s">
        <v>408</v>
      </c>
      <c r="Y185" s="157" t="s">
        <v>138</v>
      </c>
      <c r="Z185" s="147"/>
      <c r="AA185" s="147"/>
      <c r="AB185" s="147"/>
      <c r="AC185" s="147"/>
      <c r="AD185" s="147"/>
      <c r="AE185" s="147"/>
      <c r="AF185" s="147"/>
      <c r="AG185" s="147" t="s">
        <v>409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x14ac:dyDescent="0.2">
      <c r="A186" s="3"/>
      <c r="B186" s="4"/>
      <c r="C186" s="186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E186">
        <v>15</v>
      </c>
      <c r="AF186">
        <v>21</v>
      </c>
      <c r="AG186" t="s">
        <v>117</v>
      </c>
    </row>
    <row r="187" spans="1:60" x14ac:dyDescent="0.2">
      <c r="A187" s="150"/>
      <c r="B187" s="151" t="s">
        <v>31</v>
      </c>
      <c r="C187" s="187"/>
      <c r="D187" s="152"/>
      <c r="E187" s="153"/>
      <c r="F187" s="153"/>
      <c r="G187" s="169">
        <f>G8+G45+G56+G66+G80+G91+G94+G97+G102+G115+G123+G125+G129+G132+G139+G166+G174+G182</f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E187">
        <f>SUMIF(L7:L185,AE186,G7:G185)</f>
        <v>0</v>
      </c>
      <c r="AF187">
        <f>SUMIF(L7:L185,AF186,G7:G185)</f>
        <v>0</v>
      </c>
      <c r="AG187" t="s">
        <v>178</v>
      </c>
    </row>
    <row r="188" spans="1:60" x14ac:dyDescent="0.2">
      <c r="A188" s="3"/>
      <c r="B188" s="4"/>
      <c r="C188" s="186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60" x14ac:dyDescent="0.2">
      <c r="A189" s="3"/>
      <c r="B189" s="4"/>
      <c r="C189" s="186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60" x14ac:dyDescent="0.2">
      <c r="A190" s="252" t="s">
        <v>179</v>
      </c>
      <c r="B190" s="252"/>
      <c r="C190" s="25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 x14ac:dyDescent="0.2">
      <c r="A191" s="254"/>
      <c r="B191" s="255"/>
      <c r="C191" s="256"/>
      <c r="D191" s="255"/>
      <c r="E191" s="255"/>
      <c r="F191" s="255"/>
      <c r="G191" s="25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G191" t="s">
        <v>180</v>
      </c>
    </row>
    <row r="192" spans="1:60" x14ac:dyDescent="0.2">
      <c r="A192" s="258"/>
      <c r="B192" s="259"/>
      <c r="C192" s="260"/>
      <c r="D192" s="259"/>
      <c r="E192" s="259"/>
      <c r="F192" s="259"/>
      <c r="G192" s="26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 x14ac:dyDescent="0.2">
      <c r="A193" s="258"/>
      <c r="B193" s="259"/>
      <c r="C193" s="260"/>
      <c r="D193" s="259"/>
      <c r="E193" s="259"/>
      <c r="F193" s="259"/>
      <c r="G193" s="26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 x14ac:dyDescent="0.2">
      <c r="A194" s="258"/>
      <c r="B194" s="259"/>
      <c r="C194" s="260"/>
      <c r="D194" s="259"/>
      <c r="E194" s="259"/>
      <c r="F194" s="259"/>
      <c r="G194" s="26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 x14ac:dyDescent="0.2">
      <c r="A195" s="262"/>
      <c r="B195" s="263"/>
      <c r="C195" s="264"/>
      <c r="D195" s="263"/>
      <c r="E195" s="263"/>
      <c r="F195" s="263"/>
      <c r="G195" s="26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3"/>
      <c r="B196" s="4"/>
      <c r="C196" s="186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C197" s="188"/>
      <c r="D197" s="10"/>
      <c r="AG197" t="s">
        <v>181</v>
      </c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1:G195"/>
    <mergeCell ref="A1:G1"/>
    <mergeCell ref="C2:G2"/>
    <mergeCell ref="C3:G3"/>
    <mergeCell ref="C4:G4"/>
    <mergeCell ref="A190:C19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2323_01 Pol</vt:lpstr>
      <vt:lpstr>02 2323_02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2323_01 Pol'!Názvy_tisku</vt:lpstr>
      <vt:lpstr>'02 2323_02 Pol'!Názvy_tisku</vt:lpstr>
      <vt:lpstr>oadresa</vt:lpstr>
      <vt:lpstr>Stavba!Objednatel</vt:lpstr>
      <vt:lpstr>Stavba!Objekt</vt:lpstr>
      <vt:lpstr>'01 2323_01 Pol'!Oblast_tisku</vt:lpstr>
      <vt:lpstr>'02 2323_02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Komůrka Zdeněk</cp:lastModifiedBy>
  <cp:lastPrinted>2019-03-19T12:27:02Z</cp:lastPrinted>
  <dcterms:created xsi:type="dcterms:W3CDTF">2009-04-08T07:15:50Z</dcterms:created>
  <dcterms:modified xsi:type="dcterms:W3CDTF">2024-08-19T08:52:39Z</dcterms:modified>
</cp:coreProperties>
</file>