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cechova.marcela\Desktop\2024-provoz\II-395 Příbram na Mor.-Zastávka,lesní úsek,\"/>
    </mc:Choice>
  </mc:AlternateContent>
  <bookViews>
    <workbookView xWindow="0" yWindow="0" windowWidth="0" windowHeight="0"/>
  </bookViews>
  <sheets>
    <sheet name="Rekapitulace" sheetId="7" r:id="rId1"/>
    <sheet name="SO 000" sheetId="2" r:id="rId2"/>
    <sheet name="SO 101" sheetId="3" r:id="rId3"/>
    <sheet name="SO 102" sheetId="4" r:id="rId4"/>
    <sheet name="SO 103" sheetId="5" r:id="rId5"/>
    <sheet name="SO 104" sheetId="6" r:id="rId6"/>
  </sheets>
  <calcPr/>
</workbook>
</file>

<file path=xl/calcChain.xml><?xml version="1.0" encoding="utf-8"?>
<calcChain xmlns="http://schemas.openxmlformats.org/spreadsheetml/2006/main">
  <c i="7" l="1" r="E14"/>
  <c r="D14"/>
  <c r="C14"/>
  <c r="E13"/>
  <c r="D13"/>
  <c r="C13"/>
  <c r="E12"/>
  <c r="D12"/>
  <c r="C12"/>
  <c r="E11"/>
  <c r="D11"/>
  <c r="C11"/>
  <c r="E10"/>
  <c r="D10"/>
  <c r="C10"/>
  <c r="C7"/>
  <c r="C6"/>
  <c i="6" r="I3"/>
  <c r="I8"/>
  <c r="O12"/>
  <c r="I12"/>
  <c r="O9"/>
  <c r="I9"/>
  <c i="5" r="I3"/>
  <c r="I8"/>
  <c r="O12"/>
  <c r="I12"/>
  <c r="O9"/>
  <c r="I9"/>
  <c i="4" r="I3"/>
  <c r="I8"/>
  <c r="O12"/>
  <c r="I12"/>
  <c r="O9"/>
  <c r="I9"/>
  <c i="3" r="I3"/>
  <c r="I8"/>
  <c r="O13"/>
  <c r="I13"/>
  <c r="O9"/>
  <c r="I9"/>
  <c i="2" r="I3"/>
  <c r="I8"/>
  <c r="O9"/>
  <c r="I9"/>
</calcChain>
</file>

<file path=xl/sharedStrings.xml><?xml version="1.0" encoding="utf-8"?>
<sst xmlns="http://schemas.openxmlformats.org/spreadsheetml/2006/main">
  <si>
    <t>EstiCon</t>
  </si>
  <si>
    <t>Firma:</t>
  </si>
  <si>
    <t>Rekapitulace ceny</t>
  </si>
  <si>
    <t>Stavba: BESIP - II/395 Příbram na Mor.- Zastávka u Brna, lesní úsek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</si>
  <si>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</si>
  <si>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</si>
  <si>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</si>
  <si>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</si>
  <si>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</si>
  <si>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</si>
  <si>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</si>
  <si>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SO 000</t>
  </si>
  <si>
    <t>Ostatní a vedlejší náklady</t>
  </si>
  <si>
    <t>SO 101</t>
  </si>
  <si>
    <t xml:space="preserve">II/395 Příbram na Mor.- Zastávka u Brna, lesní úsek, vpravo  ve směru staničení  (km 11,880-12,020)</t>
  </si>
  <si>
    <t>SO 102</t>
  </si>
  <si>
    <t>II/395 Příbram na Mor.- Zastávka u Brna, lesní úsek,vlevo ve směru staničení (km 12,563 - 12,703)</t>
  </si>
  <si>
    <t>SO 103</t>
  </si>
  <si>
    <t>II/395 Příbram na Mor.- Zastávka u Brna, lesní úsek, vpravo ve směru staničení (km 13,072 - 13,144)</t>
  </si>
  <si>
    <t>SO 104</t>
  </si>
  <si>
    <t>II/395 Příbram na Mor.- Zastávka u Brna, lesní úsek,vpravo ve směru staničení (km 14,263 - 14,383)</t>
  </si>
  <si>
    <t>Soupis prací objektu</t>
  </si>
  <si>
    <t>S</t>
  </si>
  <si>
    <t>Stavba:</t>
  </si>
  <si>
    <t>BESIP</t>
  </si>
  <si>
    <t>II/395 Příbram na Mor.- Zastávka u Brna, lesní úsek</t>
  </si>
  <si>
    <t>O</t>
  </si>
  <si>
    <t>Rozpočet: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</si>
  <si>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</si>
  <si>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</si>
  <si>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</si>
  <si>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</si>
  <si>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</si>
  <si>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</si>
  <si>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</si>
  <si>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Cena</t>
  </si>
  <si>
    <t>Cenová soustava</t>
  </si>
  <si>
    <t>Jednotková</t>
  </si>
  <si>
    <t>Celkem</t>
  </si>
  <si>
    <t>SD</t>
  </si>
  <si>
    <t>0</t>
  </si>
  <si>
    <t>Všeobecné konstrukce a práce</t>
  </si>
  <si>
    <t>P</t>
  </si>
  <si>
    <t>02710</t>
  </si>
  <si>
    <t/>
  </si>
  <si>
    <t>POMOC PRÁCE - ZAJIŠTĚNÍ, ZŘÍZENÍ, ODSTRANĚNÍ DOPRAVNÍHO ZNAČENÍ</t>
  </si>
  <si>
    <t>KPL</t>
  </si>
  <si>
    <t>PP</t>
  </si>
  <si>
    <t xml:space="preserve">Přechodná úprava dopravního značení a objízdných tras, včetně údržby a úprav během stavebních prací v souladu s TP66 - II.vydání  "Zásady pro označování pracovních míst na PK" a s platnými předpisy pro navrhování DZ na PK, vč. vyhlášky č. 294/2015 Sb.  
Stávající svislé dopravní značky se pro potřeby PDZ zachovají a dle potřeby zakryjí, upraví nebo doplní. Přechodné SDZ (značky, směrovací desky, závory, semaforová souprava, světla) se umístí na nosičích a podkladních deskách včetně nutných přesunů dle jednotlivých fází (etap) výstavby, dodávky, montáže, demontáže, včetně všech potřebných povolení k uzavírce. 
Včetně projednání s dotčenými orgány. 
Projektová dokumentace dopravního značení částečné uzavírky,
Vše v režii zhotovitele.</t>
  </si>
  <si>
    <t>VV</t>
  </si>
  <si>
    <t>1 = 1,000 [A]</t>
  </si>
  <si>
    <t>TS</t>
  </si>
  <si>
    <t>zahrnuje veškeré náklady spojené s objednatelem požadovanými zařízeními</t>
  </si>
  <si>
    <t>9</t>
  </si>
  <si>
    <t>Ostatní konstrukce a práce</t>
  </si>
  <si>
    <t>9113A1</t>
  </si>
  <si>
    <t>SVODIDLO OCEL SILNIČ JEDNOSTR, ÚROVEŇ ZADRŽ N1, N2 - DODÁVKA A MONTÁŽ</t>
  </si>
  <si>
    <t>M</t>
  </si>
  <si>
    <t>- osazení nových svodidel (zadržitelnost N2), včetně náběhů
- v km 11,880 zaústěny do terénu na jednu pásnici 
- v km 12,020 zaústěny do terénu na jednu pásnici</t>
  </si>
  <si>
    <t>Položka zahrnuje:
- kompletní dodávku všech dílů certifikovaného ocelového svodidla s předepsanou povrchovou úpravou včetně spojovacích prvků
- montáž a osazení svodidla, osazení sloupků zaberaněním nebo osazením do betonových bloků (včetně betonových bloků a nutných zemních prací)
- výškové náběhy, ukončení zapuštěním do betonových bloků (včetně betonového bloku a nutných zemních prací) nebo koncovkou
- přechod na jiný typ svodidla nebo přes mostní závěr
- ochranu proti bludným proudům a vývody pro jejich měření
Položka nezahrnuje:
- odrazky nebo retroreflexní fólie</t>
  </si>
  <si>
    <t>91238</t>
  </si>
  <si>
    <t>SMĚROVÉ SLOUPKY Z PLAST HMOT - NÁSTAVCE NA SVODIDLA VČETNĚ ODRAZNÉHO PÁSKU</t>
  </si>
  <si>
    <t>KUS</t>
  </si>
  <si>
    <t>osazení svodidlových směrových sloupků</t>
  </si>
  <si>
    <t>Položka zahrnuje:
- dodání a osazení sloupku včetně nutných zemních prací
- vnitrostaveništní a mimostaveništní doprava
- odrazky plastové nebo z retroreflexní fólie
Položka nezahrnuje:
- x</t>
  </si>
  <si>
    <t xml:space="preserve">- osazení nových svodidel (zadržitelnost N2),  včetně náběhů
- v km 12,563 zaústěny do terénu na jednu pásnici 
- v km 12,703 zaústěny do terénu na jednu pásnici</t>
  </si>
  <si>
    <t xml:space="preserve">- osazení nových svodidel (zadržitelnost N2),  včetně náběhů
- v km 13,072 zaústěny do terénu na jednu pásnici 
- v km 13,144 zaústěny do terénu na jednu pásnici</t>
  </si>
  <si>
    <t xml:space="preserve">- osazení nových svodidel (zadržitelnost N2),  včetně náběhů
- v km 14,263 zaústěny do terénu na jednu pásnici 
- v km 14,383 zaústěny do terénu na jednu pásnici</t>
  </si>
</sst>
</file>

<file path=xl/styles.xml><?xml version="1.0" encoding="utf-8"?>
<styleSheet xmlns="http://schemas.openxmlformats.org/spreadsheetml/2006/main">
  <numFmts count="2">
    <numFmt numFmtId="165" formatCode="# ### ### ### ##0.00"/>
    <numFmt numFmtId="164" formatCode="# ### ### ### ##0.000"/>
  </numFmts>
  <fonts count="9">
    <font>
      <sz val="11"/>
      <name val="Calibri"/>
      <family val="2"/>
      <scheme val="minor"/>
    </font>
    <font>
      <sz val="11"/>
      <color rgb="FFD9D9D9"/>
      <name val="Calibri"/>
      <scheme val="minor"/>
    </font>
    <font>
      <b/>
      <sz val="10"/>
      <color rgb="FF000000"/>
      <name val="Arial"/>
    </font>
    <font>
      <b/>
      <sz val="16"/>
      <color rgb="FF000000"/>
      <name val="Arial"/>
    </font>
    <font>
      <sz val="10"/>
      <color rgb="FFFFFFFF"/>
      <name val="Arial"/>
    </font>
    <font>
      <b/>
      <sz val="11"/>
      <color rgb="FF000000"/>
      <name val="Arial"/>
    </font>
    <font>
      <b/>
      <sz val="11"/>
      <name val="Calibri"/>
      <scheme val="minor"/>
    </font>
    <font>
      <i/>
      <sz val="11"/>
      <name val="Calibri"/>
      <scheme val="minor"/>
    </font>
    <font>
      <i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41A5BD"/>
      </patternFill>
    </fill>
  </fills>
  <borders count="19">
    <border/>
    <border>
      <left style="thin"/>
      <right style="thin"/>
      <top style="thin"/>
      <bottom style="thin"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top style="thin"/>
      <bottom style="thin"/>
    </border>
    <border>
      <left style="thin">
        <color rgb="FF000000"/>
      </left>
      <right style="thin"/>
      <top style="thin"/>
      <bottom style="thin"/>
    </border>
    <border>
      <left style="thin"/>
      <right style="thin">
        <color rgb="FF000000"/>
      </right>
      <top style="thin"/>
      <bottom style="thin"/>
    </border>
    <border>
      <left style="thin"/>
      <top style="thin"/>
    </border>
    <border>
      <left style="thin"/>
      <right style="thin"/>
      <top style="thin"/>
    </border>
    <border>
      <left style="thin">
        <color rgb="FF000000"/>
      </left>
      <top style="thin"/>
    </border>
    <border>
      <top style="thin"/>
    </border>
    <border>
      <right style="thin">
        <color rgb="FF000000"/>
      </right>
      <top style="thin"/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9">
    <xf numFmtId="0" fontId="0" fillId="0" borderId="0"/>
    <xf numFmtId="0" fontId="2" fillId="0" borderId="0">
      <alignment horizontal="right" vertical="center" wrapText="1"/>
    </xf>
    <xf numFmtId="0" fontId="3" fillId="0" borderId="0">
      <alignment horizontal="left" vertical="center" wrapText="1"/>
    </xf>
    <xf numFmtId="0" fontId="2" fillId="0" borderId="0">
      <alignment horizontal="right" vertical="center" wrapText="1"/>
    </xf>
    <xf numFmtId="0" fontId="4" fillId="0" borderId="0">
      <alignment horizontal="center" vertical="center" wrapText="1"/>
    </xf>
    <xf numFmtId="0" fontId="5" fillId="0" borderId="0">
      <alignment horizontal="left" vertical="center" wrapText="1"/>
    </xf>
    <xf numFmtId="0" fontId="5" fillId="0" borderId="0">
      <alignment horizontal="left" vertical="center" wrapText="1"/>
    </xf>
    <xf numFmtId="0" fontId="2" fillId="0" borderId="0">
      <alignment horizontal="left" vertical="center" wrapText="1"/>
    </xf>
    <xf numFmtId="0" fontId="8" fillId="0" borderId="0">
      <alignment horizontal="left" vertical="center" wrapText="1"/>
    </xf>
  </cellStyleXfs>
  <cellXfs count="50">
    <xf numFmtId="0" fontId="0" fillId="0" borderId="0" xfId="0"/>
    <xf numFmtId="0" fontId="1" fillId="2" borderId="0" xfId="0" applyFont="1" applyFill="1"/>
    <xf numFmtId="0" fontId="2" fillId="2" borderId="0" xfId="1" applyFill="1">
      <alignment horizontal="right" vertical="center" wrapText="1"/>
    </xf>
    <xf numFmtId="0" fontId="0" fillId="2" borderId="0" xfId="0" applyFill="1"/>
    <xf numFmtId="0" fontId="3" fillId="2" borderId="0" xfId="2" applyFill="1">
      <alignment horizontal="left" vertical="center" wrapText="1"/>
    </xf>
    <xf numFmtId="0" fontId="2" fillId="2" borderId="0" xfId="3" applyFill="1">
      <alignment horizontal="right" vertical="center" wrapText="1"/>
    </xf>
    <xf numFmtId="165" fontId="2" fillId="2" borderId="0" xfId="3" applyNumberFormat="1" applyFill="1">
      <alignment horizontal="right" vertical="center" wrapText="1"/>
    </xf>
    <xf numFmtId="0" fontId="4" fillId="3" borderId="1" xfId="4" applyFill="1" applyBorder="1">
      <alignment horizontal="center" vertical="center" wrapText="1"/>
    </xf>
    <xf numFmtId="0" fontId="2" fillId="0" borderId="1" xfId="1" applyBorder="1">
      <alignment horizontal="right" vertical="center" wrapText="1"/>
    </xf>
    <xf numFmtId="165" fontId="2" fillId="0" borderId="1" xfId="1" applyNumberFormat="1" applyBorder="1">
      <alignment horizontal="right" vertical="center" wrapText="1"/>
    </xf>
    <xf numFmtId="0" fontId="0" fillId="2" borderId="2" xfId="0" applyFill="1" applyBorder="1"/>
    <xf numFmtId="0" fontId="0" fillId="2" borderId="3" xfId="0" applyFill="1" applyBorder="1"/>
    <xf numFmtId="0" fontId="2" fillId="2" borderId="3" xfId="1" applyFill="1" applyBorder="1">
      <alignment horizontal="right" vertical="center" wrapText="1"/>
    </xf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3" fillId="2" borderId="0" xfId="2" applyFill="1" applyBorder="1">
      <alignment horizontal="left" vertical="center" wrapText="1"/>
    </xf>
    <xf numFmtId="0" fontId="0" fillId="2" borderId="6" xfId="0" applyFill="1" applyBorder="1"/>
    <xf numFmtId="0" fontId="5" fillId="2" borderId="5" xfId="5" applyFill="1" applyBorder="1">
      <alignment horizontal="left" vertical="center" wrapText="1"/>
    </xf>
    <xf numFmtId="0" fontId="5" fillId="2" borderId="0" xfId="5" applyFill="1" applyBorder="1" applyAlignment="1">
      <alignment horizontal="right" vertical="center" wrapText="1"/>
    </xf>
    <xf numFmtId="0" fontId="0" fillId="2" borderId="0" xfId="0" applyFill="1" applyBorder="1" applyAlignment="1">
      <alignment horizontal="right"/>
    </xf>
    <xf numFmtId="0" fontId="5" fillId="2" borderId="0" xfId="5" applyFill="1" applyBorder="1">
      <alignment horizontal="left" vertical="center" wrapText="1"/>
    </xf>
    <xf numFmtId="0" fontId="0" fillId="2" borderId="7" xfId="0" applyFill="1" applyBorder="1" applyAlignment="1">
      <alignment horizontal="center"/>
    </xf>
    <xf numFmtId="165" fontId="0" fillId="2" borderId="7" xfId="0" applyNumberFormat="1" applyFill="1" applyBorder="1" applyAlignment="1">
      <alignment horizontal="center"/>
    </xf>
    <xf numFmtId="0" fontId="4" fillId="3" borderId="8" xfId="4" applyFill="1" applyBorder="1">
      <alignment horizontal="center" vertical="center" wrapText="1"/>
    </xf>
    <xf numFmtId="0" fontId="4" fillId="3" borderId="9" xfId="4" applyFill="1" applyBorder="1">
      <alignment horizontal="center" vertical="center" wrapText="1"/>
    </xf>
    <xf numFmtId="0" fontId="4" fillId="3" borderId="10" xfId="4" applyFill="1" applyBorder="1">
      <alignment horizontal="center" vertical="center" wrapText="1"/>
    </xf>
    <xf numFmtId="0" fontId="4" fillId="3" borderId="11" xfId="4" applyFill="1" applyBorder="1">
      <alignment horizontal="center" vertical="center" wrapText="1"/>
    </xf>
    <xf numFmtId="0" fontId="4" fillId="3" borderId="12" xfId="4" applyFill="1" applyBorder="1">
      <alignment horizontal="center" vertical="center" wrapText="1"/>
    </xf>
    <xf numFmtId="0" fontId="6" fillId="2" borderId="7" xfId="0" applyFont="1" applyFill="1" applyBorder="1"/>
    <xf numFmtId="0" fontId="6" fillId="2" borderId="13" xfId="0" applyFont="1" applyFill="1" applyBorder="1"/>
    <xf numFmtId="0" fontId="6" fillId="2" borderId="7" xfId="0" applyFont="1" applyFill="1" applyBorder="1" applyAlignment="1">
      <alignment horizontal="right"/>
    </xf>
    <xf numFmtId="0" fontId="6" fillId="2" borderId="14" xfId="0" applyFont="1" applyFill="1" applyBorder="1"/>
    <xf numFmtId="165" fontId="6" fillId="2" borderId="7" xfId="0" applyNumberFormat="1" applyFont="1" applyFill="1" applyBorder="1" applyAlignment="1">
      <alignment horizontal="center"/>
    </xf>
    <xf numFmtId="0" fontId="0" fillId="2" borderId="15" xfId="0" applyFill="1" applyBorder="1"/>
    <xf numFmtId="0" fontId="0" fillId="0" borderId="7" xfId="0" applyBorder="1"/>
    <xf numFmtId="0" fontId="0" fillId="0" borderId="7" xfId="0" applyBorder="1" applyAlignment="1">
      <alignment horizontal="right"/>
    </xf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5" fontId="0" fillId="0" borderId="0" xfId="0" applyNumberFormat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7" fillId="0" borderId="7" xfId="0" applyFont="1" applyBorder="1" applyAlignment="1">
      <alignment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7" fillId="0" borderId="0" xfId="0" applyFont="1" applyBorder="1" applyAlignment="1">
      <alignment wrapText="1"/>
    </xf>
  </cellXfs>
  <cellStyles count="9">
    <cellStyle name="Normal" xfId="0" builtinId="0"/>
    <cellStyle name="NormalStyle" xfId="1"/>
    <cellStyle name="NadpisRekapitulaceSoupisPraciStyle" xfId="2"/>
    <cellStyle name="RekapitulaceCenyStyle" xfId="3"/>
    <cellStyle name="NadpisySloupcuStyle" xfId="4"/>
    <cellStyle name="StavbaRozpocetHeaderStyle" xfId="5"/>
    <cellStyle name="NadpisStrukturyStyle" xfId="6"/>
    <cellStyle name="StavebniDilStyle" xfId="7"/>
    <cellStyle name="PolDoplnInfoStyle" xf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workbookViewId="0"/>
  </sheetViews>
  <sheetFormatPr defaultRowHeight="15"/>
  <cols>
    <col min="1" max="1" width="32.42578" customWidth="1"/>
    <col min="2" max="2" width="32.42578" customWidth="1"/>
    <col min="3" max="3" width="19.42578" customWidth="1"/>
    <col min="4" max="4" width="19.42578" customWidth="1"/>
    <col min="5" max="5" width="19.42578" customWidth="1"/>
  </cols>
  <sheetData>
    <row r="1">
      <c r="A1" s="1" t="s">
        <v>0</v>
      </c>
      <c r="B1" s="2" t="s">
        <v>1</v>
      </c>
      <c r="C1" s="3"/>
      <c r="D1" s="3"/>
      <c r="E1" s="3"/>
    </row>
    <row r="2">
      <c r="A2" s="1"/>
      <c r="B2" s="4" t="s">
        <v>2</v>
      </c>
      <c r="C2" s="3"/>
      <c r="D2" s="3"/>
      <c r="E2" s="3"/>
    </row>
    <row r="3">
      <c r="A3" s="3"/>
      <c r="B3" s="3"/>
      <c r="C3" s="3"/>
      <c r="D3" s="3"/>
      <c r="E3" s="3"/>
    </row>
    <row r="4" ht="20.25">
      <c r="A4" s="3"/>
      <c r="B4" s="4" t="s">
        <v>3</v>
      </c>
      <c r="C4" s="3"/>
      <c r="D4" s="3"/>
      <c r="E4" s="3"/>
    </row>
    <row r="5">
      <c r="A5" s="3"/>
      <c r="B5" s="3"/>
      <c r="C5" s="3"/>
      <c r="D5" s="3"/>
      <c r="E5" s="3"/>
    </row>
    <row r="6">
      <c r="A6" s="3"/>
      <c r="B6" s="5" t="s">
        <v>4</v>
      </c>
      <c r="C6" s="6">
        <f>SUM(C10:C14)</f>
        <v>0</v>
      </c>
      <c r="D6" s="3"/>
      <c r="E6" s="3"/>
    </row>
    <row r="7">
      <c r="A7" s="3"/>
      <c r="B7" s="5" t="s">
        <v>5</v>
      </c>
      <c r="C7" s="6">
        <f>SUM(E10:E14)</f>
        <v>0</v>
      </c>
      <c r="D7" s="3"/>
      <c r="E7" s="3"/>
    </row>
    <row r="8">
      <c r="A8" s="3"/>
      <c r="B8" s="3"/>
      <c r="C8" s="3"/>
      <c r="D8" s="3"/>
      <c r="E8" s="3"/>
    </row>
    <row r="9">
      <c r="A9" s="7" t="s">
        <v>6</v>
      </c>
      <c r="B9" s="7" t="s">
        <v>7</v>
      </c>
      <c r="C9" s="7" t="s">
        <v>8</v>
      </c>
      <c r="D9" s="7" t="s">
        <v>9</v>
      </c>
      <c r="E9" s="7" t="s">
        <v>10</v>
      </c>
    </row>
    <row r="10">
      <c r="A10" s="8" t="s">
        <v>11</v>
      </c>
      <c r="B10" s="8" t="s">
        <v>12</v>
      </c>
      <c r="C10" s="9">
        <f>'SO 000'!I3</f>
        <v>0</v>
      </c>
      <c r="D10" s="9">
        <f>SUMIFS('SO 000'!O:O,'SO 000'!A:A,"P")</f>
        <v>0</v>
      </c>
      <c r="E10" s="9">
        <f>C10+D10</f>
        <v>0</v>
      </c>
    </row>
    <row r="11" ht="38.25">
      <c r="A11" s="8" t="s">
        <v>13</v>
      </c>
      <c r="B11" s="8" t="s">
        <v>14</v>
      </c>
      <c r="C11" s="9">
        <f>'SO 101'!I3</f>
        <v>0</v>
      </c>
      <c r="D11" s="9">
        <f>SUMIFS('SO 101'!O:O,'SO 101'!A:A,"P")</f>
        <v>0</v>
      </c>
      <c r="E11" s="9">
        <f>C11+D11</f>
        <v>0</v>
      </c>
    </row>
    <row r="12" ht="38.25">
      <c r="A12" s="8" t="s">
        <v>15</v>
      </c>
      <c r="B12" s="8" t="s">
        <v>16</v>
      </c>
      <c r="C12" s="9">
        <f>'SO 102'!I3</f>
        <v>0</v>
      </c>
      <c r="D12" s="9">
        <f>SUMIFS('SO 102'!O:O,'SO 102'!A:A,"P")</f>
        <v>0</v>
      </c>
      <c r="E12" s="9">
        <f>C12+D12</f>
        <v>0</v>
      </c>
    </row>
    <row r="13" ht="38.25">
      <c r="A13" s="8" t="s">
        <v>17</v>
      </c>
      <c r="B13" s="8" t="s">
        <v>18</v>
      </c>
      <c r="C13" s="9">
        <f>'SO 103'!I3</f>
        <v>0</v>
      </c>
      <c r="D13" s="9">
        <f>SUMIFS('SO 103'!O:O,'SO 103'!A:A,"P")</f>
        <v>0</v>
      </c>
      <c r="E13" s="9">
        <f>C13+D13</f>
        <v>0</v>
      </c>
    </row>
    <row r="14" ht="38.25">
      <c r="A14" s="8" t="s">
        <v>19</v>
      </c>
      <c r="B14" s="8" t="s">
        <v>20</v>
      </c>
      <c r="C14" s="9">
        <f>'SO 104'!I3</f>
        <v>0</v>
      </c>
      <c r="D14" s="9">
        <f>SUMIFS('SO 104'!O:O,'SO 104'!A:A,"P")</f>
        <v>0</v>
      </c>
      <c r="E14" s="9">
        <f>C14+D14</f>
        <v>0</v>
      </c>
    </row>
  </sheetData>
  <mergeCells count="2">
    <mergeCell ref="B2:B3"/>
    <mergeCell ref="B4:E4"/>
  </mergeCells>
  <pageSetup fitToHeight="0"/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0.25">
      <c r="A2" s="1"/>
      <c r="B2" s="14"/>
      <c r="C2" s="15"/>
      <c r="D2" s="15"/>
      <c r="E2" s="16" t="s">
        <v>21</v>
      </c>
      <c r="F2" s="15"/>
      <c r="G2" s="15"/>
      <c r="H2" s="15"/>
      <c r="I2" s="15"/>
      <c r="J2" s="17"/>
    </row>
    <row r="3">
      <c r="A3" s="3" t="s">
        <v>22</v>
      </c>
      <c r="B3" s="18" t="s">
        <v>23</v>
      </c>
      <c r="C3" s="19" t="s">
        <v>24</v>
      </c>
      <c r="D3" s="20"/>
      <c r="E3" s="21" t="s">
        <v>25</v>
      </c>
      <c r="F3" s="15"/>
      <c r="G3" s="15"/>
      <c r="H3" s="22" t="s">
        <v>11</v>
      </c>
      <c r="I3" s="23">
        <f>SUMIFS(I8:I12,A8:A12,"SD")</f>
        <v>0</v>
      </c>
      <c r="J3" s="17"/>
      <c r="O3">
        <v>0</v>
      </c>
      <c r="P3">
        <v>2</v>
      </c>
    </row>
    <row r="4">
      <c r="A4" s="3" t="s">
        <v>26</v>
      </c>
      <c r="B4" s="18" t="s">
        <v>27</v>
      </c>
      <c r="C4" s="19" t="s">
        <v>11</v>
      </c>
      <c r="D4" s="20"/>
      <c r="E4" s="21" t="s">
        <v>12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24" t="s">
        <v>28</v>
      </c>
      <c r="B5" s="25" t="s">
        <v>29</v>
      </c>
      <c r="C5" s="7" t="s">
        <v>30</v>
      </c>
      <c r="D5" s="7" t="s">
        <v>31</v>
      </c>
      <c r="E5" s="7" t="s">
        <v>32</v>
      </c>
      <c r="F5" s="7" t="s">
        <v>33</v>
      </c>
      <c r="G5" s="7" t="s">
        <v>34</v>
      </c>
      <c r="H5" s="7" t="s">
        <v>35</v>
      </c>
      <c r="I5" s="7"/>
      <c r="J5" s="26" t="s">
        <v>36</v>
      </c>
      <c r="O5">
        <v>0.20999999999999999</v>
      </c>
    </row>
    <row r="6">
      <c r="A6" s="24"/>
      <c r="B6" s="25"/>
      <c r="C6" s="7"/>
      <c r="D6" s="7"/>
      <c r="E6" s="7"/>
      <c r="F6" s="7"/>
      <c r="G6" s="7"/>
      <c r="H6" s="7" t="s">
        <v>37</v>
      </c>
      <c r="I6" s="7" t="s">
        <v>38</v>
      </c>
      <c r="J6" s="26"/>
    </row>
    <row r="7">
      <c r="A7" s="27">
        <v>0</v>
      </c>
      <c r="B7" s="25">
        <v>1</v>
      </c>
      <c r="C7" s="28">
        <v>2</v>
      </c>
      <c r="D7" s="7">
        <v>3</v>
      </c>
      <c r="E7" s="28">
        <v>4</v>
      </c>
      <c r="F7" s="7">
        <v>5</v>
      </c>
      <c r="G7" s="7">
        <v>6</v>
      </c>
      <c r="H7" s="7">
        <v>7</v>
      </c>
      <c r="I7" s="28">
        <v>8</v>
      </c>
      <c r="J7" s="26">
        <v>9</v>
      </c>
    </row>
    <row r="8">
      <c r="A8" s="29" t="s">
        <v>39</v>
      </c>
      <c r="B8" s="30"/>
      <c r="C8" s="31" t="s">
        <v>40</v>
      </c>
      <c r="D8" s="32"/>
      <c r="E8" s="29" t="s">
        <v>41</v>
      </c>
      <c r="F8" s="32"/>
      <c r="G8" s="32"/>
      <c r="H8" s="32"/>
      <c r="I8" s="33">
        <f>SUMIFS(I9:I12,A9:A12,"P")</f>
        <v>0</v>
      </c>
      <c r="J8" s="34"/>
    </row>
    <row r="9" ht="30">
      <c r="A9" s="35" t="s">
        <v>42</v>
      </c>
      <c r="B9" s="35">
        <v>1</v>
      </c>
      <c r="C9" s="36" t="s">
        <v>43</v>
      </c>
      <c r="D9" s="35" t="s">
        <v>44</v>
      </c>
      <c r="E9" s="37" t="s">
        <v>45</v>
      </c>
      <c r="F9" s="38" t="s">
        <v>46</v>
      </c>
      <c r="G9" s="39">
        <v>1</v>
      </c>
      <c r="H9" s="40">
        <v>0</v>
      </c>
      <c r="I9" s="40">
        <f>ROUND(G9*H9,P4)</f>
        <v>0</v>
      </c>
      <c r="J9" s="35"/>
      <c r="O9" s="41">
        <f>I9*0.21</f>
        <v>0</v>
      </c>
      <c r="P9">
        <v>3</v>
      </c>
    </row>
    <row r="10" ht="195">
      <c r="A10" s="35" t="s">
        <v>47</v>
      </c>
      <c r="B10" s="42"/>
      <c r="C10" s="43"/>
      <c r="D10" s="43"/>
      <c r="E10" s="37" t="s">
        <v>48</v>
      </c>
      <c r="F10" s="43"/>
      <c r="G10" s="43"/>
      <c r="H10" s="43"/>
      <c r="I10" s="43"/>
      <c r="J10" s="44"/>
    </row>
    <row r="11">
      <c r="A11" s="35" t="s">
        <v>49</v>
      </c>
      <c r="B11" s="42"/>
      <c r="C11" s="43"/>
      <c r="D11" s="43"/>
      <c r="E11" s="45" t="s">
        <v>50</v>
      </c>
      <c r="F11" s="43"/>
      <c r="G11" s="43"/>
      <c r="H11" s="43"/>
      <c r="I11" s="43"/>
      <c r="J11" s="44"/>
    </row>
    <row r="12" ht="30">
      <c r="A12" s="35" t="s">
        <v>51</v>
      </c>
      <c r="B12" s="46"/>
      <c r="C12" s="47"/>
      <c r="D12" s="47"/>
      <c r="E12" s="37" t="s">
        <v>52</v>
      </c>
      <c r="F12" s="47"/>
      <c r="G12" s="47"/>
      <c r="H12" s="47"/>
      <c r="I12" s="47"/>
      <c r="J12" s="48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0.25">
      <c r="A2" s="1"/>
      <c r="B2" s="14"/>
      <c r="C2" s="15"/>
      <c r="D2" s="15"/>
      <c r="E2" s="16" t="s">
        <v>21</v>
      </c>
      <c r="F2" s="15"/>
      <c r="G2" s="15"/>
      <c r="H2" s="15"/>
      <c r="I2" s="15"/>
      <c r="J2" s="17"/>
    </row>
    <row r="3">
      <c r="A3" s="3" t="s">
        <v>22</v>
      </c>
      <c r="B3" s="18" t="s">
        <v>23</v>
      </c>
      <c r="C3" s="19" t="s">
        <v>24</v>
      </c>
      <c r="D3" s="20"/>
      <c r="E3" s="21" t="s">
        <v>25</v>
      </c>
      <c r="F3" s="15"/>
      <c r="G3" s="15"/>
      <c r="H3" s="22" t="s">
        <v>13</v>
      </c>
      <c r="I3" s="23">
        <f>SUMIFS(I8:I15,A8:A15,"SD")</f>
        <v>0</v>
      </c>
      <c r="J3" s="17"/>
      <c r="O3">
        <v>0</v>
      </c>
      <c r="P3">
        <v>2</v>
      </c>
    </row>
    <row r="4" ht="30">
      <c r="A4" s="3" t="s">
        <v>26</v>
      </c>
      <c r="B4" s="18" t="s">
        <v>27</v>
      </c>
      <c r="C4" s="19" t="s">
        <v>13</v>
      </c>
      <c r="D4" s="20"/>
      <c r="E4" s="21" t="s">
        <v>14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24" t="s">
        <v>28</v>
      </c>
      <c r="B5" s="25" t="s">
        <v>29</v>
      </c>
      <c r="C5" s="7" t="s">
        <v>30</v>
      </c>
      <c r="D5" s="7" t="s">
        <v>31</v>
      </c>
      <c r="E5" s="7" t="s">
        <v>32</v>
      </c>
      <c r="F5" s="7" t="s">
        <v>33</v>
      </c>
      <c r="G5" s="7" t="s">
        <v>34</v>
      </c>
      <c r="H5" s="7" t="s">
        <v>35</v>
      </c>
      <c r="I5" s="7"/>
      <c r="J5" s="26" t="s">
        <v>36</v>
      </c>
      <c r="O5">
        <v>0.20999999999999999</v>
      </c>
    </row>
    <row r="6">
      <c r="A6" s="24"/>
      <c r="B6" s="25"/>
      <c r="C6" s="7"/>
      <c r="D6" s="7"/>
      <c r="E6" s="7"/>
      <c r="F6" s="7"/>
      <c r="G6" s="7"/>
      <c r="H6" s="7" t="s">
        <v>37</v>
      </c>
      <c r="I6" s="7" t="s">
        <v>38</v>
      </c>
      <c r="J6" s="26"/>
    </row>
    <row r="7">
      <c r="A7" s="27">
        <v>0</v>
      </c>
      <c r="B7" s="25">
        <v>1</v>
      </c>
      <c r="C7" s="28">
        <v>2</v>
      </c>
      <c r="D7" s="7">
        <v>3</v>
      </c>
      <c r="E7" s="28">
        <v>4</v>
      </c>
      <c r="F7" s="7">
        <v>5</v>
      </c>
      <c r="G7" s="7">
        <v>6</v>
      </c>
      <c r="H7" s="7">
        <v>7</v>
      </c>
      <c r="I7" s="28">
        <v>8</v>
      </c>
      <c r="J7" s="26">
        <v>9</v>
      </c>
    </row>
    <row r="8">
      <c r="A8" s="29" t="s">
        <v>39</v>
      </c>
      <c r="B8" s="30"/>
      <c r="C8" s="31" t="s">
        <v>53</v>
      </c>
      <c r="D8" s="32"/>
      <c r="E8" s="29" t="s">
        <v>54</v>
      </c>
      <c r="F8" s="32"/>
      <c r="G8" s="32"/>
      <c r="H8" s="32"/>
      <c r="I8" s="33">
        <f>SUMIFS(I9:I15,A9:A15,"P")</f>
        <v>0</v>
      </c>
      <c r="J8" s="34"/>
    </row>
    <row r="9" ht="30">
      <c r="A9" s="35" t="s">
        <v>42</v>
      </c>
      <c r="B9" s="35">
        <v>1</v>
      </c>
      <c r="C9" s="36" t="s">
        <v>55</v>
      </c>
      <c r="D9" s="35" t="s">
        <v>44</v>
      </c>
      <c r="E9" s="37" t="s">
        <v>56</v>
      </c>
      <c r="F9" s="38" t="s">
        <v>57</v>
      </c>
      <c r="G9" s="39">
        <v>140</v>
      </c>
      <c r="H9" s="40">
        <v>0</v>
      </c>
      <c r="I9" s="40">
        <f>ROUND(G9*H9,P4)</f>
        <v>0</v>
      </c>
      <c r="J9" s="35"/>
      <c r="O9" s="41">
        <f>I9*0.21</f>
        <v>0</v>
      </c>
      <c r="P9">
        <v>3</v>
      </c>
    </row>
    <row r="10" ht="45">
      <c r="A10" s="35" t="s">
        <v>47</v>
      </c>
      <c r="B10" s="42"/>
      <c r="C10" s="43"/>
      <c r="D10" s="43"/>
      <c r="E10" s="37" t="s">
        <v>58</v>
      </c>
      <c r="F10" s="43"/>
      <c r="G10" s="43"/>
      <c r="H10" s="43"/>
      <c r="I10" s="43"/>
      <c r="J10" s="44"/>
    </row>
    <row r="11">
      <c r="A11" s="35" t="s">
        <v>49</v>
      </c>
      <c r="B11" s="42"/>
      <c r="C11" s="43"/>
      <c r="D11" s="43"/>
      <c r="E11" s="49" t="s">
        <v>44</v>
      </c>
      <c r="F11" s="43"/>
      <c r="G11" s="43"/>
      <c r="H11" s="43"/>
      <c r="I11" s="43"/>
      <c r="J11" s="44"/>
    </row>
    <row r="12" ht="180">
      <c r="A12" s="35" t="s">
        <v>51</v>
      </c>
      <c r="B12" s="42"/>
      <c r="C12" s="43"/>
      <c r="D12" s="43"/>
      <c r="E12" s="37" t="s">
        <v>59</v>
      </c>
      <c r="F12" s="43"/>
      <c r="G12" s="43"/>
      <c r="H12" s="43"/>
      <c r="I12" s="43"/>
      <c r="J12" s="44"/>
    </row>
    <row r="13" ht="30">
      <c r="A13" s="35" t="s">
        <v>42</v>
      </c>
      <c r="B13" s="35">
        <v>2</v>
      </c>
      <c r="C13" s="36" t="s">
        <v>60</v>
      </c>
      <c r="D13" s="35" t="s">
        <v>44</v>
      </c>
      <c r="E13" s="37" t="s">
        <v>61</v>
      </c>
      <c r="F13" s="38" t="s">
        <v>62</v>
      </c>
      <c r="G13" s="39">
        <v>8</v>
      </c>
      <c r="H13" s="40">
        <v>0</v>
      </c>
      <c r="I13" s="40">
        <f>ROUND(G13*H13,P4)</f>
        <v>0</v>
      </c>
      <c r="J13" s="35"/>
      <c r="O13" s="41">
        <f>I13*0.21</f>
        <v>0</v>
      </c>
      <c r="P13">
        <v>3</v>
      </c>
    </row>
    <row r="14">
      <c r="A14" s="35" t="s">
        <v>47</v>
      </c>
      <c r="B14" s="42"/>
      <c r="C14" s="43"/>
      <c r="D14" s="43"/>
      <c r="E14" s="37" t="s">
        <v>63</v>
      </c>
      <c r="F14" s="43"/>
      <c r="G14" s="43"/>
      <c r="H14" s="43"/>
      <c r="I14" s="43"/>
      <c r="J14" s="44"/>
    </row>
    <row r="15" ht="90">
      <c r="A15" s="35" t="s">
        <v>51</v>
      </c>
      <c r="B15" s="46"/>
      <c r="C15" s="47"/>
      <c r="D15" s="47"/>
      <c r="E15" s="37" t="s">
        <v>64</v>
      </c>
      <c r="F15" s="47"/>
      <c r="G15" s="47"/>
      <c r="H15" s="47"/>
      <c r="I15" s="47"/>
      <c r="J15" s="48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0.25">
      <c r="A2" s="1"/>
      <c r="B2" s="14"/>
      <c r="C2" s="15"/>
      <c r="D2" s="15"/>
      <c r="E2" s="16" t="s">
        <v>21</v>
      </c>
      <c r="F2" s="15"/>
      <c r="G2" s="15"/>
      <c r="H2" s="15"/>
      <c r="I2" s="15"/>
      <c r="J2" s="17"/>
    </row>
    <row r="3">
      <c r="A3" s="3" t="s">
        <v>22</v>
      </c>
      <c r="B3" s="18" t="s">
        <v>23</v>
      </c>
      <c r="C3" s="19" t="s">
        <v>24</v>
      </c>
      <c r="D3" s="20"/>
      <c r="E3" s="21" t="s">
        <v>25</v>
      </c>
      <c r="F3" s="15"/>
      <c r="G3" s="15"/>
      <c r="H3" s="22" t="s">
        <v>15</v>
      </c>
      <c r="I3" s="23">
        <f>SUMIFS(I8:I14,A8:A14,"SD")</f>
        <v>0</v>
      </c>
      <c r="J3" s="17"/>
      <c r="O3">
        <v>0</v>
      </c>
      <c r="P3">
        <v>2</v>
      </c>
    </row>
    <row r="4" ht="30">
      <c r="A4" s="3" t="s">
        <v>26</v>
      </c>
      <c r="B4" s="18" t="s">
        <v>27</v>
      </c>
      <c r="C4" s="19" t="s">
        <v>15</v>
      </c>
      <c r="D4" s="20"/>
      <c r="E4" s="21" t="s">
        <v>16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24" t="s">
        <v>28</v>
      </c>
      <c r="B5" s="25" t="s">
        <v>29</v>
      </c>
      <c r="C5" s="7" t="s">
        <v>30</v>
      </c>
      <c r="D5" s="7" t="s">
        <v>31</v>
      </c>
      <c r="E5" s="7" t="s">
        <v>32</v>
      </c>
      <c r="F5" s="7" t="s">
        <v>33</v>
      </c>
      <c r="G5" s="7" t="s">
        <v>34</v>
      </c>
      <c r="H5" s="7" t="s">
        <v>35</v>
      </c>
      <c r="I5" s="7"/>
      <c r="J5" s="26" t="s">
        <v>36</v>
      </c>
      <c r="O5">
        <v>0.20999999999999999</v>
      </c>
    </row>
    <row r="6">
      <c r="A6" s="24"/>
      <c r="B6" s="25"/>
      <c r="C6" s="7"/>
      <c r="D6" s="7"/>
      <c r="E6" s="7"/>
      <c r="F6" s="7"/>
      <c r="G6" s="7"/>
      <c r="H6" s="7" t="s">
        <v>37</v>
      </c>
      <c r="I6" s="7" t="s">
        <v>38</v>
      </c>
      <c r="J6" s="26"/>
    </row>
    <row r="7">
      <c r="A7" s="27">
        <v>0</v>
      </c>
      <c r="B7" s="25">
        <v>1</v>
      </c>
      <c r="C7" s="28">
        <v>2</v>
      </c>
      <c r="D7" s="7">
        <v>3</v>
      </c>
      <c r="E7" s="28">
        <v>4</v>
      </c>
      <c r="F7" s="7">
        <v>5</v>
      </c>
      <c r="G7" s="7">
        <v>6</v>
      </c>
      <c r="H7" s="7">
        <v>7</v>
      </c>
      <c r="I7" s="28">
        <v>8</v>
      </c>
      <c r="J7" s="26">
        <v>9</v>
      </c>
    </row>
    <row r="8">
      <c r="A8" s="29" t="s">
        <v>39</v>
      </c>
      <c r="B8" s="30"/>
      <c r="C8" s="31" t="s">
        <v>53</v>
      </c>
      <c r="D8" s="32"/>
      <c r="E8" s="29" t="s">
        <v>54</v>
      </c>
      <c r="F8" s="32"/>
      <c r="G8" s="32"/>
      <c r="H8" s="32"/>
      <c r="I8" s="33">
        <f>SUMIFS(I9:I14,A9:A14,"P")</f>
        <v>0</v>
      </c>
      <c r="J8" s="34"/>
    </row>
    <row r="9" ht="30">
      <c r="A9" s="35" t="s">
        <v>42</v>
      </c>
      <c r="B9" s="35">
        <v>1</v>
      </c>
      <c r="C9" s="36" t="s">
        <v>55</v>
      </c>
      <c r="D9" s="35" t="s">
        <v>44</v>
      </c>
      <c r="E9" s="37" t="s">
        <v>56</v>
      </c>
      <c r="F9" s="38" t="s">
        <v>57</v>
      </c>
      <c r="G9" s="39">
        <v>140</v>
      </c>
      <c r="H9" s="40">
        <v>0</v>
      </c>
      <c r="I9" s="40">
        <f>ROUND(G9*H9,P4)</f>
        <v>0</v>
      </c>
      <c r="J9" s="35"/>
      <c r="O9" s="41">
        <f>I9*0.21</f>
        <v>0</v>
      </c>
      <c r="P9">
        <v>3</v>
      </c>
    </row>
    <row r="10" ht="45">
      <c r="A10" s="35" t="s">
        <v>47</v>
      </c>
      <c r="B10" s="42"/>
      <c r="C10" s="43"/>
      <c r="D10" s="43"/>
      <c r="E10" s="37" t="s">
        <v>65</v>
      </c>
      <c r="F10" s="43"/>
      <c r="G10" s="43"/>
      <c r="H10" s="43"/>
      <c r="I10" s="43"/>
      <c r="J10" s="44"/>
    </row>
    <row r="11" ht="180">
      <c r="A11" s="35" t="s">
        <v>51</v>
      </c>
      <c r="B11" s="42"/>
      <c r="C11" s="43"/>
      <c r="D11" s="43"/>
      <c r="E11" s="37" t="s">
        <v>59</v>
      </c>
      <c r="F11" s="43"/>
      <c r="G11" s="43"/>
      <c r="H11" s="43"/>
      <c r="I11" s="43"/>
      <c r="J11" s="44"/>
    </row>
    <row r="12" ht="30">
      <c r="A12" s="35" t="s">
        <v>42</v>
      </c>
      <c r="B12" s="35">
        <v>2</v>
      </c>
      <c r="C12" s="36" t="s">
        <v>60</v>
      </c>
      <c r="D12" s="35" t="s">
        <v>44</v>
      </c>
      <c r="E12" s="37" t="s">
        <v>61</v>
      </c>
      <c r="F12" s="38" t="s">
        <v>62</v>
      </c>
      <c r="G12" s="39">
        <v>8</v>
      </c>
      <c r="H12" s="40">
        <v>0</v>
      </c>
      <c r="I12" s="40">
        <f>ROUND(G12*H12,P4)</f>
        <v>0</v>
      </c>
      <c r="J12" s="35"/>
      <c r="O12" s="41">
        <f>I12*0.21</f>
        <v>0</v>
      </c>
      <c r="P12">
        <v>3</v>
      </c>
    </row>
    <row r="13">
      <c r="A13" s="35" t="s">
        <v>47</v>
      </c>
      <c r="B13" s="42"/>
      <c r="C13" s="43"/>
      <c r="D13" s="43"/>
      <c r="E13" s="37" t="s">
        <v>63</v>
      </c>
      <c r="F13" s="43"/>
      <c r="G13" s="43"/>
      <c r="H13" s="43"/>
      <c r="I13" s="43"/>
      <c r="J13" s="44"/>
    </row>
    <row r="14" ht="90">
      <c r="A14" s="35" t="s">
        <v>51</v>
      </c>
      <c r="B14" s="46"/>
      <c r="C14" s="47"/>
      <c r="D14" s="47"/>
      <c r="E14" s="37" t="s">
        <v>64</v>
      </c>
      <c r="F14" s="47"/>
      <c r="G14" s="47"/>
      <c r="H14" s="47"/>
      <c r="I14" s="47"/>
      <c r="J14" s="48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0.25">
      <c r="A2" s="1"/>
      <c r="B2" s="14"/>
      <c r="C2" s="15"/>
      <c r="D2" s="15"/>
      <c r="E2" s="16" t="s">
        <v>21</v>
      </c>
      <c r="F2" s="15"/>
      <c r="G2" s="15"/>
      <c r="H2" s="15"/>
      <c r="I2" s="15"/>
      <c r="J2" s="17"/>
    </row>
    <row r="3">
      <c r="A3" s="3" t="s">
        <v>22</v>
      </c>
      <c r="B3" s="18" t="s">
        <v>23</v>
      </c>
      <c r="C3" s="19" t="s">
        <v>24</v>
      </c>
      <c r="D3" s="20"/>
      <c r="E3" s="21" t="s">
        <v>25</v>
      </c>
      <c r="F3" s="15"/>
      <c r="G3" s="15"/>
      <c r="H3" s="22" t="s">
        <v>17</v>
      </c>
      <c r="I3" s="23">
        <f>SUMIFS(I8:I14,A8:A14,"SD")</f>
        <v>0</v>
      </c>
      <c r="J3" s="17"/>
      <c r="O3">
        <v>0</v>
      </c>
      <c r="P3">
        <v>2</v>
      </c>
    </row>
    <row r="4" ht="30">
      <c r="A4" s="3" t="s">
        <v>26</v>
      </c>
      <c r="B4" s="18" t="s">
        <v>27</v>
      </c>
      <c r="C4" s="19" t="s">
        <v>17</v>
      </c>
      <c r="D4" s="20"/>
      <c r="E4" s="21" t="s">
        <v>18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24" t="s">
        <v>28</v>
      </c>
      <c r="B5" s="25" t="s">
        <v>29</v>
      </c>
      <c r="C5" s="7" t="s">
        <v>30</v>
      </c>
      <c r="D5" s="7" t="s">
        <v>31</v>
      </c>
      <c r="E5" s="7" t="s">
        <v>32</v>
      </c>
      <c r="F5" s="7" t="s">
        <v>33</v>
      </c>
      <c r="G5" s="7" t="s">
        <v>34</v>
      </c>
      <c r="H5" s="7" t="s">
        <v>35</v>
      </c>
      <c r="I5" s="7"/>
      <c r="J5" s="26" t="s">
        <v>36</v>
      </c>
      <c r="O5">
        <v>0.20999999999999999</v>
      </c>
    </row>
    <row r="6">
      <c r="A6" s="24"/>
      <c r="B6" s="25"/>
      <c r="C6" s="7"/>
      <c r="D6" s="7"/>
      <c r="E6" s="7"/>
      <c r="F6" s="7"/>
      <c r="G6" s="7"/>
      <c r="H6" s="7" t="s">
        <v>37</v>
      </c>
      <c r="I6" s="7" t="s">
        <v>38</v>
      </c>
      <c r="J6" s="26"/>
    </row>
    <row r="7">
      <c r="A7" s="27">
        <v>0</v>
      </c>
      <c r="B7" s="25">
        <v>1</v>
      </c>
      <c r="C7" s="28">
        <v>2</v>
      </c>
      <c r="D7" s="7">
        <v>3</v>
      </c>
      <c r="E7" s="28">
        <v>4</v>
      </c>
      <c r="F7" s="7">
        <v>5</v>
      </c>
      <c r="G7" s="7">
        <v>6</v>
      </c>
      <c r="H7" s="7">
        <v>7</v>
      </c>
      <c r="I7" s="28">
        <v>8</v>
      </c>
      <c r="J7" s="26">
        <v>9</v>
      </c>
    </row>
    <row r="8">
      <c r="A8" s="29" t="s">
        <v>39</v>
      </c>
      <c r="B8" s="30"/>
      <c r="C8" s="31" t="s">
        <v>53</v>
      </c>
      <c r="D8" s="32"/>
      <c r="E8" s="29" t="s">
        <v>54</v>
      </c>
      <c r="F8" s="32"/>
      <c r="G8" s="32"/>
      <c r="H8" s="32"/>
      <c r="I8" s="33">
        <f>SUMIFS(I9:I14,A9:A14,"P")</f>
        <v>0</v>
      </c>
      <c r="J8" s="34"/>
    </row>
    <row r="9" ht="30">
      <c r="A9" s="35" t="s">
        <v>42</v>
      </c>
      <c r="B9" s="35">
        <v>1</v>
      </c>
      <c r="C9" s="36" t="s">
        <v>55</v>
      </c>
      <c r="D9" s="35" t="s">
        <v>44</v>
      </c>
      <c r="E9" s="37" t="s">
        <v>56</v>
      </c>
      <c r="F9" s="38" t="s">
        <v>57</v>
      </c>
      <c r="G9" s="39">
        <v>72</v>
      </c>
      <c r="H9" s="40">
        <v>0</v>
      </c>
      <c r="I9" s="40">
        <f>ROUND(G9*H9,P4)</f>
        <v>0</v>
      </c>
      <c r="J9" s="35"/>
      <c r="O9" s="41">
        <f>I9*0.21</f>
        <v>0</v>
      </c>
      <c r="P9">
        <v>3</v>
      </c>
    </row>
    <row r="10" ht="45">
      <c r="A10" s="35" t="s">
        <v>47</v>
      </c>
      <c r="B10" s="42"/>
      <c r="C10" s="43"/>
      <c r="D10" s="43"/>
      <c r="E10" s="37" t="s">
        <v>66</v>
      </c>
      <c r="F10" s="43"/>
      <c r="G10" s="43"/>
      <c r="H10" s="43"/>
      <c r="I10" s="43"/>
      <c r="J10" s="44"/>
    </row>
    <row r="11" ht="180">
      <c r="A11" s="35" t="s">
        <v>51</v>
      </c>
      <c r="B11" s="42"/>
      <c r="C11" s="43"/>
      <c r="D11" s="43"/>
      <c r="E11" s="37" t="s">
        <v>59</v>
      </c>
      <c r="F11" s="43"/>
      <c r="G11" s="43"/>
      <c r="H11" s="43"/>
      <c r="I11" s="43"/>
      <c r="J11" s="44"/>
    </row>
    <row r="12" ht="30">
      <c r="A12" s="35" t="s">
        <v>42</v>
      </c>
      <c r="B12" s="35">
        <v>2</v>
      </c>
      <c r="C12" s="36" t="s">
        <v>60</v>
      </c>
      <c r="D12" s="35" t="s">
        <v>44</v>
      </c>
      <c r="E12" s="37" t="s">
        <v>61</v>
      </c>
      <c r="F12" s="38" t="s">
        <v>62</v>
      </c>
      <c r="G12" s="39">
        <v>5</v>
      </c>
      <c r="H12" s="40">
        <v>0</v>
      </c>
      <c r="I12" s="40">
        <f>ROUND(G12*H12,P4)</f>
        <v>0</v>
      </c>
      <c r="J12" s="35"/>
      <c r="O12" s="41">
        <f>I12*0.21</f>
        <v>0</v>
      </c>
      <c r="P12">
        <v>3</v>
      </c>
    </row>
    <row r="13">
      <c r="A13" s="35" t="s">
        <v>47</v>
      </c>
      <c r="B13" s="42"/>
      <c r="C13" s="43"/>
      <c r="D13" s="43"/>
      <c r="E13" s="37" t="s">
        <v>63</v>
      </c>
      <c r="F13" s="43"/>
      <c r="G13" s="43"/>
      <c r="H13" s="43"/>
      <c r="I13" s="43"/>
      <c r="J13" s="44"/>
    </row>
    <row r="14" ht="90">
      <c r="A14" s="35" t="s">
        <v>51</v>
      </c>
      <c r="B14" s="46"/>
      <c r="C14" s="47"/>
      <c r="D14" s="47"/>
      <c r="E14" s="37" t="s">
        <v>64</v>
      </c>
      <c r="F14" s="47"/>
      <c r="G14" s="47"/>
      <c r="H14" s="47"/>
      <c r="I14" s="47"/>
      <c r="J14" s="48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0.25">
      <c r="A2" s="1"/>
      <c r="B2" s="14"/>
      <c r="C2" s="15"/>
      <c r="D2" s="15"/>
      <c r="E2" s="16" t="s">
        <v>21</v>
      </c>
      <c r="F2" s="15"/>
      <c r="G2" s="15"/>
      <c r="H2" s="15"/>
      <c r="I2" s="15"/>
      <c r="J2" s="17"/>
    </row>
    <row r="3">
      <c r="A3" s="3" t="s">
        <v>22</v>
      </c>
      <c r="B3" s="18" t="s">
        <v>23</v>
      </c>
      <c r="C3" s="19" t="s">
        <v>24</v>
      </c>
      <c r="D3" s="20"/>
      <c r="E3" s="21" t="s">
        <v>25</v>
      </c>
      <c r="F3" s="15"/>
      <c r="G3" s="15"/>
      <c r="H3" s="22" t="s">
        <v>19</v>
      </c>
      <c r="I3" s="23">
        <f>SUMIFS(I8:I14,A8:A14,"SD")</f>
        <v>0</v>
      </c>
      <c r="J3" s="17"/>
      <c r="O3">
        <v>0</v>
      </c>
      <c r="P3">
        <v>2</v>
      </c>
    </row>
    <row r="4" ht="30">
      <c r="A4" s="3" t="s">
        <v>26</v>
      </c>
      <c r="B4" s="18" t="s">
        <v>27</v>
      </c>
      <c r="C4" s="19" t="s">
        <v>19</v>
      </c>
      <c r="D4" s="20"/>
      <c r="E4" s="21" t="s">
        <v>20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24" t="s">
        <v>28</v>
      </c>
      <c r="B5" s="25" t="s">
        <v>29</v>
      </c>
      <c r="C5" s="7" t="s">
        <v>30</v>
      </c>
      <c r="D5" s="7" t="s">
        <v>31</v>
      </c>
      <c r="E5" s="7" t="s">
        <v>32</v>
      </c>
      <c r="F5" s="7" t="s">
        <v>33</v>
      </c>
      <c r="G5" s="7" t="s">
        <v>34</v>
      </c>
      <c r="H5" s="7" t="s">
        <v>35</v>
      </c>
      <c r="I5" s="7"/>
      <c r="J5" s="26" t="s">
        <v>36</v>
      </c>
      <c r="O5">
        <v>0.20999999999999999</v>
      </c>
    </row>
    <row r="6">
      <c r="A6" s="24"/>
      <c r="B6" s="25"/>
      <c r="C6" s="7"/>
      <c r="D6" s="7"/>
      <c r="E6" s="7"/>
      <c r="F6" s="7"/>
      <c r="G6" s="7"/>
      <c r="H6" s="7" t="s">
        <v>37</v>
      </c>
      <c r="I6" s="7" t="s">
        <v>38</v>
      </c>
      <c r="J6" s="26"/>
    </row>
    <row r="7">
      <c r="A7" s="27">
        <v>0</v>
      </c>
      <c r="B7" s="25">
        <v>1</v>
      </c>
      <c r="C7" s="28">
        <v>2</v>
      </c>
      <c r="D7" s="7">
        <v>3</v>
      </c>
      <c r="E7" s="28">
        <v>4</v>
      </c>
      <c r="F7" s="7">
        <v>5</v>
      </c>
      <c r="G7" s="7">
        <v>6</v>
      </c>
      <c r="H7" s="7">
        <v>7</v>
      </c>
      <c r="I7" s="28">
        <v>8</v>
      </c>
      <c r="J7" s="26">
        <v>9</v>
      </c>
    </row>
    <row r="8">
      <c r="A8" s="29" t="s">
        <v>39</v>
      </c>
      <c r="B8" s="30"/>
      <c r="C8" s="31" t="s">
        <v>53</v>
      </c>
      <c r="D8" s="32"/>
      <c r="E8" s="29" t="s">
        <v>54</v>
      </c>
      <c r="F8" s="32"/>
      <c r="G8" s="32"/>
      <c r="H8" s="32"/>
      <c r="I8" s="33">
        <f>SUMIFS(I9:I14,A9:A14,"P")</f>
        <v>0</v>
      </c>
      <c r="J8" s="34"/>
    </row>
    <row r="9" ht="30">
      <c r="A9" s="35" t="s">
        <v>42</v>
      </c>
      <c r="B9" s="35">
        <v>1</v>
      </c>
      <c r="C9" s="36" t="s">
        <v>55</v>
      </c>
      <c r="D9" s="35" t="s">
        <v>44</v>
      </c>
      <c r="E9" s="37" t="s">
        <v>56</v>
      </c>
      <c r="F9" s="38" t="s">
        <v>57</v>
      </c>
      <c r="G9" s="39">
        <v>120</v>
      </c>
      <c r="H9" s="40">
        <v>0</v>
      </c>
      <c r="I9" s="40">
        <f>ROUND(G9*H9,P4)</f>
        <v>0</v>
      </c>
      <c r="J9" s="35"/>
      <c r="O9" s="41">
        <f>I9*0.21</f>
        <v>0</v>
      </c>
      <c r="P9">
        <v>3</v>
      </c>
    </row>
    <row r="10" ht="45">
      <c r="A10" s="35" t="s">
        <v>47</v>
      </c>
      <c r="B10" s="42"/>
      <c r="C10" s="43"/>
      <c r="D10" s="43"/>
      <c r="E10" s="37" t="s">
        <v>67</v>
      </c>
      <c r="F10" s="43"/>
      <c r="G10" s="43"/>
      <c r="H10" s="43"/>
      <c r="I10" s="43"/>
      <c r="J10" s="44"/>
    </row>
    <row r="11" ht="180">
      <c r="A11" s="35" t="s">
        <v>51</v>
      </c>
      <c r="B11" s="42"/>
      <c r="C11" s="43"/>
      <c r="D11" s="43"/>
      <c r="E11" s="37" t="s">
        <v>59</v>
      </c>
      <c r="F11" s="43"/>
      <c r="G11" s="43"/>
      <c r="H11" s="43"/>
      <c r="I11" s="43"/>
      <c r="J11" s="44"/>
    </row>
    <row r="12" ht="30">
      <c r="A12" s="35" t="s">
        <v>42</v>
      </c>
      <c r="B12" s="35">
        <v>2</v>
      </c>
      <c r="C12" s="36" t="s">
        <v>60</v>
      </c>
      <c r="D12" s="35" t="s">
        <v>44</v>
      </c>
      <c r="E12" s="37" t="s">
        <v>61</v>
      </c>
      <c r="F12" s="38" t="s">
        <v>62</v>
      </c>
      <c r="G12" s="39">
        <v>7</v>
      </c>
      <c r="H12" s="40">
        <v>0</v>
      </c>
      <c r="I12" s="40">
        <f>ROUND(G12*H12,P4)</f>
        <v>0</v>
      </c>
      <c r="J12" s="35"/>
      <c r="O12" s="41">
        <f>I12*0.21</f>
        <v>0</v>
      </c>
      <c r="P12">
        <v>3</v>
      </c>
    </row>
    <row r="13">
      <c r="A13" s="35" t="s">
        <v>47</v>
      </c>
      <c r="B13" s="42"/>
      <c r="C13" s="43"/>
      <c r="D13" s="43"/>
      <c r="E13" s="37" t="s">
        <v>63</v>
      </c>
      <c r="F13" s="43"/>
      <c r="G13" s="43"/>
      <c r="H13" s="43"/>
      <c r="I13" s="43"/>
      <c r="J13" s="44"/>
    </row>
    <row r="14" ht="90">
      <c r="A14" s="35" t="s">
        <v>51</v>
      </c>
      <c r="B14" s="46"/>
      <c r="C14" s="47"/>
      <c r="D14" s="47"/>
      <c r="E14" s="37" t="s">
        <v>64</v>
      </c>
      <c r="F14" s="47"/>
      <c r="G14" s="47"/>
      <c r="H14" s="47"/>
      <c r="I14" s="47"/>
      <c r="J14" s="48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docProps/app.xml><?xml version="1.0" encoding="utf-8"?>
<Properties xmlns="http://schemas.openxmlformats.org/officeDocument/2006/extended-properties"/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Čechová Marcela</dc:creator>
  <cp:lastModifiedBy>Čechová Marcela</cp:lastModifiedBy>
  <dcterms:created xsi:type="dcterms:W3CDTF">2024-07-23T05:30:55Z</dcterms:created>
  <dcterms:modified xsi:type="dcterms:W3CDTF">2024-07-23T05:30:55Z</dcterms:modified>
</cp:coreProperties>
</file>