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4\Stavby 2024\374_Šebetov\"/>
    </mc:Choice>
  </mc:AlternateContent>
  <xr:revisionPtr revIDLastSave="0" documentId="8_{415C73B6-1288-4A4A-86C0-7006F1BAD526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Rekapitulace" sheetId="4" r:id="rId1"/>
    <sheet name="SO 000" sheetId="1" r:id="rId2"/>
    <sheet name="SO 101" sheetId="2" r:id="rId3"/>
  </sheets>
  <calcPr calcId="191029"/>
  <webPublishing codePage="0"/>
</workbook>
</file>

<file path=xl/calcChain.xml><?xml version="1.0" encoding="utf-8"?>
<calcChain xmlns="http://schemas.openxmlformats.org/spreadsheetml/2006/main">
  <c r="I50" i="2" l="1"/>
  <c r="I47" i="2"/>
  <c r="I66" i="2" l="1"/>
  <c r="I31" i="2"/>
  <c r="I30" i="2" s="1"/>
  <c r="I43" i="2"/>
  <c r="I39" i="2"/>
  <c r="I35" i="2"/>
  <c r="G22" i="2" l="1"/>
  <c r="I26" i="2" l="1"/>
  <c r="I22" i="2"/>
  <c r="I62" i="2"/>
  <c r="O62" i="2" s="1"/>
  <c r="I58" i="2"/>
  <c r="O58" i="2" s="1"/>
  <c r="I54" i="2"/>
  <c r="I18" i="2"/>
  <c r="O18" i="2" s="1"/>
  <c r="I14" i="2"/>
  <c r="O14" i="2" s="1"/>
  <c r="I9" i="2"/>
  <c r="O9" i="2" s="1"/>
  <c r="I17" i="1"/>
  <c r="I13" i="1"/>
  <c r="O13" i="1" s="1"/>
  <c r="I9" i="1"/>
  <c r="O9" i="1" s="1"/>
  <c r="O54" i="2" l="1"/>
  <c r="I53" i="2"/>
  <c r="O26" i="2"/>
  <c r="I13" i="2"/>
  <c r="I8" i="2"/>
  <c r="I3" i="2" s="1"/>
  <c r="Q8" i="1"/>
  <c r="I8" i="1"/>
  <c r="I3" i="1" s="1"/>
  <c r="C14" i="4" s="1"/>
  <c r="O8" i="2"/>
  <c r="O53" i="2"/>
  <c r="O13" i="2"/>
  <c r="O17" i="1"/>
  <c r="R8" i="1" s="1"/>
  <c r="O8" i="1" s="1"/>
  <c r="O2" i="1" s="1"/>
  <c r="D14" i="4" l="1"/>
  <c r="D16" i="4" s="1"/>
  <c r="C16" i="4"/>
  <c r="C7" i="4"/>
  <c r="D7" i="4" s="1"/>
  <c r="D9" i="4" s="1"/>
  <c r="D20" i="4" s="1"/>
  <c r="O2" i="2"/>
  <c r="C9" i="4" l="1"/>
  <c r="C20" i="4" s="1"/>
</calcChain>
</file>

<file path=xl/sharedStrings.xml><?xml version="1.0" encoding="utf-8"?>
<sst xmlns="http://schemas.openxmlformats.org/spreadsheetml/2006/main" count="293" uniqueCount="135">
  <si>
    <t>ASPE10</t>
  </si>
  <si>
    <t>S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</si>
  <si>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</si>
  <si>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</si>
  <si>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</si>
  <si>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</si>
  <si>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</si>
  <si>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</si>
  <si>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</si>
  <si>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</si>
  <si>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</si>
  <si>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</si>
  <si>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</si>
  <si>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</si>
  <si>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</si>
  <si>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</si>
  <si>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</si>
  <si>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</si>
  <si>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</si>
  <si>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</si>
  <si>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</si>
  <si>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</si>
  <si>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</si>
  <si>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</si>
  <si>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</si>
  <si>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</si>
  <si>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</si>
  <si>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</si>
  <si>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</si>
  <si>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</si>
  <si>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</si>
  <si>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</si>
  <si>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00008</t>
  </si>
  <si>
    <t>R</t>
  </si>
  <si>
    <t>Zajištění přístupů a příjezdů k sousedním nemovitostem  - popsáno v obchodních podmínkách, v zákoně č. 13/1997 Sb., a vyhlášce č. 104/1997</t>
  </si>
  <si>
    <t>KPL</t>
  </si>
  <si>
    <t>PP</t>
  </si>
  <si>
    <t/>
  </si>
  <si>
    <t>VV</t>
  </si>
  <si>
    <t>TS</t>
  </si>
  <si>
    <t>00014</t>
  </si>
  <si>
    <t>Zajištění provedení a výstupů veškerých zkoušek a revizí - popsáno v obchodních podmínkách, technických podmínkách a normách ČSN</t>
  </si>
  <si>
    <t>02710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</si>
  <si>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</si>
  <si>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</si>
  <si>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zahrnuje veškeré náklady spojené s objednatelem požadovanými zařízeními</t>
  </si>
  <si>
    <t>SO 101</t>
  </si>
  <si>
    <t>Komunikace</t>
  </si>
  <si>
    <t>Zemní práce</t>
  </si>
  <si>
    <t>M3</t>
  </si>
  <si>
    <t>M</t>
  </si>
  <si>
    <t>11372</t>
  </si>
  <si>
    <t>FRÉZOVÁNÍ ZPEVNĚNÝCH PLOCH ASFALTOVÝCH</t>
  </si>
  <si>
    <t>Položka zahrnuje veškerou manipulaci s vybouranou sutí a s vybouranými hmotami vč. uložení na skládku. Nezahrnuje poplatek za skládku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</si>
  <si>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</si>
  <si>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</si>
  <si>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</si>
  <si>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</si>
  <si>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574A04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</si>
  <si>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</si>
  <si>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</si>
  <si>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Ostatní konstrukce a práce</t>
  </si>
  <si>
    <t>položka zahrnuje: 
- dodání a pokládku nátěrového materiálu (měří se pouze natíraná plocha) 
- předznačení a reflexní úpravu</t>
  </si>
  <si>
    <t>919111</t>
  </si>
  <si>
    <t>ŘEZÁNÍ ASFALTOVÉHO KRYTU VOZOVEK TL DO 50MM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</si>
  <si>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</si>
  <si>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</si>
  <si>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</si>
  <si>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</si>
  <si>
    <t xml:space="preserve"> </t>
  </si>
  <si>
    <t>ASFALTOVÝ BETON PRO OBRUSNÉ VRSTVY ACO 11+</t>
  </si>
  <si>
    <t>ASFALTOVÝ BETON PRO LOŽNÍ VRSTVY ACL 16+</t>
  </si>
  <si>
    <t xml:space="preserve">: </t>
  </si>
  <si>
    <t>Rekapitulace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</si>
  <si>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</si>
  <si>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</si>
  <si>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</si>
  <si>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</si>
  <si>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</si>
  <si>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</si>
  <si>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</si>
  <si>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</si>
  <si>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 xml:space="preserve">Ostatní a 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</si>
  <si>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</si>
  <si>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</si>
  <si>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</si>
  <si>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</si>
  <si>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577A2</t>
  </si>
  <si>
    <t>VÝSPRAVA TRHLIN ASFALTOVOU ZÁLIVKOU MODIFIK</t>
  </si>
  <si>
    <t>- vyfrézování drážky šířky do 20mm hloubky do 40mm 
- vyčištění 
- nátěr 
- výplň předepsanou zálivkovou hmotou</t>
  </si>
  <si>
    <t xml:space="preserve"> II/374 Šebetov průtah</t>
  </si>
  <si>
    <t>II/374 křiž. III/3744 - křiž. MK u autobazaru</t>
  </si>
  <si>
    <t>2060,00*0,05= 103,000[A]</t>
  </si>
  <si>
    <t>likvidace a odvoz materiálu v režii zhotovitele</t>
  </si>
  <si>
    <t>2060,00= 2060,000[A]</t>
  </si>
  <si>
    <t>obrusná vrstva ACO 11+ tl. 50 mm</t>
  </si>
  <si>
    <t>2 060,00*0,05=103,000 [A]</t>
  </si>
  <si>
    <t>2060,00*0,05*0,5</t>
  </si>
  <si>
    <t>ložná vrstva - vyrovnání stáv. povrchu tl. proměnná; 50% plochy</t>
  </si>
  <si>
    <t>7,00+7,00+294,00=308,000 [A]</t>
  </si>
  <si>
    <t>(0,125+2*0,25)*294,00=183,750 [A]</t>
  </si>
  <si>
    <t>8,00+8,00+15,00+23,00=54,000 [A]</t>
  </si>
  <si>
    <t>Napojení ZÚ, KÚ. MK L, MK P</t>
  </si>
  <si>
    <t>2 060,00=2 060,000 [A]</t>
  </si>
  <si>
    <r>
      <t xml:space="preserve">délka stavby: </t>
    </r>
    <r>
      <rPr>
        <b/>
        <i/>
        <sz val="10"/>
        <rFont val="Arial"/>
        <family val="2"/>
        <charset val="238"/>
      </rPr>
      <t>0,294 km</t>
    </r>
  </si>
  <si>
    <t>915221</t>
  </si>
  <si>
    <t>VODOR DOPRAV ZNAČ PLASTEM STRUKTURÁLNÍ NEHLUČNÉ - DOD A POKLÁDKA</t>
  </si>
  <si>
    <t>8</t>
  </si>
  <si>
    <t>Potrubí</t>
  </si>
  <si>
    <t>89712</t>
  </si>
  <si>
    <t>VPUSŤ KANALIZAČNÍ ULIČNÍ KOMPLETNÍ Z BETONOVÝCH DÍLCŮ</t>
  </si>
  <si>
    <t>KUS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</si>
  <si>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</si>
  <si>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</si>
  <si>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</si>
  <si>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</si>
  <si>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</si>
  <si>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</si>
  <si>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89923</t>
  </si>
  <si>
    <t>VÝŠKOVÁ ÚPRAVA KRYCÍCH HRNCŮ</t>
  </si>
  <si>
    <t>vodovodní uzávěry, hydranty</t>
  </si>
  <si>
    <t>1,00=1,000</t>
  </si>
  <si>
    <t>12,00=12,000</t>
  </si>
  <si>
    <t>96687</t>
  </si>
  <si>
    <t>VYBOURÁNÍ ULIČNÍCH VPUSTÍ KOMPLETNÍCH</t>
  </si>
  <si>
    <t>odvozná vzdálenost v režii zhotovitele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</si>
  <si>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</si>
  <si>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MONTÁŽ POKLOPŮ SAMONIVELAČNÍCH</t>
  </si>
  <si>
    <t>MONTÁŽ POKLOPŮ SAMONIVELAČNÍCH ULIČNÍCH PRO ARMATURY</t>
  </si>
  <si>
    <t>poklopy dešťové a spaškové kanalizace ve vozovce</t>
  </si>
  <si>
    <t>15,00=15,000</t>
  </si>
  <si>
    <t>17,00=17,000</t>
  </si>
  <si>
    <t>R1</t>
  </si>
  <si>
    <t>R2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</si>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</sst>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3" x14ac:knownFonts="1">
    <font>
      <sz val="10"/>
      <name val="Arial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6" fillId="0" borderId="0"/>
  </cellStyleXfs>
  <cellXfs count="95">
    <xf numFmtId="0" fontId="0" fillId="0" borderId="0" xfId="0"/>
    <xf numFmtId="0" fontId="0" fillId="2" borderId="0" xfId="6" applyFont="1" applyFill="1"/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1" fillId="2" borderId="0" xfId="6" applyFont="1" applyFill="1"/>
    <xf numFmtId="0" fontId="1" fillId="2" borderId="0" xfId="6" applyFont="1" applyFill="1" applyAlignment="1">
      <alignment horizontal="left"/>
    </xf>
    <xf numFmtId="0" fontId="2" fillId="3" borderId="1" xfId="6" applyFont="1" applyFill="1" applyBorder="1" applyAlignment="1">
      <alignment horizontal="center" vertical="center" wrapText="1"/>
    </xf>
    <xf numFmtId="0" fontId="1" fillId="2" borderId="3" xfId="6" applyFont="1" applyFill="1" applyBorder="1"/>
    <xf numFmtId="0" fontId="1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3" xfId="6" applyFont="1" applyFill="1" applyBorder="1" applyAlignment="1">
      <alignment horizontal="right"/>
    </xf>
    <xf numFmtId="4" fontId="3" fillId="2" borderId="3" xfId="6" applyNumberFormat="1" applyFont="1" applyFill="1" applyBorder="1" applyAlignment="1">
      <alignment horizontal="center"/>
    </xf>
    <xf numFmtId="0" fontId="6" fillId="0" borderId="1" xfId="6" applyFont="1" applyBorder="1" applyAlignment="1">
      <alignment wrapText="1"/>
    </xf>
    <xf numFmtId="0" fontId="6" fillId="0" borderId="0" xfId="0" applyFont="1"/>
    <xf numFmtId="3" fontId="0" fillId="0" borderId="0" xfId="0" applyNumberFormat="1"/>
    <xf numFmtId="49" fontId="8" fillId="0" borderId="0" xfId="7" applyNumberFormat="1" applyFont="1" applyAlignment="1">
      <alignment vertical="center"/>
    </xf>
    <xf numFmtId="49" fontId="6" fillId="0" borderId="0" xfId="7" applyNumberFormat="1" applyFont="1" applyAlignment="1">
      <alignment vertical="center"/>
    </xf>
    <xf numFmtId="49" fontId="8" fillId="0" borderId="9" xfId="7" applyNumberFormat="1" applyFont="1" applyBorder="1" applyAlignment="1">
      <alignment vertical="center"/>
    </xf>
    <xf numFmtId="49" fontId="8" fillId="0" borderId="7" xfId="7" applyNumberFormat="1" applyFont="1" applyBorder="1" applyAlignment="1">
      <alignment vertical="center"/>
    </xf>
    <xf numFmtId="49" fontId="8" fillId="0" borderId="11" xfId="7" applyNumberFormat="1" applyFont="1" applyBorder="1" applyAlignment="1">
      <alignment vertical="center"/>
    </xf>
    <xf numFmtId="49" fontId="8" fillId="0" borderId="11" xfId="7" applyNumberFormat="1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 wrapText="1"/>
    </xf>
    <xf numFmtId="49" fontId="8" fillId="0" borderId="1" xfId="7" applyNumberFormat="1" applyFont="1" applyBorder="1" applyAlignment="1">
      <alignment vertical="center"/>
    </xf>
    <xf numFmtId="4" fontId="8" fillId="0" borderId="1" xfId="7" applyNumberFormat="1" applyFont="1" applyBorder="1" applyAlignment="1">
      <alignment vertical="center"/>
    </xf>
    <xf numFmtId="49" fontId="8" fillId="0" borderId="12" xfId="7" applyNumberFormat="1" applyFont="1" applyBorder="1" applyAlignment="1">
      <alignment vertical="center"/>
    </xf>
    <xf numFmtId="4" fontId="8" fillId="0" borderId="12" xfId="7" applyNumberFormat="1" applyFont="1" applyBorder="1" applyAlignment="1">
      <alignment vertical="center" wrapText="1"/>
    </xf>
    <xf numFmtId="4" fontId="8" fillId="0" borderId="12" xfId="7" applyNumberFormat="1" applyFont="1" applyBorder="1" applyAlignment="1">
      <alignment vertical="center"/>
    </xf>
    <xf numFmtId="4" fontId="8" fillId="4" borderId="13" xfId="7" applyNumberFormat="1" applyFont="1" applyFill="1" applyBorder="1" applyAlignment="1">
      <alignment vertical="center"/>
    </xf>
    <xf numFmtId="49" fontId="8" fillId="0" borderId="16" xfId="7" applyNumberFormat="1" applyFont="1" applyBorder="1" applyAlignment="1">
      <alignment vertical="center"/>
    </xf>
    <xf numFmtId="49" fontId="8" fillId="0" borderId="17" xfId="7" applyNumberFormat="1" applyFont="1" applyBorder="1" applyAlignment="1">
      <alignment vertical="center"/>
    </xf>
    <xf numFmtId="49" fontId="8" fillId="0" borderId="18" xfId="7" applyNumberFormat="1" applyFont="1" applyBorder="1" applyAlignment="1">
      <alignment vertical="center"/>
    </xf>
    <xf numFmtId="0" fontId="6" fillId="0" borderId="19" xfId="7" applyFont="1" applyBorder="1" applyAlignment="1">
      <alignment horizontal="center" vertical="center" wrapText="1"/>
    </xf>
    <xf numFmtId="4" fontId="8" fillId="0" borderId="1" xfId="7" applyNumberFormat="1" applyFont="1" applyBorder="1" applyAlignment="1">
      <alignment vertical="center" wrapText="1"/>
    </xf>
    <xf numFmtId="49" fontId="8" fillId="0" borderId="20" xfId="7" applyNumberFormat="1" applyFont="1" applyBorder="1" applyAlignment="1">
      <alignment vertical="center"/>
    </xf>
    <xf numFmtId="4" fontId="8" fillId="0" borderId="20" xfId="7" applyNumberFormat="1" applyFont="1" applyBorder="1" applyAlignment="1">
      <alignment vertical="center"/>
    </xf>
    <xf numFmtId="4" fontId="8" fillId="4" borderId="21" xfId="7" applyNumberFormat="1" applyFont="1" applyFill="1" applyBorder="1" applyAlignment="1">
      <alignment vertical="center"/>
    </xf>
    <xf numFmtId="4" fontId="8" fillId="4" borderId="7" xfId="7" applyNumberFormat="1" applyFont="1" applyFill="1" applyBorder="1" applyAlignment="1">
      <alignment vertical="center"/>
    </xf>
    <xf numFmtId="0" fontId="10" fillId="2" borderId="0" xfId="6" applyFont="1" applyFill="1" applyAlignment="1">
      <alignment horizontal="center" vertical="center"/>
    </xf>
    <xf numFmtId="0" fontId="3" fillId="0" borderId="3" xfId="6" applyFont="1" applyFill="1" applyBorder="1" applyAlignment="1">
      <alignment horizontal="left" vertical="center"/>
    </xf>
    <xf numFmtId="0" fontId="0" fillId="2" borderId="3" xfId="6" applyFont="1" applyFill="1" applyBorder="1"/>
    <xf numFmtId="0" fontId="0" fillId="0" borderId="1" xfId="6" applyFont="1" applyFill="1" applyBorder="1" applyAlignment="1">
      <alignment horizontal="right"/>
    </xf>
    <xf numFmtId="0" fontId="0" fillId="0" borderId="1" xfId="6" applyFont="1" applyFill="1" applyBorder="1"/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4" fontId="0" fillId="0" borderId="1" xfId="6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12" fillId="0" borderId="1" xfId="6" applyFont="1" applyBorder="1" applyAlignment="1">
      <alignment horizontal="left" vertical="center" wrapText="1"/>
    </xf>
    <xf numFmtId="4" fontId="3" fillId="2" borderId="1" xfId="6" applyNumberFormat="1" applyFont="1" applyFill="1" applyBorder="1" applyAlignment="1">
      <alignment horizontal="center"/>
    </xf>
    <xf numFmtId="0" fontId="0" fillId="0" borderId="5" xfId="6" applyFont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0" xfId="6" applyFont="1" applyBorder="1" applyAlignment="1">
      <alignment horizontal="left" vertical="center" wrapText="1"/>
    </xf>
    <xf numFmtId="0" fontId="0" fillId="0" borderId="3" xfId="6" applyFont="1" applyBorder="1" applyAlignment="1">
      <alignment horizontal="left" vertical="center" wrapText="1"/>
    </xf>
    <xf numFmtId="0" fontId="0" fillId="0" borderId="24" xfId="0" applyBorder="1"/>
    <xf numFmtId="16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" xfId="0" applyBorder="1"/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49" fontId="8" fillId="0" borderId="14" xfId="7" applyNumberFormat="1" applyFont="1" applyBorder="1" applyAlignment="1">
      <alignment vertical="center"/>
    </xf>
    <xf numFmtId="0" fontId="6" fillId="0" borderId="15" xfId="7" applyFont="1" applyBorder="1" applyAlignment="1">
      <alignment vertical="center"/>
    </xf>
    <xf numFmtId="49" fontId="8" fillId="0" borderId="8" xfId="7" applyNumberFormat="1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49" fontId="9" fillId="0" borderId="0" xfId="7" applyNumberFormat="1" applyFont="1" applyAlignment="1">
      <alignment horizontal="left" vertical="center" wrapText="1"/>
    </xf>
    <xf numFmtId="49" fontId="8" fillId="0" borderId="6" xfId="7" applyNumberFormat="1" applyFont="1" applyBorder="1" applyAlignment="1">
      <alignment vertical="center"/>
    </xf>
    <xf numFmtId="0" fontId="6" fillId="0" borderId="7" xfId="7" applyFont="1" applyBorder="1" applyAlignment="1">
      <alignment vertical="center"/>
    </xf>
    <xf numFmtId="0" fontId="6" fillId="0" borderId="22" xfId="7" applyFont="1" applyBorder="1" applyAlignment="1">
      <alignment vertical="center"/>
    </xf>
    <xf numFmtId="0" fontId="6" fillId="0" borderId="23" xfId="7" applyFont="1" applyBorder="1" applyAlignment="1">
      <alignment vertical="center"/>
    </xf>
    <xf numFmtId="0" fontId="2" fillId="3" borderId="1" xfId="6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right"/>
    </xf>
    <xf numFmtId="0" fontId="0" fillId="2" borderId="0" xfId="6" applyFont="1" applyFill="1"/>
    <xf numFmtId="0" fontId="1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" fillId="2" borderId="0" xfId="6" applyFont="1" applyFill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 2" xfId="7" xr:uid="{1484B094-F318-4DAA-BBA7-BA486C3E0783}"/>
    <cellStyle name="Percent" xfId="1" xr:uid="{00000000-0005-0000-0000-000001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0F4B-FB82-44C1-B863-3872BF685CC9}">
  <dimension ref="A2:D20"/>
  <sheetViews>
    <sheetView workbookViewId="0">
      <selection activeCell="D3" sqref="D3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2" spans="1:4" ht="20.100000000000001" customHeight="1" x14ac:dyDescent="0.2">
      <c r="A2" s="30"/>
      <c r="B2" s="84" t="s">
        <v>90</v>
      </c>
      <c r="C2" s="84"/>
      <c r="D2" s="84"/>
    </row>
    <row r="3" spans="1:4" ht="20.100000000000001" customHeight="1" thickBot="1" x14ac:dyDescent="0.25">
      <c r="A3" s="31"/>
      <c r="B3" s="30" t="s">
        <v>73</v>
      </c>
      <c r="C3" s="31"/>
      <c r="D3" s="31"/>
    </row>
    <row r="4" spans="1:4" ht="20.100000000000001" customHeight="1" thickBot="1" x14ac:dyDescent="0.25">
      <c r="A4" s="85" t="s">
        <v>74</v>
      </c>
      <c r="B4" s="86"/>
      <c r="C4" s="82" t="s">
        <v>75</v>
      </c>
      <c r="D4" s="82" t="s">
        <v>76</v>
      </c>
    </row>
    <row r="5" spans="1:4" ht="20.100000000000001" customHeight="1" thickBot="1" x14ac:dyDescent="0.25">
      <c r="A5" s="32" t="s">
        <v>77</v>
      </c>
      <c r="B5" s="33" t="s">
        <v>78</v>
      </c>
      <c r="C5" s="83"/>
      <c r="D5" s="83" t="s">
        <v>79</v>
      </c>
    </row>
    <row r="6" spans="1:4" ht="20.100000000000001" customHeight="1" x14ac:dyDescent="0.2">
      <c r="A6" s="34"/>
      <c r="B6" s="35"/>
      <c r="C6" s="36"/>
      <c r="D6" s="36"/>
    </row>
    <row r="7" spans="1:4" ht="20.100000000000001" customHeight="1" x14ac:dyDescent="0.2">
      <c r="A7" s="37" t="s">
        <v>46</v>
      </c>
      <c r="B7" s="53" t="s">
        <v>91</v>
      </c>
      <c r="C7" s="38">
        <f xml:space="preserve"> 'SO 101'!I3</f>
        <v>0</v>
      </c>
      <c r="D7" s="38">
        <f>C7*1.21</f>
        <v>0</v>
      </c>
    </row>
    <row r="8" spans="1:4" ht="20.100000000000001" customHeight="1" thickBot="1" x14ac:dyDescent="0.25">
      <c r="A8" s="39"/>
      <c r="B8" s="40"/>
      <c r="C8" s="41"/>
      <c r="D8" s="41"/>
    </row>
    <row r="9" spans="1:4" ht="20.100000000000001" customHeight="1" thickBot="1" x14ac:dyDescent="0.25">
      <c r="A9" s="85" t="s">
        <v>80</v>
      </c>
      <c r="B9" s="86"/>
      <c r="C9" s="42">
        <f>SUM(C7:C7)</f>
        <v>0</v>
      </c>
      <c r="D9" s="42">
        <f>SUM(D7:D7)</f>
        <v>0</v>
      </c>
    </row>
    <row r="10" spans="1:4" ht="20.100000000000001" customHeight="1" thickBot="1" x14ac:dyDescent="0.25">
      <c r="A10" s="30"/>
      <c r="B10" s="30"/>
      <c r="C10" s="30"/>
      <c r="D10" s="30"/>
    </row>
    <row r="11" spans="1:4" ht="20.100000000000001" customHeight="1" thickBot="1" x14ac:dyDescent="0.25">
      <c r="A11" s="80" t="s">
        <v>81</v>
      </c>
      <c r="B11" s="81"/>
      <c r="C11" s="82" t="s">
        <v>75</v>
      </c>
      <c r="D11" s="82" t="s">
        <v>76</v>
      </c>
    </row>
    <row r="12" spans="1:4" ht="20.100000000000001" customHeight="1" thickBot="1" x14ac:dyDescent="0.25">
      <c r="A12" s="32" t="s">
        <v>77</v>
      </c>
      <c r="B12" s="43" t="s">
        <v>78</v>
      </c>
      <c r="C12" s="83"/>
      <c r="D12" s="83" t="s">
        <v>79</v>
      </c>
    </row>
    <row r="13" spans="1:4" ht="20.100000000000001" customHeight="1" x14ac:dyDescent="0.2">
      <c r="A13" s="44"/>
      <c r="B13" s="45"/>
      <c r="C13" s="46"/>
      <c r="D13" s="46"/>
    </row>
    <row r="14" spans="1:4" ht="20.100000000000001" customHeight="1" x14ac:dyDescent="0.2">
      <c r="A14" s="37" t="s">
        <v>10</v>
      </c>
      <c r="B14" s="47" t="s">
        <v>82</v>
      </c>
      <c r="C14" s="38">
        <f xml:space="preserve"> 'SO 000'!I3</f>
        <v>0</v>
      </c>
      <c r="D14" s="38">
        <f>C14*1.21</f>
        <v>0</v>
      </c>
    </row>
    <row r="15" spans="1:4" ht="20.100000000000001" customHeight="1" thickBot="1" x14ac:dyDescent="0.25">
      <c r="A15" s="48"/>
      <c r="B15" s="48"/>
      <c r="C15" s="49"/>
      <c r="D15" s="49"/>
    </row>
    <row r="16" spans="1:4" ht="20.100000000000001" customHeight="1" thickBot="1" x14ac:dyDescent="0.25">
      <c r="A16" s="85" t="s">
        <v>83</v>
      </c>
      <c r="B16" s="86"/>
      <c r="C16" s="50">
        <f>SUM(C14:C14)</f>
        <v>0</v>
      </c>
      <c r="D16" s="51">
        <f>SUM(D14:D14)</f>
        <v>0</v>
      </c>
    </row>
    <row r="17" spans="1:4" ht="20.100000000000001" customHeight="1" thickBot="1" x14ac:dyDescent="0.25">
      <c r="A17" s="31"/>
      <c r="B17" s="31"/>
      <c r="C17" s="31"/>
      <c r="D17" s="31"/>
    </row>
    <row r="18" spans="1:4" ht="20.100000000000001" customHeight="1" x14ac:dyDescent="0.2">
      <c r="A18" s="80" t="s">
        <v>84</v>
      </c>
      <c r="B18" s="81"/>
      <c r="C18" s="82" t="s">
        <v>75</v>
      </c>
      <c r="D18" s="82" t="s">
        <v>76</v>
      </c>
    </row>
    <row r="19" spans="1:4" ht="20.100000000000001" customHeight="1" thickBot="1" x14ac:dyDescent="0.25">
      <c r="A19" s="87"/>
      <c r="B19" s="88"/>
      <c r="C19" s="83"/>
      <c r="D19" s="83" t="s">
        <v>79</v>
      </c>
    </row>
    <row r="20" spans="1:4" ht="20.100000000000001" customHeight="1" thickBot="1" x14ac:dyDescent="0.25">
      <c r="A20" s="85" t="s">
        <v>85</v>
      </c>
      <c r="B20" s="86" t="s">
        <v>86</v>
      </c>
      <c r="C20" s="50">
        <f>SUM(C9+C16)</f>
        <v>0</v>
      </c>
      <c r="D20" s="51">
        <f>SUM(D9+D16)</f>
        <v>0</v>
      </c>
    </row>
  </sheetData>
  <mergeCells count="13">
    <mergeCell ref="A16:B16"/>
    <mergeCell ref="A18:B19"/>
    <mergeCell ref="C18:C19"/>
    <mergeCell ref="D18:D19"/>
    <mergeCell ref="A20:B20"/>
    <mergeCell ref="A11:B11"/>
    <mergeCell ref="C11:C12"/>
    <mergeCell ref="D11:D12"/>
    <mergeCell ref="B2:D2"/>
    <mergeCell ref="A4:B4"/>
    <mergeCell ref="C4:C5"/>
    <mergeCell ref="D4:D5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8" ht="24.95" customHeight="1" x14ac:dyDescent="0.2">
      <c r="B2" s="1"/>
      <c r="C2" s="1"/>
      <c r="D2" s="1"/>
      <c r="E2" s="52" t="s">
        <v>134</v>
      </c>
      <c r="F2" s="1"/>
      <c r="G2" s="1"/>
      <c r="H2" s="4"/>
      <c r="I2" s="4"/>
      <c r="O2" t="e">
        <f>0+O8</f>
        <v>#REF!</v>
      </c>
      <c r="P2" t="s">
        <v>8</v>
      </c>
    </row>
    <row r="3" spans="1:18" ht="15" customHeight="1" x14ac:dyDescent="0.25">
      <c r="A3" t="s">
        <v>1</v>
      </c>
      <c r="B3" s="5" t="s">
        <v>2</v>
      </c>
      <c r="C3" s="90" t="s">
        <v>69</v>
      </c>
      <c r="D3" s="91"/>
      <c r="E3" s="6" t="s">
        <v>90</v>
      </c>
      <c r="F3" s="1"/>
      <c r="G3" s="3"/>
      <c r="H3" s="2" t="s">
        <v>10</v>
      </c>
      <c r="I3" s="24">
        <f>0+I8</f>
        <v>0</v>
      </c>
      <c r="O3" t="s">
        <v>5</v>
      </c>
      <c r="P3" t="s">
        <v>9</v>
      </c>
    </row>
    <row r="4" spans="1:18" ht="15" customHeight="1" x14ac:dyDescent="0.25">
      <c r="A4" t="s">
        <v>3</v>
      </c>
      <c r="B4" s="8" t="s">
        <v>4</v>
      </c>
      <c r="C4" s="92" t="s">
        <v>10</v>
      </c>
      <c r="D4" s="93"/>
      <c r="E4" s="9" t="s">
        <v>11</v>
      </c>
      <c r="F4" s="4"/>
      <c r="G4" s="4"/>
      <c r="H4" s="10"/>
      <c r="I4" s="10"/>
      <c r="O4" t="s">
        <v>6</v>
      </c>
      <c r="P4" t="s">
        <v>9</v>
      </c>
    </row>
    <row r="5" spans="1:18" ht="12.75" customHeight="1" x14ac:dyDescent="0.2">
      <c r="A5" s="89" t="s">
        <v>12</v>
      </c>
      <c r="B5" s="89" t="s">
        <v>14</v>
      </c>
      <c r="C5" s="89" t="s">
        <v>16</v>
      </c>
      <c r="D5" s="89" t="s">
        <v>17</v>
      </c>
      <c r="E5" s="89" t="s">
        <v>18</v>
      </c>
      <c r="F5" s="89" t="s">
        <v>20</v>
      </c>
      <c r="G5" s="89" t="s">
        <v>22</v>
      </c>
      <c r="H5" s="89" t="s">
        <v>24</v>
      </c>
      <c r="I5" s="89"/>
      <c r="O5" t="s">
        <v>7</v>
      </c>
      <c r="P5" t="s">
        <v>9</v>
      </c>
    </row>
    <row r="6" spans="1:18" ht="12.75" customHeight="1" x14ac:dyDescent="0.2">
      <c r="A6" s="89"/>
      <c r="B6" s="89"/>
      <c r="C6" s="89"/>
      <c r="D6" s="89"/>
      <c r="E6" s="89"/>
      <c r="F6" s="89"/>
      <c r="G6" s="89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0+I9+I13+I17</f>
        <v>0</v>
      </c>
      <c r="O8" t="e">
        <f>0+R8</f>
        <v>#REF!</v>
      </c>
      <c r="Q8" t="e">
        <f>0+I9+I13+I17+#REF!+#REF!</f>
        <v>#REF!</v>
      </c>
      <c r="R8" t="e">
        <f>0+O9+O13+O17+#REF!+#REF!</f>
        <v>#REF!</v>
      </c>
    </row>
    <row r="9" spans="1:18" ht="25.5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0.29399999999999998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0" t="s">
        <v>36</v>
      </c>
      <c r="E10" s="21" t="s">
        <v>37</v>
      </c>
    </row>
    <row r="11" spans="1:18" x14ac:dyDescent="0.2">
      <c r="A11" s="22" t="s">
        <v>38</v>
      </c>
      <c r="D11" s="28" t="s">
        <v>72</v>
      </c>
      <c r="E11" s="23" t="s">
        <v>104</v>
      </c>
    </row>
    <row r="12" spans="1:18" x14ac:dyDescent="0.2">
      <c r="A12" t="s">
        <v>39</v>
      </c>
      <c r="E12" s="21" t="s">
        <v>37</v>
      </c>
    </row>
    <row r="13" spans="1:18" ht="25.5" x14ac:dyDescent="0.2">
      <c r="A13" s="11" t="s">
        <v>31</v>
      </c>
      <c r="B13" s="15" t="s">
        <v>9</v>
      </c>
      <c r="C13" s="15" t="s">
        <v>40</v>
      </c>
      <c r="D13" s="11" t="s">
        <v>33</v>
      </c>
      <c r="E13" s="16" t="s">
        <v>41</v>
      </c>
      <c r="F13" s="17" t="s">
        <v>35</v>
      </c>
      <c r="G13" s="18">
        <v>0.29399999999999998</v>
      </c>
      <c r="H13" s="19"/>
      <c r="I13" s="19">
        <f>ROUND(ROUND(H13,2)*ROUND(G13,3),2)</f>
        <v>0</v>
      </c>
      <c r="O13">
        <f>(I13*21)/100</f>
        <v>0</v>
      </c>
      <c r="P13" t="s">
        <v>9</v>
      </c>
    </row>
    <row r="14" spans="1:18" x14ac:dyDescent="0.2">
      <c r="A14" s="20" t="s">
        <v>36</v>
      </c>
      <c r="E14" s="21" t="s">
        <v>37</v>
      </c>
    </row>
    <row r="15" spans="1:18" x14ac:dyDescent="0.2">
      <c r="A15" s="22" t="s">
        <v>38</v>
      </c>
      <c r="E15" s="23" t="s">
        <v>37</v>
      </c>
    </row>
    <row r="16" spans="1:18" x14ac:dyDescent="0.2">
      <c r="A16" t="s">
        <v>39</v>
      </c>
      <c r="E16" s="21" t="s">
        <v>37</v>
      </c>
    </row>
    <row r="17" spans="1:16" x14ac:dyDescent="0.2">
      <c r="A17" s="11" t="s">
        <v>31</v>
      </c>
      <c r="B17" s="15" t="s">
        <v>8</v>
      </c>
      <c r="C17" s="15" t="s">
        <v>42</v>
      </c>
      <c r="D17" s="11" t="s">
        <v>37</v>
      </c>
      <c r="E17" s="16" t="s">
        <v>43</v>
      </c>
      <c r="F17" s="17" t="s">
        <v>35</v>
      </c>
      <c r="G17" s="18">
        <v>0.29399999999999998</v>
      </c>
      <c r="H17" s="19"/>
      <c r="I17" s="19">
        <f>ROUND(ROUND(H17,2)*ROUND(G17,3),2)</f>
        <v>0</v>
      </c>
      <c r="O17">
        <f>(I17*21)/100</f>
        <v>0</v>
      </c>
      <c r="P17" t="s">
        <v>9</v>
      </c>
    </row>
    <row r="18" spans="1:16" ht="140.25" x14ac:dyDescent="0.2">
      <c r="A18" s="20" t="s">
        <v>36</v>
      </c>
      <c r="E18" s="21" t="s">
        <v>44</v>
      </c>
    </row>
    <row r="19" spans="1:16" x14ac:dyDescent="0.2">
      <c r="A19" s="22" t="s">
        <v>38</v>
      </c>
      <c r="E19" s="23" t="s">
        <v>37</v>
      </c>
    </row>
    <row r="20" spans="1:16" x14ac:dyDescent="0.2">
      <c r="A20" t="s">
        <v>39</v>
      </c>
      <c r="E20" s="21" t="s">
        <v>45</v>
      </c>
      <c r="H20" s="29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9"/>
  <sheetViews>
    <sheetView tabSelected="1" topLeftCell="B1" workbookViewId="0">
      <pane ySplit="7" topLeftCell="A53" activePane="bottomLeft" state="frozen"/>
      <selection pane="bottomLeft" activeCell="C38" sqref="C3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9.85546875" customWidth="1"/>
    <col min="18" max="18" width="16.28515625" customWidth="1"/>
  </cols>
  <sheetData>
    <row r="1" spans="1:16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6" ht="24.95" customHeight="1" x14ac:dyDescent="0.2">
      <c r="B2" s="1"/>
      <c r="C2" s="1"/>
      <c r="D2" s="1"/>
      <c r="E2" s="52" t="s">
        <v>134</v>
      </c>
      <c r="F2" s="1"/>
      <c r="G2" s="1"/>
      <c r="H2" s="4"/>
      <c r="I2" s="4"/>
      <c r="O2" t="e">
        <f>0+#REF!+O8+#REF!+O13+#REF!+O53</f>
        <v>#REF!</v>
      </c>
      <c r="P2" t="s">
        <v>8</v>
      </c>
    </row>
    <row r="3" spans="1:16" ht="15" customHeight="1" x14ac:dyDescent="0.25">
      <c r="A3" t="s">
        <v>1</v>
      </c>
      <c r="B3" s="5" t="s">
        <v>2</v>
      </c>
      <c r="C3" s="94" t="s">
        <v>69</v>
      </c>
      <c r="D3" s="91"/>
      <c r="E3" s="6" t="s">
        <v>90</v>
      </c>
      <c r="F3" s="1"/>
      <c r="G3" s="3"/>
      <c r="H3" s="2" t="s">
        <v>46</v>
      </c>
      <c r="I3" s="65">
        <f>0+I8+I13+I53+I30</f>
        <v>0</v>
      </c>
      <c r="O3" t="s">
        <v>5</v>
      </c>
      <c r="P3" t="s">
        <v>9</v>
      </c>
    </row>
    <row r="4" spans="1:16" ht="15" customHeight="1" x14ac:dyDescent="0.25">
      <c r="A4" t="s">
        <v>3</v>
      </c>
      <c r="B4" s="8" t="s">
        <v>4</v>
      </c>
      <c r="C4" s="92" t="s">
        <v>46</v>
      </c>
      <c r="D4" s="93"/>
      <c r="E4" s="9" t="s">
        <v>91</v>
      </c>
      <c r="F4" s="4"/>
      <c r="G4" s="4"/>
      <c r="H4" s="10"/>
      <c r="I4" s="10"/>
      <c r="O4" t="s">
        <v>6</v>
      </c>
      <c r="P4" t="s">
        <v>9</v>
      </c>
    </row>
    <row r="5" spans="1:16" ht="12.75" customHeight="1" x14ac:dyDescent="0.2">
      <c r="A5" s="89" t="s">
        <v>12</v>
      </c>
      <c r="B5" s="89" t="s">
        <v>14</v>
      </c>
      <c r="C5" s="89" t="s">
        <v>16</v>
      </c>
      <c r="D5" s="89" t="s">
        <v>17</v>
      </c>
      <c r="E5" s="89" t="s">
        <v>18</v>
      </c>
      <c r="F5" s="89" t="s">
        <v>20</v>
      </c>
      <c r="G5" s="89" t="s">
        <v>22</v>
      </c>
      <c r="H5" s="89" t="s">
        <v>24</v>
      </c>
      <c r="I5" s="89"/>
      <c r="O5" t="s">
        <v>7</v>
      </c>
      <c r="P5" t="s">
        <v>9</v>
      </c>
    </row>
    <row r="6" spans="1:16" ht="12.75" customHeight="1" x14ac:dyDescent="0.2">
      <c r="A6" s="89"/>
      <c r="B6" s="89"/>
      <c r="C6" s="89"/>
      <c r="D6" s="89"/>
      <c r="E6" s="89"/>
      <c r="F6" s="89"/>
      <c r="G6" s="89"/>
      <c r="H6" s="7" t="s">
        <v>25</v>
      </c>
      <c r="I6" s="7" t="s">
        <v>27</v>
      </c>
    </row>
    <row r="7" spans="1:16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6" ht="12.75" customHeight="1" x14ac:dyDescent="0.2">
      <c r="A8" s="4" t="s">
        <v>29</v>
      </c>
      <c r="B8" s="4"/>
      <c r="C8" s="25" t="s">
        <v>15</v>
      </c>
      <c r="D8" s="4"/>
      <c r="E8" s="13" t="s">
        <v>48</v>
      </c>
      <c r="F8" s="4"/>
      <c r="G8" s="4"/>
      <c r="H8" s="4"/>
      <c r="I8" s="26">
        <f>0+I9</f>
        <v>0</v>
      </c>
      <c r="O8">
        <f>0+R8</f>
        <v>0</v>
      </c>
    </row>
    <row r="9" spans="1:16" x14ac:dyDescent="0.2">
      <c r="A9" s="11" t="s">
        <v>31</v>
      </c>
      <c r="B9" s="15">
        <v>1</v>
      </c>
      <c r="C9" s="15" t="s">
        <v>51</v>
      </c>
      <c r="D9" s="11" t="s">
        <v>37</v>
      </c>
      <c r="E9" s="16" t="s">
        <v>52</v>
      </c>
      <c r="F9" s="17" t="s">
        <v>49</v>
      </c>
      <c r="G9" s="18">
        <v>103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6" x14ac:dyDescent="0.2">
      <c r="A10" s="20" t="s">
        <v>36</v>
      </c>
      <c r="E10" s="23" t="s">
        <v>93</v>
      </c>
    </row>
    <row r="11" spans="1:16" x14ac:dyDescent="0.2">
      <c r="A11" s="22" t="s">
        <v>38</v>
      </c>
      <c r="E11" s="23" t="s">
        <v>92</v>
      </c>
    </row>
    <row r="12" spans="1:16" ht="25.5" x14ac:dyDescent="0.2">
      <c r="A12" t="s">
        <v>39</v>
      </c>
      <c r="E12" s="21" t="s">
        <v>53</v>
      </c>
    </row>
    <row r="13" spans="1:16" ht="12.75" customHeight="1" x14ac:dyDescent="0.2">
      <c r="A13" s="4" t="s">
        <v>29</v>
      </c>
      <c r="B13" s="4"/>
      <c r="C13" s="25" t="s">
        <v>21</v>
      </c>
      <c r="D13" s="4"/>
      <c r="E13" s="13" t="s">
        <v>47</v>
      </c>
      <c r="F13" s="54"/>
      <c r="G13" s="4"/>
      <c r="H13" s="4"/>
      <c r="I13" s="26">
        <f>I14+I18+I22+I26</f>
        <v>0</v>
      </c>
      <c r="O13">
        <f>0+R13</f>
        <v>0</v>
      </c>
    </row>
    <row r="14" spans="1:16" x14ac:dyDescent="0.2">
      <c r="A14" s="11" t="s">
        <v>31</v>
      </c>
      <c r="B14" s="15">
        <v>2</v>
      </c>
      <c r="C14" s="15" t="s">
        <v>56</v>
      </c>
      <c r="D14" s="11" t="s">
        <v>37</v>
      </c>
      <c r="E14" s="16" t="s">
        <v>57</v>
      </c>
      <c r="F14" s="17" t="s">
        <v>54</v>
      </c>
      <c r="G14" s="18">
        <v>2060</v>
      </c>
      <c r="H14" s="19"/>
      <c r="I14" s="19">
        <f>ROUND(ROUND(H14,2)*ROUND(G14,3),2)</f>
        <v>0</v>
      </c>
      <c r="O14">
        <f>(I14*21)/100</f>
        <v>0</v>
      </c>
      <c r="P14" t="s">
        <v>9</v>
      </c>
    </row>
    <row r="15" spans="1:16" x14ac:dyDescent="0.2">
      <c r="A15" s="20" t="s">
        <v>36</v>
      </c>
      <c r="E15" s="23" t="s">
        <v>94</v>
      </c>
    </row>
    <row r="16" spans="1:16" x14ac:dyDescent="0.2">
      <c r="A16" s="22" t="s">
        <v>38</v>
      </c>
      <c r="E16" s="23" t="s">
        <v>37</v>
      </c>
    </row>
    <row r="17" spans="1:16" ht="51" x14ac:dyDescent="0.2">
      <c r="A17" t="s">
        <v>39</v>
      </c>
      <c r="E17" s="21" t="s">
        <v>55</v>
      </c>
    </row>
    <row r="18" spans="1:16" x14ac:dyDescent="0.2">
      <c r="A18" s="11" t="s">
        <v>31</v>
      </c>
      <c r="B18" s="15">
        <v>3</v>
      </c>
      <c r="C18" s="15" t="s">
        <v>58</v>
      </c>
      <c r="D18" s="11" t="s">
        <v>37</v>
      </c>
      <c r="E18" s="27" t="s">
        <v>70</v>
      </c>
      <c r="F18" s="17" t="s">
        <v>49</v>
      </c>
      <c r="G18" s="18">
        <v>103</v>
      </c>
      <c r="H18" s="19"/>
      <c r="I18" s="19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0" t="s">
        <v>36</v>
      </c>
      <c r="E19" s="23" t="s">
        <v>95</v>
      </c>
    </row>
    <row r="20" spans="1:16" x14ac:dyDescent="0.2">
      <c r="A20" s="22" t="s">
        <v>38</v>
      </c>
      <c r="E20" s="23" t="s">
        <v>96</v>
      </c>
    </row>
    <row r="21" spans="1:16" ht="140.25" x14ac:dyDescent="0.2">
      <c r="A21" t="s">
        <v>39</v>
      </c>
      <c r="E21" s="21" t="s">
        <v>59</v>
      </c>
    </row>
    <row r="22" spans="1:16" x14ac:dyDescent="0.2">
      <c r="B22" s="15">
        <v>4</v>
      </c>
      <c r="C22" s="15" t="s">
        <v>60</v>
      </c>
      <c r="D22" s="11" t="s">
        <v>37</v>
      </c>
      <c r="E22" s="27" t="s">
        <v>71</v>
      </c>
      <c r="F22" s="17" t="s">
        <v>49</v>
      </c>
      <c r="G22" s="18">
        <f>2060*0.05*0.5</f>
        <v>51.5</v>
      </c>
      <c r="H22" s="19"/>
      <c r="I22" s="19">
        <f>ROUND(ROUND(H22,2)*ROUND(G22,3),2)</f>
        <v>0</v>
      </c>
    </row>
    <row r="23" spans="1:16" x14ac:dyDescent="0.2">
      <c r="E23" s="23" t="s">
        <v>98</v>
      </c>
    </row>
    <row r="24" spans="1:16" x14ac:dyDescent="0.2">
      <c r="E24" s="23" t="s">
        <v>97</v>
      </c>
    </row>
    <row r="25" spans="1:16" ht="140.25" x14ac:dyDescent="0.2">
      <c r="E25" s="21" t="s">
        <v>59</v>
      </c>
    </row>
    <row r="26" spans="1:16" x14ac:dyDescent="0.2">
      <c r="A26" s="11" t="s">
        <v>31</v>
      </c>
      <c r="B26" s="55">
        <v>5</v>
      </c>
      <c r="C26" s="55" t="s">
        <v>87</v>
      </c>
      <c r="D26" s="56" t="s">
        <v>37</v>
      </c>
      <c r="E26" s="57" t="s">
        <v>88</v>
      </c>
      <c r="F26" s="58" t="s">
        <v>50</v>
      </c>
      <c r="G26" s="59">
        <v>308</v>
      </c>
      <c r="H26" s="60"/>
      <c r="I26" s="60">
        <f>ROUND(ROUND(H26,2)*ROUND(G26,3),2)</f>
        <v>0</v>
      </c>
      <c r="O26">
        <f>(I26*21)/100</f>
        <v>0</v>
      </c>
      <c r="P26" t="s">
        <v>9</v>
      </c>
    </row>
    <row r="27" spans="1:16" x14ac:dyDescent="0.2">
      <c r="A27" s="20" t="s">
        <v>36</v>
      </c>
      <c r="B27" s="61"/>
      <c r="C27" s="61"/>
      <c r="D27" s="61"/>
      <c r="E27" s="62" t="s">
        <v>37</v>
      </c>
      <c r="F27" s="61"/>
      <c r="G27" s="61"/>
      <c r="H27" s="61"/>
      <c r="I27" s="61"/>
    </row>
    <row r="28" spans="1:16" x14ac:dyDescent="0.2">
      <c r="A28" s="22" t="s">
        <v>38</v>
      </c>
      <c r="B28" s="61"/>
      <c r="C28" s="61"/>
      <c r="D28" s="61"/>
      <c r="E28" s="63" t="s">
        <v>99</v>
      </c>
      <c r="F28" s="61"/>
      <c r="G28" s="61"/>
      <c r="H28" s="61"/>
      <c r="I28" s="61"/>
    </row>
    <row r="29" spans="1:16" ht="51" x14ac:dyDescent="0.2">
      <c r="A29" t="s">
        <v>39</v>
      </c>
      <c r="B29" s="61"/>
      <c r="C29" s="61"/>
      <c r="D29" s="61"/>
      <c r="E29" s="62" t="s">
        <v>89</v>
      </c>
      <c r="F29" s="61"/>
      <c r="G29" s="61"/>
      <c r="H29" s="61"/>
      <c r="I29" s="61"/>
    </row>
    <row r="30" spans="1:16" x14ac:dyDescent="0.2">
      <c r="B30" s="54"/>
      <c r="C30" s="25" t="s">
        <v>107</v>
      </c>
      <c r="D30" s="54"/>
      <c r="E30" s="13" t="s">
        <v>108</v>
      </c>
      <c r="F30" s="54"/>
      <c r="G30" s="54"/>
      <c r="H30" s="54"/>
      <c r="I30" s="26">
        <f>I31+I35+I39+I43+I47+I50</f>
        <v>0</v>
      </c>
    </row>
    <row r="31" spans="1:16" x14ac:dyDescent="0.2">
      <c r="B31" s="15">
        <v>6</v>
      </c>
      <c r="C31" s="15" t="s">
        <v>109</v>
      </c>
      <c r="D31" s="11" t="s">
        <v>37</v>
      </c>
      <c r="E31" s="16" t="s">
        <v>110</v>
      </c>
      <c r="F31" s="17" t="s">
        <v>111</v>
      </c>
      <c r="G31" s="18">
        <v>15</v>
      </c>
      <c r="H31" s="19"/>
      <c r="I31" s="19">
        <f>ROUND(ROUND(H31,2)*ROUND(G31,3),2)</f>
        <v>0</v>
      </c>
    </row>
    <row r="32" spans="1:16" x14ac:dyDescent="0.2">
      <c r="E32" s="21" t="s">
        <v>37</v>
      </c>
    </row>
    <row r="33" spans="2:9" x14ac:dyDescent="0.2">
      <c r="E33" s="64" t="s">
        <v>130</v>
      </c>
    </row>
    <row r="34" spans="2:9" ht="76.5" x14ac:dyDescent="0.2">
      <c r="E34" s="21" t="s">
        <v>112</v>
      </c>
    </row>
    <row r="35" spans="2:9" x14ac:dyDescent="0.2">
      <c r="B35" s="15">
        <v>7</v>
      </c>
      <c r="C35" s="15" t="s">
        <v>113</v>
      </c>
      <c r="D35" s="11" t="s">
        <v>37</v>
      </c>
      <c r="E35" s="16" t="s">
        <v>114</v>
      </c>
      <c r="F35" s="17" t="s">
        <v>111</v>
      </c>
      <c r="G35" s="18">
        <v>1</v>
      </c>
      <c r="H35" s="60"/>
      <c r="I35" s="19">
        <f>ROUND(ROUND(H35,2)*ROUND(G35,3),2)</f>
        <v>0</v>
      </c>
    </row>
    <row r="36" spans="2:9" x14ac:dyDescent="0.2">
      <c r="E36" s="21" t="s">
        <v>37</v>
      </c>
      <c r="H36" s="61"/>
    </row>
    <row r="37" spans="2:9" x14ac:dyDescent="0.2">
      <c r="E37" s="23" t="s">
        <v>121</v>
      </c>
      <c r="H37" s="61"/>
    </row>
    <row r="38" spans="2:9" ht="38.25" x14ac:dyDescent="0.2">
      <c r="E38" s="21" t="s">
        <v>115</v>
      </c>
      <c r="H38" s="61"/>
    </row>
    <row r="39" spans="2:9" x14ac:dyDescent="0.2">
      <c r="B39" s="15">
        <v>8</v>
      </c>
      <c r="C39" s="15" t="s">
        <v>116</v>
      </c>
      <c r="D39" s="11" t="s">
        <v>37</v>
      </c>
      <c r="E39" s="16" t="s">
        <v>117</v>
      </c>
      <c r="F39" s="17" t="s">
        <v>111</v>
      </c>
      <c r="G39" s="18">
        <v>15</v>
      </c>
      <c r="H39" s="60"/>
      <c r="I39" s="19">
        <f>ROUND(ROUND(H39,2)*ROUND(G39,3),2)</f>
        <v>0</v>
      </c>
    </row>
    <row r="40" spans="2:9" x14ac:dyDescent="0.2">
      <c r="E40" s="21" t="s">
        <v>37</v>
      </c>
      <c r="H40" s="61"/>
    </row>
    <row r="41" spans="2:9" x14ac:dyDescent="0.2">
      <c r="E41" s="23" t="s">
        <v>130</v>
      </c>
      <c r="H41" s="61"/>
    </row>
    <row r="42" spans="2:9" ht="38.25" x14ac:dyDescent="0.2">
      <c r="E42" s="21" t="s">
        <v>115</v>
      </c>
      <c r="H42" s="61"/>
    </row>
    <row r="43" spans="2:9" x14ac:dyDescent="0.2">
      <c r="B43" s="15">
        <v>9</v>
      </c>
      <c r="C43" s="15" t="s">
        <v>118</v>
      </c>
      <c r="D43" s="11" t="s">
        <v>37</v>
      </c>
      <c r="E43" s="16" t="s">
        <v>119</v>
      </c>
      <c r="F43" s="17" t="s">
        <v>111</v>
      </c>
      <c r="G43" s="18">
        <v>1</v>
      </c>
      <c r="H43" s="60"/>
      <c r="I43" s="19">
        <f>ROUND(ROUND(H43,2)*ROUND(G43,3),2)</f>
        <v>0</v>
      </c>
    </row>
    <row r="44" spans="2:9" x14ac:dyDescent="0.2">
      <c r="E44" s="21" t="s">
        <v>120</v>
      </c>
      <c r="G44" s="68"/>
      <c r="H44" s="67"/>
    </row>
    <row r="45" spans="2:9" x14ac:dyDescent="0.2">
      <c r="E45" s="23" t="s">
        <v>121</v>
      </c>
      <c r="G45" s="68"/>
      <c r="H45" s="67"/>
    </row>
    <row r="46" spans="2:9" ht="38.25" x14ac:dyDescent="0.2">
      <c r="E46" s="69" t="s">
        <v>115</v>
      </c>
      <c r="G46" s="68"/>
      <c r="H46" s="67"/>
    </row>
    <row r="47" spans="2:9" x14ac:dyDescent="0.2">
      <c r="B47" s="71">
        <v>10</v>
      </c>
      <c r="C47" s="78" t="s">
        <v>132</v>
      </c>
      <c r="D47" s="76"/>
      <c r="E47" s="66" t="s">
        <v>127</v>
      </c>
      <c r="F47" s="17" t="s">
        <v>111</v>
      </c>
      <c r="G47" s="72">
        <v>15</v>
      </c>
      <c r="H47" s="73"/>
      <c r="I47" s="19">
        <f>ROUND(ROUND(H47,2)*ROUND(G47,3),2)</f>
        <v>0</v>
      </c>
    </row>
    <row r="48" spans="2:9" x14ac:dyDescent="0.2">
      <c r="C48" s="79"/>
      <c r="D48" s="77"/>
      <c r="E48" s="70" t="s">
        <v>129</v>
      </c>
      <c r="F48" s="74"/>
      <c r="G48" s="68"/>
      <c r="H48" s="67"/>
    </row>
    <row r="49" spans="1:16" x14ac:dyDescent="0.2">
      <c r="C49" s="79"/>
      <c r="D49" s="77"/>
      <c r="E49" s="66" t="s">
        <v>130</v>
      </c>
      <c r="F49" s="75"/>
      <c r="G49" s="68"/>
      <c r="H49" s="67"/>
    </row>
    <row r="50" spans="1:16" x14ac:dyDescent="0.2">
      <c r="B50" s="71">
        <v>11</v>
      </c>
      <c r="C50" s="78" t="s">
        <v>133</v>
      </c>
      <c r="D50" s="76"/>
      <c r="E50" s="66" t="s">
        <v>128</v>
      </c>
      <c r="F50" s="17" t="s">
        <v>111</v>
      </c>
      <c r="G50" s="72">
        <v>17</v>
      </c>
      <c r="H50" s="73"/>
      <c r="I50" s="19">
        <f>ROUND(ROUND(H50,2)*ROUND(G50,3),2)</f>
        <v>0</v>
      </c>
    </row>
    <row r="51" spans="1:16" x14ac:dyDescent="0.2">
      <c r="D51" s="77"/>
      <c r="E51" s="70" t="s">
        <v>120</v>
      </c>
      <c r="F51" s="74"/>
      <c r="G51" s="68"/>
      <c r="H51" s="67"/>
    </row>
    <row r="52" spans="1:16" x14ac:dyDescent="0.2">
      <c r="D52" s="77"/>
      <c r="E52" s="66" t="s">
        <v>131</v>
      </c>
      <c r="F52" s="75"/>
      <c r="G52" s="68"/>
      <c r="H52" s="67"/>
    </row>
    <row r="53" spans="1:16" ht="12.75" customHeight="1" x14ac:dyDescent="0.2">
      <c r="A53" s="4" t="s">
        <v>29</v>
      </c>
      <c r="B53" s="54"/>
      <c r="C53" s="25" t="s">
        <v>26</v>
      </c>
      <c r="D53" s="54"/>
      <c r="E53" s="13" t="s">
        <v>61</v>
      </c>
      <c r="F53" s="54"/>
      <c r="G53" s="54"/>
      <c r="H53" s="54"/>
      <c r="I53" s="26">
        <f>0+I54+I58+I62+I66</f>
        <v>0</v>
      </c>
      <c r="O53">
        <f>0+R53</f>
        <v>0</v>
      </c>
    </row>
    <row r="54" spans="1:16" ht="25.5" x14ac:dyDescent="0.2">
      <c r="A54" s="11" t="s">
        <v>31</v>
      </c>
      <c r="B54" s="55">
        <v>12</v>
      </c>
      <c r="C54" s="55" t="s">
        <v>105</v>
      </c>
      <c r="D54" s="56" t="s">
        <v>37</v>
      </c>
      <c r="E54" s="57" t="s">
        <v>106</v>
      </c>
      <c r="F54" s="58" t="s">
        <v>54</v>
      </c>
      <c r="G54" s="59">
        <v>183.75</v>
      </c>
      <c r="H54" s="60"/>
      <c r="I54" s="60">
        <f>ROUND(ROUND(H54,2)*ROUND(G54,3),2)</f>
        <v>0</v>
      </c>
      <c r="O54">
        <f>(I54*21)/100</f>
        <v>0</v>
      </c>
      <c r="P54" t="s">
        <v>9</v>
      </c>
    </row>
    <row r="55" spans="1:16" x14ac:dyDescent="0.2">
      <c r="A55" s="20" t="s">
        <v>36</v>
      </c>
      <c r="B55" s="61"/>
      <c r="C55" s="61"/>
      <c r="D55" s="61"/>
      <c r="E55" s="62" t="s">
        <v>37</v>
      </c>
      <c r="F55" s="61"/>
      <c r="G55" s="61"/>
      <c r="H55" s="61"/>
      <c r="I55" s="61"/>
    </row>
    <row r="56" spans="1:16" x14ac:dyDescent="0.2">
      <c r="A56" s="22" t="s">
        <v>38</v>
      </c>
      <c r="B56" s="61"/>
      <c r="C56" s="61"/>
      <c r="D56" s="61"/>
      <c r="E56" s="63" t="s">
        <v>100</v>
      </c>
      <c r="F56" s="61"/>
      <c r="G56" s="61"/>
      <c r="H56" s="61"/>
      <c r="I56" s="61"/>
    </row>
    <row r="57" spans="1:16" ht="38.25" x14ac:dyDescent="0.2">
      <c r="A57" t="s">
        <v>39</v>
      </c>
      <c r="B57" s="61"/>
      <c r="C57" s="61"/>
      <c r="D57" s="61"/>
      <c r="E57" s="62" t="s">
        <v>62</v>
      </c>
      <c r="F57" s="61"/>
      <c r="G57" s="61"/>
      <c r="H57" s="61"/>
      <c r="I57" s="61"/>
    </row>
    <row r="58" spans="1:16" x14ac:dyDescent="0.2">
      <c r="A58" s="11" t="s">
        <v>31</v>
      </c>
      <c r="B58" s="55">
        <v>13</v>
      </c>
      <c r="C58" s="55" t="s">
        <v>63</v>
      </c>
      <c r="D58" s="56" t="s">
        <v>37</v>
      </c>
      <c r="E58" s="57" t="s">
        <v>64</v>
      </c>
      <c r="F58" s="58" t="s">
        <v>50</v>
      </c>
      <c r="G58" s="59">
        <v>54</v>
      </c>
      <c r="H58" s="60"/>
      <c r="I58" s="60">
        <f>ROUND(ROUND(H58,2)*ROUND(G58,3),2)</f>
        <v>0</v>
      </c>
      <c r="O58">
        <f>(I58*21)/100</f>
        <v>0</v>
      </c>
      <c r="P58" t="s">
        <v>9</v>
      </c>
    </row>
    <row r="59" spans="1:16" x14ac:dyDescent="0.2">
      <c r="A59" s="20" t="s">
        <v>36</v>
      </c>
      <c r="B59" s="61"/>
      <c r="C59" s="61"/>
      <c r="D59" s="61"/>
      <c r="E59" s="63" t="s">
        <v>102</v>
      </c>
      <c r="F59" s="61"/>
      <c r="G59" s="61"/>
      <c r="H59" s="61"/>
      <c r="I59" s="61"/>
    </row>
    <row r="60" spans="1:16" x14ac:dyDescent="0.2">
      <c r="A60" s="22" t="s">
        <v>38</v>
      </c>
      <c r="B60" s="61"/>
      <c r="C60" s="61"/>
      <c r="D60" s="61"/>
      <c r="E60" s="63" t="s">
        <v>101</v>
      </c>
      <c r="F60" s="61"/>
      <c r="G60" s="61"/>
      <c r="H60" s="61"/>
      <c r="I60" s="61"/>
    </row>
    <row r="61" spans="1:16" ht="25.5" x14ac:dyDescent="0.2">
      <c r="A61" t="s">
        <v>39</v>
      </c>
      <c r="B61" s="61"/>
      <c r="C61" s="61"/>
      <c r="D61" s="61"/>
      <c r="E61" s="62" t="s">
        <v>65</v>
      </c>
      <c r="F61" s="61"/>
      <c r="G61" s="61"/>
      <c r="H61" s="61"/>
      <c r="I61" s="61"/>
    </row>
    <row r="62" spans="1:16" x14ac:dyDescent="0.2">
      <c r="A62" s="11" t="s">
        <v>31</v>
      </c>
      <c r="B62" s="55">
        <v>14</v>
      </c>
      <c r="C62" s="55" t="s">
        <v>66</v>
      </c>
      <c r="D62" s="56" t="s">
        <v>37</v>
      </c>
      <c r="E62" s="57" t="s">
        <v>67</v>
      </c>
      <c r="F62" s="58" t="s">
        <v>54</v>
      </c>
      <c r="G62" s="59">
        <v>2060</v>
      </c>
      <c r="H62" s="60"/>
      <c r="I62" s="60">
        <f>ROUND(ROUND(H62,2)*ROUND(G62,3),2)</f>
        <v>0</v>
      </c>
      <c r="O62">
        <f>(I62*21)/100</f>
        <v>0</v>
      </c>
      <c r="P62" t="s">
        <v>9</v>
      </c>
    </row>
    <row r="63" spans="1:16" x14ac:dyDescent="0.2">
      <c r="A63" s="20" t="s">
        <v>36</v>
      </c>
      <c r="B63" s="61"/>
      <c r="C63" s="61"/>
      <c r="D63" s="61"/>
      <c r="E63" s="62" t="s">
        <v>37</v>
      </c>
      <c r="F63" s="61"/>
      <c r="G63" s="61"/>
      <c r="H63" s="61"/>
      <c r="I63" s="61"/>
    </row>
    <row r="64" spans="1:16" x14ac:dyDescent="0.2">
      <c r="A64" s="22" t="s">
        <v>38</v>
      </c>
      <c r="B64" s="61"/>
      <c r="C64" s="61"/>
      <c r="D64" s="61"/>
      <c r="E64" s="63" t="s">
        <v>103</v>
      </c>
      <c r="F64" s="61"/>
      <c r="G64" s="61"/>
      <c r="H64" s="61"/>
      <c r="I64" s="61"/>
    </row>
    <row r="65" spans="1:9" ht="25.5" x14ac:dyDescent="0.2">
      <c r="A65" t="s">
        <v>39</v>
      </c>
      <c r="B65" s="61"/>
      <c r="C65" s="61"/>
      <c r="D65" s="61"/>
      <c r="E65" s="62" t="s">
        <v>68</v>
      </c>
      <c r="F65" s="61"/>
      <c r="G65" s="61"/>
      <c r="H65" s="61"/>
      <c r="I65" s="61"/>
    </row>
    <row r="66" spans="1:9" ht="12.75" customHeight="1" x14ac:dyDescent="0.2">
      <c r="B66" s="15">
        <v>15</v>
      </c>
      <c r="C66" s="15" t="s">
        <v>123</v>
      </c>
      <c r="D66" s="11" t="s">
        <v>37</v>
      </c>
      <c r="E66" s="16" t="s">
        <v>124</v>
      </c>
      <c r="F66" s="17" t="s">
        <v>111</v>
      </c>
      <c r="G66" s="18">
        <v>12</v>
      </c>
      <c r="H66" s="60"/>
      <c r="I66" s="19">
        <f>ROUND(ROUND(H66,2)*ROUND(G66,3),2)</f>
        <v>0</v>
      </c>
    </row>
    <row r="67" spans="1:9" ht="12.75" customHeight="1" x14ac:dyDescent="0.2">
      <c r="E67" s="21" t="s">
        <v>125</v>
      </c>
    </row>
    <row r="68" spans="1:9" ht="12.75" customHeight="1" x14ac:dyDescent="0.2">
      <c r="E68" s="64" t="s">
        <v>122</v>
      </c>
    </row>
    <row r="69" spans="1:9" ht="97.5" customHeight="1" x14ac:dyDescent="0.2">
      <c r="B69" t="s">
        <v>69</v>
      </c>
      <c r="E69" s="21" t="s">
        <v>126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Bažant Miloš</dc:creator>
  <cp:keywords/>
  <dc:description/>
  <cp:lastModifiedBy>Bažant Miloš</cp:lastModifiedBy>
  <dcterms:created xsi:type="dcterms:W3CDTF">2024-03-22T10:31:25Z</dcterms:created>
  <dcterms:modified xsi:type="dcterms:W3CDTF">2024-09-16T07:06:13Z</dcterms:modified>
  <cp:category/>
  <cp:contentStatus/>
</cp:coreProperties>
</file>