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!Projektum\2024\!Zakázky\P-07-2024 - Oprava střechy GSS Mikulov, hala TV\09 ROZPOČET\!FINAL\"/>
    </mc:Choice>
  </mc:AlternateContent>
  <xr:revisionPtr revIDLastSave="0" documentId="8_{1B76AE48-DADE-43CC-84E3-20CC11D5C47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Pol'!$A$1:$X$230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I53" i="1"/>
  <c r="I52" i="1"/>
  <c r="I51" i="1"/>
  <c r="I50" i="1"/>
  <c r="G42" i="1"/>
  <c r="F42" i="1"/>
  <c r="G41" i="1"/>
  <c r="F41" i="1"/>
  <c r="G39" i="1"/>
  <c r="F39" i="1"/>
  <c r="G229" i="12"/>
  <c r="BA227" i="12"/>
  <c r="BA222" i="12"/>
  <c r="BA220" i="12"/>
  <c r="BA218" i="12"/>
  <c r="BA216" i="12"/>
  <c r="BA212" i="12"/>
  <c r="BA210" i="12"/>
  <c r="BA209" i="12"/>
  <c r="BA76" i="12"/>
  <c r="BA14" i="12"/>
  <c r="BA1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3" i="12"/>
  <c r="I13" i="12"/>
  <c r="K13" i="12"/>
  <c r="M13" i="12"/>
  <c r="O13" i="12"/>
  <c r="Q13" i="12"/>
  <c r="V13" i="12"/>
  <c r="G16" i="12"/>
  <c r="I16" i="12"/>
  <c r="K16" i="12"/>
  <c r="M16" i="12"/>
  <c r="O16" i="12"/>
  <c r="Q16" i="12"/>
  <c r="V16" i="12"/>
  <c r="G19" i="12"/>
  <c r="M19" i="12" s="1"/>
  <c r="I19" i="12"/>
  <c r="K19" i="12"/>
  <c r="O19" i="12"/>
  <c r="O8" i="12" s="1"/>
  <c r="Q19" i="12"/>
  <c r="V19" i="12"/>
  <c r="G23" i="12"/>
  <c r="M23" i="12" s="1"/>
  <c r="I23" i="12"/>
  <c r="K23" i="12"/>
  <c r="O23" i="12"/>
  <c r="Q23" i="12"/>
  <c r="V23" i="12"/>
  <c r="G27" i="12"/>
  <c r="I27" i="12"/>
  <c r="K27" i="12"/>
  <c r="M27" i="12"/>
  <c r="O27" i="12"/>
  <c r="Q27" i="12"/>
  <c r="V27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7" i="12"/>
  <c r="I37" i="12"/>
  <c r="K37" i="12"/>
  <c r="K36" i="12" s="1"/>
  <c r="M37" i="12"/>
  <c r="O37" i="12"/>
  <c r="Q37" i="12"/>
  <c r="V37" i="12"/>
  <c r="V36" i="12" s="1"/>
  <c r="G40" i="12"/>
  <c r="I40" i="12"/>
  <c r="K40" i="12"/>
  <c r="M40" i="12"/>
  <c r="O40" i="12"/>
  <c r="Q40" i="12"/>
  <c r="V40" i="12"/>
  <c r="G43" i="12"/>
  <c r="G36" i="12" s="1"/>
  <c r="I43" i="12"/>
  <c r="K43" i="12"/>
  <c r="O43" i="12"/>
  <c r="O36" i="12" s="1"/>
  <c r="Q43" i="12"/>
  <c r="V43" i="12"/>
  <c r="G46" i="12"/>
  <c r="M46" i="12" s="1"/>
  <c r="I46" i="12"/>
  <c r="I36" i="12" s="1"/>
  <c r="K46" i="12"/>
  <c r="O46" i="12"/>
  <c r="Q46" i="12"/>
  <c r="Q36" i="12" s="1"/>
  <c r="V46" i="12"/>
  <c r="I48" i="12"/>
  <c r="K48" i="12"/>
  <c r="Q48" i="12"/>
  <c r="V48" i="12"/>
  <c r="G49" i="12"/>
  <c r="I49" i="12"/>
  <c r="K49" i="12"/>
  <c r="M49" i="12"/>
  <c r="O49" i="12"/>
  <c r="Q49" i="12"/>
  <c r="V49" i="12"/>
  <c r="G52" i="12"/>
  <c r="G48" i="12" s="1"/>
  <c r="I52" i="12"/>
  <c r="K52" i="12"/>
  <c r="O52" i="12"/>
  <c r="O48" i="12" s="1"/>
  <c r="Q52" i="12"/>
  <c r="V52" i="12"/>
  <c r="G58" i="12"/>
  <c r="I58" i="12"/>
  <c r="O58" i="12"/>
  <c r="Q58" i="12"/>
  <c r="G59" i="12"/>
  <c r="M59" i="12" s="1"/>
  <c r="M58" i="12" s="1"/>
  <c r="I59" i="12"/>
  <c r="K59" i="12"/>
  <c r="K58" i="12" s="1"/>
  <c r="O59" i="12"/>
  <c r="Q59" i="12"/>
  <c r="V59" i="12"/>
  <c r="V58" i="12" s="1"/>
  <c r="G62" i="12"/>
  <c r="G61" i="12" s="1"/>
  <c r="I62" i="12"/>
  <c r="K62" i="12"/>
  <c r="O62" i="12"/>
  <c r="O61" i="12" s="1"/>
  <c r="Q62" i="12"/>
  <c r="V62" i="12"/>
  <c r="G65" i="12"/>
  <c r="M65" i="12" s="1"/>
  <c r="I65" i="12"/>
  <c r="I61" i="12" s="1"/>
  <c r="K65" i="12"/>
  <c r="O65" i="12"/>
  <c r="Q65" i="12"/>
  <c r="Q61" i="12" s="1"/>
  <c r="V65" i="12"/>
  <c r="G67" i="12"/>
  <c r="M67" i="12" s="1"/>
  <c r="I67" i="12"/>
  <c r="K67" i="12"/>
  <c r="K61" i="12" s="1"/>
  <c r="O67" i="12"/>
  <c r="Q67" i="12"/>
  <c r="V67" i="12"/>
  <c r="V61" i="12" s="1"/>
  <c r="G69" i="12"/>
  <c r="I69" i="12"/>
  <c r="K69" i="12"/>
  <c r="M69" i="12"/>
  <c r="O69" i="12"/>
  <c r="Q69" i="12"/>
  <c r="V69" i="12"/>
  <c r="G72" i="12"/>
  <c r="M72" i="12" s="1"/>
  <c r="I72" i="12"/>
  <c r="K72" i="12"/>
  <c r="O72" i="12"/>
  <c r="Q72" i="12"/>
  <c r="V72" i="12"/>
  <c r="G75" i="12"/>
  <c r="M75" i="12" s="1"/>
  <c r="I75" i="12"/>
  <c r="K75" i="12"/>
  <c r="O75" i="12"/>
  <c r="Q75" i="12"/>
  <c r="V75" i="12"/>
  <c r="G80" i="12"/>
  <c r="M80" i="12" s="1"/>
  <c r="I80" i="12"/>
  <c r="K80" i="12"/>
  <c r="O80" i="12"/>
  <c r="Q80" i="12"/>
  <c r="V80" i="12"/>
  <c r="G82" i="12"/>
  <c r="I82" i="12"/>
  <c r="K82" i="12"/>
  <c r="M82" i="12"/>
  <c r="O82" i="12"/>
  <c r="Q82" i="12"/>
  <c r="V82" i="12"/>
  <c r="G85" i="12"/>
  <c r="M85" i="12" s="1"/>
  <c r="I85" i="12"/>
  <c r="K85" i="12"/>
  <c r="O85" i="12"/>
  <c r="Q85" i="12"/>
  <c r="V85" i="12"/>
  <c r="G89" i="12"/>
  <c r="M89" i="12" s="1"/>
  <c r="I89" i="12"/>
  <c r="K89" i="12"/>
  <c r="O89" i="12"/>
  <c r="Q89" i="12"/>
  <c r="V89" i="12"/>
  <c r="G92" i="12"/>
  <c r="I92" i="12"/>
  <c r="K92" i="12"/>
  <c r="M92" i="12"/>
  <c r="O92" i="12"/>
  <c r="Q92" i="12"/>
  <c r="V92" i="12"/>
  <c r="G94" i="12"/>
  <c r="G91" i="12" s="1"/>
  <c r="I94" i="12"/>
  <c r="K94" i="12"/>
  <c r="O94" i="12"/>
  <c r="O91" i="12" s="1"/>
  <c r="Q94" i="12"/>
  <c r="V94" i="12"/>
  <c r="G96" i="12"/>
  <c r="M96" i="12" s="1"/>
  <c r="I96" i="12"/>
  <c r="I91" i="12" s="1"/>
  <c r="K96" i="12"/>
  <c r="O96" i="12"/>
  <c r="Q96" i="12"/>
  <c r="Q91" i="12" s="1"/>
  <c r="V96" i="12"/>
  <c r="G100" i="12"/>
  <c r="M100" i="12" s="1"/>
  <c r="I100" i="12"/>
  <c r="K100" i="12"/>
  <c r="K91" i="12" s="1"/>
  <c r="O100" i="12"/>
  <c r="Q100" i="12"/>
  <c r="V100" i="12"/>
  <c r="V91" i="12" s="1"/>
  <c r="G103" i="12"/>
  <c r="G102" i="12" s="1"/>
  <c r="I103" i="12"/>
  <c r="K103" i="12"/>
  <c r="O103" i="12"/>
  <c r="O102" i="12" s="1"/>
  <c r="Q103" i="12"/>
  <c r="V103" i="12"/>
  <c r="G105" i="12"/>
  <c r="M105" i="12" s="1"/>
  <c r="I105" i="12"/>
  <c r="I102" i="12" s="1"/>
  <c r="K105" i="12"/>
  <c r="O105" i="12"/>
  <c r="Q105" i="12"/>
  <c r="Q102" i="12" s="1"/>
  <c r="V105" i="12"/>
  <c r="G107" i="12"/>
  <c r="M107" i="12" s="1"/>
  <c r="I107" i="12"/>
  <c r="K107" i="12"/>
  <c r="K102" i="12" s="1"/>
  <c r="O107" i="12"/>
  <c r="Q107" i="12"/>
  <c r="V107" i="12"/>
  <c r="V102" i="12" s="1"/>
  <c r="G113" i="12"/>
  <c r="I113" i="12"/>
  <c r="K113" i="12"/>
  <c r="M113" i="12"/>
  <c r="O113" i="12"/>
  <c r="Q113" i="12"/>
  <c r="V113" i="12"/>
  <c r="G116" i="12"/>
  <c r="M116" i="12" s="1"/>
  <c r="I116" i="12"/>
  <c r="K116" i="12"/>
  <c r="O116" i="12"/>
  <c r="Q116" i="12"/>
  <c r="V116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4" i="12"/>
  <c r="G123" i="12" s="1"/>
  <c r="I124" i="12"/>
  <c r="I123" i="12" s="1"/>
  <c r="K124" i="12"/>
  <c r="O124" i="12"/>
  <c r="O123" i="12" s="1"/>
  <c r="Q124" i="12"/>
  <c r="Q123" i="12" s="1"/>
  <c r="V124" i="12"/>
  <c r="G130" i="12"/>
  <c r="M130" i="12" s="1"/>
  <c r="I130" i="12"/>
  <c r="K130" i="12"/>
  <c r="O130" i="12"/>
  <c r="Q130" i="12"/>
  <c r="V130" i="12"/>
  <c r="G134" i="12"/>
  <c r="M134" i="12" s="1"/>
  <c r="I134" i="12"/>
  <c r="K134" i="12"/>
  <c r="K123" i="12" s="1"/>
  <c r="O134" i="12"/>
  <c r="Q134" i="12"/>
  <c r="V134" i="12"/>
  <c r="V123" i="12" s="1"/>
  <c r="G137" i="12"/>
  <c r="I137" i="12"/>
  <c r="K137" i="12"/>
  <c r="M137" i="12"/>
  <c r="O137" i="12"/>
  <c r="Q137" i="12"/>
  <c r="V137" i="12"/>
  <c r="G140" i="12"/>
  <c r="M140" i="12" s="1"/>
  <c r="I140" i="12"/>
  <c r="K140" i="12"/>
  <c r="O140" i="12"/>
  <c r="Q140" i="12"/>
  <c r="V140" i="12"/>
  <c r="G143" i="12"/>
  <c r="M143" i="12" s="1"/>
  <c r="I143" i="12"/>
  <c r="K143" i="12"/>
  <c r="O143" i="12"/>
  <c r="Q143" i="12"/>
  <c r="V143" i="12"/>
  <c r="G146" i="12"/>
  <c r="M146" i="12" s="1"/>
  <c r="I146" i="12"/>
  <c r="K146" i="12"/>
  <c r="O146" i="12"/>
  <c r="Q146" i="12"/>
  <c r="V146" i="12"/>
  <c r="G148" i="12"/>
  <c r="I148" i="12"/>
  <c r="K148" i="12"/>
  <c r="M148" i="12"/>
  <c r="O148" i="12"/>
  <c r="Q148" i="12"/>
  <c r="V148" i="12"/>
  <c r="G153" i="12"/>
  <c r="M153" i="12" s="1"/>
  <c r="I153" i="12"/>
  <c r="K153" i="12"/>
  <c r="O153" i="12"/>
  <c r="Q153" i="12"/>
  <c r="V153" i="12"/>
  <c r="G155" i="12"/>
  <c r="M155" i="12" s="1"/>
  <c r="I155" i="12"/>
  <c r="K155" i="12"/>
  <c r="O155" i="12"/>
  <c r="Q155" i="12"/>
  <c r="V155" i="12"/>
  <c r="G157" i="12"/>
  <c r="M157" i="12" s="1"/>
  <c r="I157" i="12"/>
  <c r="K157" i="12"/>
  <c r="O157" i="12"/>
  <c r="Q157" i="12"/>
  <c r="V157" i="12"/>
  <c r="G159" i="12"/>
  <c r="I159" i="12"/>
  <c r="K159" i="12"/>
  <c r="M159" i="12"/>
  <c r="O159" i="12"/>
  <c r="Q159" i="12"/>
  <c r="V159" i="12"/>
  <c r="G161" i="12"/>
  <c r="M161" i="12" s="1"/>
  <c r="I161" i="12"/>
  <c r="K161" i="12"/>
  <c r="O161" i="12"/>
  <c r="Q161" i="12"/>
  <c r="V161" i="12"/>
  <c r="G163" i="12"/>
  <c r="M163" i="12" s="1"/>
  <c r="I163" i="12"/>
  <c r="K163" i="12"/>
  <c r="O163" i="12"/>
  <c r="Q163" i="12"/>
  <c r="V163" i="12"/>
  <c r="G165" i="12"/>
  <c r="M165" i="12" s="1"/>
  <c r="I165" i="12"/>
  <c r="K165" i="12"/>
  <c r="O165" i="12"/>
  <c r="Q165" i="12"/>
  <c r="V165" i="12"/>
  <c r="G167" i="12"/>
  <c r="I167" i="12"/>
  <c r="K167" i="12"/>
  <c r="M167" i="12"/>
  <c r="O167" i="12"/>
  <c r="Q167" i="12"/>
  <c r="V167" i="12"/>
  <c r="G172" i="12"/>
  <c r="M172" i="12" s="1"/>
  <c r="I172" i="12"/>
  <c r="K172" i="12"/>
  <c r="O172" i="12"/>
  <c r="Q172" i="12"/>
  <c r="V172" i="12"/>
  <c r="G175" i="12"/>
  <c r="M175" i="12" s="1"/>
  <c r="M174" i="12" s="1"/>
  <c r="I175" i="12"/>
  <c r="I174" i="12" s="1"/>
  <c r="K175" i="12"/>
  <c r="K174" i="12" s="1"/>
  <c r="O175" i="12"/>
  <c r="Q175" i="12"/>
  <c r="Q174" i="12" s="1"/>
  <c r="V175" i="12"/>
  <c r="V174" i="12" s="1"/>
  <c r="G179" i="12"/>
  <c r="I179" i="12"/>
  <c r="K179" i="12"/>
  <c r="M179" i="12"/>
  <c r="O179" i="12"/>
  <c r="Q179" i="12"/>
  <c r="V179" i="12"/>
  <c r="G181" i="12"/>
  <c r="G174" i="12" s="1"/>
  <c r="I181" i="12"/>
  <c r="K181" i="12"/>
  <c r="M181" i="12"/>
  <c r="O181" i="12"/>
  <c r="O174" i="12" s="1"/>
  <c r="Q181" i="12"/>
  <c r="V181" i="12"/>
  <c r="G184" i="12"/>
  <c r="M184" i="12" s="1"/>
  <c r="I184" i="12"/>
  <c r="I183" i="12" s="1"/>
  <c r="K184" i="12"/>
  <c r="K183" i="12" s="1"/>
  <c r="O184" i="12"/>
  <c r="Q184" i="12"/>
  <c r="Q183" i="12" s="1"/>
  <c r="V184" i="12"/>
  <c r="V183" i="12" s="1"/>
  <c r="G186" i="12"/>
  <c r="I186" i="12"/>
  <c r="K186" i="12"/>
  <c r="M186" i="12"/>
  <c r="O186" i="12"/>
  <c r="Q186" i="12"/>
  <c r="V186" i="12"/>
  <c r="G189" i="12"/>
  <c r="I189" i="12"/>
  <c r="K189" i="12"/>
  <c r="M189" i="12"/>
  <c r="O189" i="12"/>
  <c r="Q189" i="12"/>
  <c r="V189" i="12"/>
  <c r="G192" i="12"/>
  <c r="M192" i="12" s="1"/>
  <c r="I192" i="12"/>
  <c r="K192" i="12"/>
  <c r="O192" i="12"/>
  <c r="O183" i="12" s="1"/>
  <c r="Q192" i="12"/>
  <c r="V192" i="12"/>
  <c r="G195" i="12"/>
  <c r="M195" i="12" s="1"/>
  <c r="I195" i="12"/>
  <c r="K195" i="12"/>
  <c r="O195" i="12"/>
  <c r="Q195" i="12"/>
  <c r="V195" i="12"/>
  <c r="G197" i="12"/>
  <c r="I197" i="12"/>
  <c r="K197" i="12"/>
  <c r="M197" i="12"/>
  <c r="O197" i="12"/>
  <c r="Q197" i="12"/>
  <c r="V197" i="12"/>
  <c r="G199" i="12"/>
  <c r="I199" i="12"/>
  <c r="K199" i="12"/>
  <c r="M199" i="12"/>
  <c r="O199" i="12"/>
  <c r="Q199" i="12"/>
  <c r="V199" i="12"/>
  <c r="G201" i="12"/>
  <c r="M201" i="12" s="1"/>
  <c r="I201" i="12"/>
  <c r="K201" i="12"/>
  <c r="O201" i="12"/>
  <c r="Q201" i="12"/>
  <c r="V201" i="12"/>
  <c r="G204" i="12"/>
  <c r="I204" i="12"/>
  <c r="K204" i="12"/>
  <c r="K203" i="12" s="1"/>
  <c r="M204" i="12"/>
  <c r="O204" i="12"/>
  <c r="Q204" i="12"/>
  <c r="V204" i="12"/>
  <c r="V203" i="12" s="1"/>
  <c r="G205" i="12"/>
  <c r="I205" i="12"/>
  <c r="K205" i="12"/>
  <c r="M205" i="12"/>
  <c r="O205" i="12"/>
  <c r="Q205" i="12"/>
  <c r="V205" i="12"/>
  <c r="G207" i="12"/>
  <c r="G203" i="12" s="1"/>
  <c r="I207" i="12"/>
  <c r="K207" i="12"/>
  <c r="O207" i="12"/>
  <c r="O203" i="12" s="1"/>
  <c r="Q207" i="12"/>
  <c r="V207" i="12"/>
  <c r="G208" i="12"/>
  <c r="M208" i="12" s="1"/>
  <c r="I208" i="12"/>
  <c r="I203" i="12" s="1"/>
  <c r="K208" i="12"/>
  <c r="O208" i="12"/>
  <c r="Q208" i="12"/>
  <c r="Q203" i="12" s="1"/>
  <c r="V208" i="12"/>
  <c r="G211" i="12"/>
  <c r="I211" i="12"/>
  <c r="K211" i="12"/>
  <c r="M211" i="12"/>
  <c r="O211" i="12"/>
  <c r="Q211" i="12"/>
  <c r="V211" i="12"/>
  <c r="G213" i="12"/>
  <c r="I213" i="12"/>
  <c r="K213" i="12"/>
  <c r="M213" i="12"/>
  <c r="O213" i="12"/>
  <c r="Q213" i="12"/>
  <c r="V213" i="12"/>
  <c r="G215" i="12"/>
  <c r="M215" i="12" s="1"/>
  <c r="I215" i="12"/>
  <c r="I214" i="12" s="1"/>
  <c r="K215" i="12"/>
  <c r="K214" i="12" s="1"/>
  <c r="O215" i="12"/>
  <c r="Q215" i="12"/>
  <c r="Q214" i="12" s="1"/>
  <c r="V215" i="12"/>
  <c r="V214" i="12" s="1"/>
  <c r="G217" i="12"/>
  <c r="I217" i="12"/>
  <c r="K217" i="12"/>
  <c r="M217" i="12"/>
  <c r="O217" i="12"/>
  <c r="Q217" i="12"/>
  <c r="V217" i="12"/>
  <c r="G219" i="12"/>
  <c r="I219" i="12"/>
  <c r="K219" i="12"/>
  <c r="M219" i="12"/>
  <c r="O219" i="12"/>
  <c r="Q219" i="12"/>
  <c r="V219" i="12"/>
  <c r="G221" i="12"/>
  <c r="M221" i="12" s="1"/>
  <c r="I221" i="12"/>
  <c r="K221" i="12"/>
  <c r="O221" i="12"/>
  <c r="O214" i="12" s="1"/>
  <c r="Q221" i="12"/>
  <c r="V221" i="12"/>
  <c r="G223" i="12"/>
  <c r="M223" i="12" s="1"/>
  <c r="I223" i="12"/>
  <c r="K223" i="12"/>
  <c r="O223" i="12"/>
  <c r="Q223" i="12"/>
  <c r="V223" i="12"/>
  <c r="G225" i="12"/>
  <c r="K225" i="12"/>
  <c r="O225" i="12"/>
  <c r="V225" i="12"/>
  <c r="G226" i="12"/>
  <c r="I226" i="12"/>
  <c r="I225" i="12" s="1"/>
  <c r="K226" i="12"/>
  <c r="M226" i="12"/>
  <c r="M225" i="12" s="1"/>
  <c r="O226" i="12"/>
  <c r="Q226" i="12"/>
  <c r="Q225" i="12" s="1"/>
  <c r="V226" i="12"/>
  <c r="AE229" i="12"/>
  <c r="AF229" i="12"/>
  <c r="I20" i="1"/>
  <c r="I19" i="1"/>
  <c r="I18" i="1"/>
  <c r="I17" i="1"/>
  <c r="I16" i="1"/>
  <c r="I63" i="1"/>
  <c r="J62" i="1" s="1"/>
  <c r="F43" i="1"/>
  <c r="G23" i="1" s="1"/>
  <c r="G43" i="1"/>
  <c r="G25" i="1" s="1"/>
  <c r="H43" i="1"/>
  <c r="I43" i="1"/>
  <c r="J42" i="1" s="1"/>
  <c r="I42" i="1"/>
  <c r="I41" i="1"/>
  <c r="I39" i="1"/>
  <c r="J28" i="1"/>
  <c r="J26" i="1"/>
  <c r="G38" i="1"/>
  <c r="F38" i="1"/>
  <c r="J23" i="1"/>
  <c r="J24" i="1"/>
  <c r="J25" i="1"/>
  <c r="J27" i="1"/>
  <c r="E24" i="1"/>
  <c r="G24" i="1"/>
  <c r="E26" i="1"/>
  <c r="G26" i="1"/>
  <c r="J52" i="1" l="1"/>
  <c r="J53" i="1"/>
  <c r="J51" i="1"/>
  <c r="J57" i="1"/>
  <c r="J54" i="1"/>
  <c r="J55" i="1"/>
  <c r="J60" i="1"/>
  <c r="J56" i="1"/>
  <c r="J58" i="1"/>
  <c r="J50" i="1"/>
  <c r="J59" i="1"/>
  <c r="A27" i="1"/>
  <c r="M214" i="12"/>
  <c r="M183" i="12"/>
  <c r="M8" i="12"/>
  <c r="G8" i="12"/>
  <c r="G214" i="12"/>
  <c r="G183" i="12"/>
  <c r="M124" i="12"/>
  <c r="M123" i="12" s="1"/>
  <c r="M103" i="12"/>
  <c r="M102" i="12" s="1"/>
  <c r="M94" i="12"/>
  <c r="M91" i="12" s="1"/>
  <c r="M62" i="12"/>
  <c r="M61" i="12" s="1"/>
  <c r="M52" i="12"/>
  <c r="M48" i="12" s="1"/>
  <c r="M43" i="12"/>
  <c r="M36" i="12" s="1"/>
  <c r="M207" i="12"/>
  <c r="M203" i="12" s="1"/>
  <c r="I21" i="1"/>
  <c r="J61" i="1"/>
  <c r="J63" i="1" s="1"/>
  <c r="J41" i="1"/>
  <c r="J39" i="1"/>
  <c r="J43" i="1" s="1"/>
  <c r="G28" i="1" l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Projektum</author>
  </authors>
  <commentList>
    <comment ref="S6" authorId="0" shapeId="0" xr:uid="{D2F03B3B-80A4-4DB4-AEBA-61D52E8BD56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B0D64B8-55E6-4229-9CB1-AB20098E0E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<sst xmlns="http://schemas.openxmlformats.org/spreadsheetml/2006/main" count="1067" uniqueCount="425">
  <si>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</si>
  <si>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</si>
  <si>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</si>
  <si>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</si>
  <si>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</si>
  <si>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</si>
  <si>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</si>
  <si>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</si>
  <si>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</si>
  <si>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</si>
  <si>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</si>
  <si>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</si>
  <si>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</si>
  <si>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</si>
  <si>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</si>
  <si>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</si>
  <si>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</si>
  <si>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</si>
  <si>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</si>
  <si>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</si>
  <si>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</si>
  <si>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</si>
  <si>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</si>
  <si>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</si>
  <si>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</si>
  <si>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</si>
  <si>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</si>
  <si>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</si>
  <si>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</si>
  <si>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</si>
  <si>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</si>
  <si>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</si>
  <si>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</si>
  <si>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</si>
  <si>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</si>
  <si>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</si>
  <si>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</si>
  <si>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</si>
  <si>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</si>
  <si>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</si>
  <si>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</si>
  <si>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</si>
  <si>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</si>
  <si>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</si>
  <si>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Architektonicko stavební řešení</t>
  </si>
  <si>
    <t>SO 01</t>
  </si>
  <si>
    <t>Střecha haly tělocvičny</t>
  </si>
  <si>
    <t>Objekt:</t>
  </si>
  <si>
    <t>Rozpočet:</t>
  </si>
  <si>
    <t>P-07-2024</t>
  </si>
  <si>
    <t>Oprava střechy haly tělocvičny – havarijní stav</t>
  </si>
  <si>
    <t>Stavba</t>
  </si>
  <si>
    <t>Stavební objekt</t>
  </si>
  <si>
    <t>Celkem za stavbu</t>
  </si>
  <si>
    <t>CZK</t>
  </si>
  <si>
    <t>Rekapitulace dílů</t>
  </si>
  <si>
    <t>Typ dílu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</si>
  <si>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</si>
  <si>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</si>
  <si>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</si>
  <si>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</si>
  <si>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</si>
  <si>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</si>
  <si>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</si>
  <si>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</si>
  <si>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</si>
  <si>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</si>
  <si>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</si>
  <si>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</si>
  <si>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762</t>
  </si>
  <si>
    <t>Konstrukce tesařské</t>
  </si>
  <si>
    <t>764</t>
  </si>
  <si>
    <t>Konstrukce klempířské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</si>
  <si>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</si>
  <si>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</si>
  <si>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</si>
  <si>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</si>
  <si>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</si>
  <si>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</si>
  <si>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</si>
  <si>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</si>
  <si>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</si>
  <si>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</si>
  <si>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</si>
  <si>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</si>
  <si>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</si>
  <si>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</si>
  <si>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</si>
  <si>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</si>
  <si>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</si>
  <si>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</si>
  <si>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</si>
  <si>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</si>
  <si>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</si>
  <si>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</si>
  <si>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</si>
  <si>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</si>
  <si>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</si>
  <si>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</si>
  <si>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</si>
  <si>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</si>
  <si>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</si>
  <si>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</si>
  <si>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</si>
  <si>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</si>
  <si>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</si>
  <si>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</si>
  <si>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</si>
  <si>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</si>
  <si>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</si>
  <si>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610991111R00</t>
  </si>
  <si>
    <t>Zakrývání výplní vnitřních otvorů, předmětů apod. fólií Pe 0,05-0,2 mm</t>
  </si>
  <si>
    <t>m2</t>
  </si>
  <si>
    <t>801-1</t>
  </si>
  <si>
    <t>RTS 23/ II</t>
  </si>
  <si>
    <t>RTS 24/ I</t>
  </si>
  <si>
    <t>Práce</t>
  </si>
  <si>
    <t>POL1_</t>
  </si>
  <si>
    <t>které se zřizují před úpravami povrchu, a obalení osazených dveřních zárubní před znečištěním při úpravách povrchu nástřikem plastických maltovin včetně pozdějšího odkrytí,</t>
  </si>
  <si>
    <t>SPI</t>
  </si>
  <si>
    <t>okna v JZ stěně : 10*1,5*0,6</t>
  </si>
  <si>
    <t>VV</t>
  </si>
  <si>
    <t>okna v SV stěně : 10*2,0*5,0</t>
  </si>
  <si>
    <t>612425931RT2</t>
  </si>
  <si>
    <t>Omítka vápenná vnitřního ostění omítkou štukovou</t>
  </si>
  <si>
    <t>801-4</t>
  </si>
  <si>
    <t>okenního nebo dveřního, z pomocného pracovního lešení o výšce podlahy do 1900 mm a pro zatížení do 1,5 kPa,</t>
  </si>
  <si>
    <t>oprava poškozených omítek ostění a nadpraží u oken : (1,0+1,5+1,5+1,5+1,5+1,0)*0,15</t>
  </si>
  <si>
    <t>612474611RT4</t>
  </si>
  <si>
    <t>Omítka vnitřní stěn ze suché směsi třívrstvá, vápenocementové jádro, vápenný štuk, na beton a vápenopískové zdivo, ruční zpracování</t>
  </si>
  <si>
    <t>kompletní souvrství</t>
  </si>
  <si>
    <t>oprava poškozených omítek : 2,5*1,5+3,0*1,0+3,0*1,0+1,0*1,0+3,0*1,0+3,0*1,0+2,5*1,0</t>
  </si>
  <si>
    <t>614472101R00</t>
  </si>
  <si>
    <t>Vyspravení vnitřních betonových a železobetonových konstrukcí a panelů ochranným nátěrem výztuže antikorozním</t>
  </si>
  <si>
    <t xml:space="preserve">spotřeba á 3,6 kg/m2 (dva nátěry) : </t>
  </si>
  <si>
    <t xml:space="preserve">ODBORNÝ ODHAD : </t>
  </si>
  <si>
    <t>střešní žebírkové panely z interiéru : 2*30,0*(2*pi*0,006)</t>
  </si>
  <si>
    <t>622474125R00</t>
  </si>
  <si>
    <t>Reprofilace betonových povrchů maltou sanační, tloušťky 25 mm</t>
  </si>
  <si>
    <t>801-5</t>
  </si>
  <si>
    <t xml:space="preserve">střešní žebírkové panely z interiéru : </t>
  </si>
  <si>
    <t xml:space="preserve">tloušťka 5-20 mm, lokálně až 40 mm : </t>
  </si>
  <si>
    <t>ODBORNÝ ODHAD : 50,0</t>
  </si>
  <si>
    <t>938907011R00</t>
  </si>
  <si>
    <t>Očištění výztuže průměr výztuže nad 10 mm, ocelovým kartáčem, ručně</t>
  </si>
  <si>
    <t>m</t>
  </si>
  <si>
    <t>střešní žebírkové panely z interiéru : 30,0</t>
  </si>
  <si>
    <t>938907111R00</t>
  </si>
  <si>
    <t>Očištění  stropů, tlakovou vodou, tlak do 500 bar</t>
  </si>
  <si>
    <t>61-001</t>
  </si>
  <si>
    <t>Zpevnění střešních žebírkových panelů z interiéru alkalickým silikátovým zpevňovačem, podrobněji viz TZ</t>
  </si>
  <si>
    <t xml:space="preserve">l     </t>
  </si>
  <si>
    <t>Vlastní</t>
  </si>
  <si>
    <t>Indiv</t>
  </si>
  <si>
    <t xml:space="preserve">spotřeba 0,15-0,5 l/m2 : </t>
  </si>
  <si>
    <t>střešní žebírkové panely z interiéru : 50,0*0,5</t>
  </si>
  <si>
    <t>943943221R00</t>
  </si>
  <si>
    <t>Montáž lešení prostorového lehkého bez podlah výšky do 10 m</t>
  </si>
  <si>
    <t>m3</t>
  </si>
  <si>
    <t>800-3</t>
  </si>
  <si>
    <t>POL1_1</t>
  </si>
  <si>
    <t>pro zatížení podlahové plochy do 2 kPa (200 kg/m2),</t>
  </si>
  <si>
    <t>tělocvična : 30,0*17,66*(9,2-1,8)</t>
  </si>
  <si>
    <t>943943821R00</t>
  </si>
  <si>
    <t>Demontáž lešení prostorového lehkého výšky do 10 m</t>
  </si>
  <si>
    <t>bez podlah pro zatížení podlahové plochy do 2 kPa (200 kg/m2),</t>
  </si>
  <si>
    <t>Odkaz na mn. položky pořadí 9 : 3920,52000</t>
  </si>
  <si>
    <t>945931101R00</t>
  </si>
  <si>
    <t>Zřízení horolezeckého úvazu pro práci ve výškách</t>
  </si>
  <si>
    <t>kus</t>
  </si>
  <si>
    <t>při opravách vnějších plášťů budov horolezeckým způsobem,</t>
  </si>
  <si>
    <t>1 úvaz / 10 m délky : (2*30,88+2*19,11)/10</t>
  </si>
  <si>
    <t>180556001400R</t>
  </si>
  <si>
    <t>Vrátek stavební lanový  EVL-300</t>
  </si>
  <si>
    <t>Sh</t>
  </si>
  <si>
    <t>STROJ</t>
  </si>
  <si>
    <t>Stroj</t>
  </si>
  <si>
    <t>POL6_</t>
  </si>
  <si>
    <t>8 hodin za prac. den, 1 měsíc : 8*21</t>
  </si>
  <si>
    <t>965042131R00</t>
  </si>
  <si>
    <t>Bourání podkladů pod dlažby nebo litých celistvých dlažeb a mazanin  betonových nebo z litého asfaltu, tloušťky do 100 mm, plochy do 4 m2</t>
  </si>
  <si>
    <t>801-3</t>
  </si>
  <si>
    <t xml:space="preserve">odstranění nesoudržného betonu ze střešních žebírkových panelů z interiéru : </t>
  </si>
  <si>
    <t>ODBORNÝ ODHAD tl. 2 cm : 50,0*0,02</t>
  </si>
  <si>
    <t>978013191R00</t>
  </si>
  <si>
    <t>Otlučení omítek vápenných nebo vápenocementových vnitřních s vyškrabáním spár, s očištěním zdiva stěn, v rozsahu do 100 %</t>
  </si>
  <si>
    <t xml:space="preserve">oprava poškozených omítek ostění a nadpraží u oken : </t>
  </si>
  <si>
    <t>Odkaz na mn. položky pořadí 2 : 1,20000</t>
  </si>
  <si>
    <t/>
  </si>
  <si>
    <t xml:space="preserve">oprava poškozených omítek stěn : </t>
  </si>
  <si>
    <t>Odkaz na mn. položky pořadí 3 : 19,25000</t>
  </si>
  <si>
    <t>999281108R00</t>
  </si>
  <si>
    <t xml:space="preserve">Přesun hmot pro opravy a údržbu objektů pro opravy a údržbu dosavadních objektů včetně vnějších plášťů  výšky do 12 m,  </t>
  </si>
  <si>
    <t>t</t>
  </si>
  <si>
    <t>Přesun hmot</t>
  </si>
  <si>
    <t>POL7_</t>
  </si>
  <si>
    <t>oborů 801, 803, 811 a 812</t>
  </si>
  <si>
    <t>712300951R00</t>
  </si>
  <si>
    <t>Provedení izolace proti zemní vlhkosti pásy přitavením oprava boulí NAIP pásy přitavením</t>
  </si>
  <si>
    <t>800-711</t>
  </si>
  <si>
    <t xml:space="preserve">pouze proříznutí boulí a vysátí případné vody : </t>
  </si>
  <si>
    <t>lokálně do 10 % plochy : 19,11*30,5*0,1</t>
  </si>
  <si>
    <t>712300832R00</t>
  </si>
  <si>
    <t xml:space="preserve">Odstranění povlakové krytiny a mechu na střechách plochých do 10° povlakové krytiny  dvouvrstvé,  </t>
  </si>
  <si>
    <t>podél okapových hran : 2*1,5*30,5</t>
  </si>
  <si>
    <t>712341559RT1</t>
  </si>
  <si>
    <t>Povlakové krytiny střech do 10° pásy přitavením v celé ploše, 1 vrstva, bez dodávky pásu</t>
  </si>
  <si>
    <t>vrchní vrstva HI : 19,11*30,5</t>
  </si>
  <si>
    <t>712341659RT1</t>
  </si>
  <si>
    <t>Povlakové krytiny střech do 10° pásy přitavením bodově, 1 vrstva, bez dodávky pásu</t>
  </si>
  <si>
    <t xml:space="preserve">parotěsná vrstva : </t>
  </si>
  <si>
    <t>712351111RT2</t>
  </si>
  <si>
    <t>Povlakové krytiny střech do 10° samolepicími pásy 1 vrstva, včetně dodávky samolepicího asfaltového pásu, Pás hydroizolační asfaltový tl. = 3,0 mm; funkce: protiradonová, parobrzdná; asfalt: modifikovaný; nosná vložka: skelná tkanina; horní strana: mine...</t>
  </si>
  <si>
    <t>na zateplené štítové stěny : 2*0,5*19,11</t>
  </si>
  <si>
    <t>712941559RT1</t>
  </si>
  <si>
    <t>Překrytí ventilačních kanálků pásy přitavením v celé ploše, r.š. 200 mm, 1 vrstva, materiál ve specifikaci</t>
  </si>
  <si>
    <t>Nařezání pásů na potřebný tvar a přitavení nahřátím jedné vrstvy asfaltového pásu celoplošně na ventilační kanálek bez dodávky pásu.</t>
  </si>
  <si>
    <t>POP</t>
  </si>
  <si>
    <t xml:space="preserve">VČETNĚ ODŘÍZNUTÍ VENTILAČNÍHO KANÁLKU : </t>
  </si>
  <si>
    <t xml:space="preserve">VČETNĚ VYPLNĚNÍ NÍZKOEXPANZNÍ PĚNOU : </t>
  </si>
  <si>
    <t>překrytí otvorů po odříznutých větracích komínkách : 20*0,2</t>
  </si>
  <si>
    <t>777101101R00</t>
  </si>
  <si>
    <t>Příprava podkladu vysávání podlah průmyslovým vysavačem</t>
  </si>
  <si>
    <t>800-773</t>
  </si>
  <si>
    <t>vysátí střechy před provedením nových vrstev : 19,11*30,5</t>
  </si>
  <si>
    <t>628522502R</t>
  </si>
  <si>
    <t>Pás hydroizolační asfaltový tl = 4,5 mm; nosná vložka: PES rohož se skleněnými vlákny; asfalt: modifikovaný; horní strana: břidličný posyp; spodní strana: spalitelná fólie</t>
  </si>
  <si>
    <t>SPCM</t>
  </si>
  <si>
    <t>Specifikace</t>
  </si>
  <si>
    <t>POL3_</t>
  </si>
  <si>
    <t xml:space="preserve">vrchní vrstva HI vč. prořezu 10 % : </t>
  </si>
  <si>
    <t>Odkaz na mn. položky pořadí 18 : 582,85500*1,1</t>
  </si>
  <si>
    <t>628522691R</t>
  </si>
  <si>
    <t>Parozábrana asfaltová tl = 4,00 mm; funkce: hydroizolační, protiradonová, parotěsná; asfalt: modifikovaný; nosná vložka: Al fólie se skelnými vlákny</t>
  </si>
  <si>
    <t xml:space="preserve">včetně prořezu 10 % : </t>
  </si>
  <si>
    <t>Odkaz na mn. položky pořadí 19 : 91,50000*1,1</t>
  </si>
  <si>
    <t>998712202R00</t>
  </si>
  <si>
    <t>Přesun hmot pro povlakové krytiny v objektech výšky přes 6 do 12 m</t>
  </si>
  <si>
    <t>50 m vodorovně</t>
  </si>
  <si>
    <t>713104312R00</t>
  </si>
  <si>
    <t>Odstranění tepelné izolace z desek, lamel, rohoží, pásů a foukané izolace plochých střech, přilepené k podkladu, z desek z expandovaného polystyrenu, tloušťky od 100 mm do 200 mm</t>
  </si>
  <si>
    <t>800-713</t>
  </si>
  <si>
    <t>713141312R00</t>
  </si>
  <si>
    <t>Montáž tepelné izolace plochých střech jednovrstvé, tloušťky do 160 mm na kotvy</t>
  </si>
  <si>
    <t>28375705R</t>
  </si>
  <si>
    <t>Výrobek izolační pro budovy z pěnového polystyrenu (EPS) tvar: deska; OH = 25 kg/m3; lambda = 0,035 W/(m.K); pevnost v tlaku CS 150 kPa</t>
  </si>
  <si>
    <t>podél okapových hran : 2*1,5*30,5*0,1</t>
  </si>
  <si>
    <t>Mezisoučet</t>
  </si>
  <si>
    <t>prořez 10 % : 9,15*0,1</t>
  </si>
  <si>
    <t>998713202R00</t>
  </si>
  <si>
    <t>Přesun hmot pro izolace tepelné v objektech výšky do 12 m</t>
  </si>
  <si>
    <t>762332110R00</t>
  </si>
  <si>
    <t>Vázané konstrukce krovů montáž  střech pultových, sedlových, valbových, stanových čtvercového nebo obdélníkového půdorysu z řeziva, průřezové plochy do 120 cm2</t>
  </si>
  <si>
    <t>800-762</t>
  </si>
  <si>
    <t>latě u štítových stěn : 2*19,11</t>
  </si>
  <si>
    <t>762332110RT4</t>
  </si>
  <si>
    <t>Vázané konstrukce krovů s dodávkou řeziva  střech pultových, sedlových, valbových, stanových čtvercového nebo obdélníkového půdorysu z řeziva, hranoly 10/10 cm</t>
  </si>
  <si>
    <t>hranoly u okapových částí : 2*2*30,5</t>
  </si>
  <si>
    <t>762331811R00</t>
  </si>
  <si>
    <t>Demontáž vázaných konstrukcí krovů z hranolů, hranolků, fošen, průřezové plochy do 120 cm2</t>
  </si>
  <si>
    <t xml:space="preserve">latě : </t>
  </si>
  <si>
    <t>Odkaz na mn. položky pořadí 30 : 38,22000</t>
  </si>
  <si>
    <t xml:space="preserve">hranoly : </t>
  </si>
  <si>
    <t>Odkaz na mn. položky pořadí 31 : 122,00000</t>
  </si>
  <si>
    <t>762395000R00</t>
  </si>
  <si>
    <t>Spojovací a ochranné prostředky svory, prkna, hřebíky, pásová ocel, vruty, impregnace</t>
  </si>
  <si>
    <t>latě u štítových stěn : 2*19,11*0,03*0,05</t>
  </si>
  <si>
    <t>hranoly u okapových částí : 2*2*30,5*0,1*0,1</t>
  </si>
  <si>
    <t>762911111R00</t>
  </si>
  <si>
    <t xml:space="preserve">Impregnace řeziva máčením, ochrana proti dřevokazným houbám, plísním a dřevokaznému hmyzu </t>
  </si>
  <si>
    <t>latě u štítových stěn : 2*19,11*2*(0,03+0,05)</t>
  </si>
  <si>
    <t>hranoly u okapových částí : 2*2*30,5*4*0,1</t>
  </si>
  <si>
    <t>60510000R</t>
  </si>
  <si>
    <t>Lať dřevina: SM; tl = 30 mm; š = 50 mm</t>
  </si>
  <si>
    <t>998762202R00</t>
  </si>
  <si>
    <t>Přesun hmot pro konstrukce tesařské v objektech výšky do 12 m</t>
  </si>
  <si>
    <t>764430291R00</t>
  </si>
  <si>
    <t xml:space="preserve">Oplechování zdí a nadezdívek z pozinkovaného plechu montáž vč. spojovacích prostředků oplechování zdí </t>
  </si>
  <si>
    <t>800-764</t>
  </si>
  <si>
    <t>včetně rohů</t>
  </si>
  <si>
    <t>vč. zednické výpomoci.</t>
  </si>
  <si>
    <t xml:space="preserve">vč. kotvení dle TZ a zkoušek IN-SITU : </t>
  </si>
  <si>
    <t xml:space="preserve">Montáž průběžných Pz plechů tl. 1 mm, RŠ 400 mm (pro kotvení oplechování štítových stěn) : </t>
  </si>
  <si>
    <t>K08 : 19,11+3,45+14,04</t>
  </si>
  <si>
    <t>764811202R00</t>
  </si>
  <si>
    <t xml:space="preserve">Krytina hladká z tabulí, z pozinkovaného lakovaného plechu, sklon střechy do 45°, plocha střechy do 10 m2, dodávka a montáž </t>
  </si>
  <si>
    <t>s úpravou krytiny u okapů, prostupů a výčnělků</t>
  </si>
  <si>
    <t xml:space="preserve">oplechování svislé části přiléhající střechy : </t>
  </si>
  <si>
    <t>K05 : 2,0*1,0</t>
  </si>
  <si>
    <t>764812320R00</t>
  </si>
  <si>
    <t xml:space="preserve">Oplechování  okapů střech z živičné krytiny, z lakovaného pozinkovaného plechu, rš 250 mm, dodávka a montáž </t>
  </si>
  <si>
    <t>včetně zhotovení rohů, spojů a dilatací</t>
  </si>
  <si>
    <t>K03 : 30,5+30,5</t>
  </si>
  <si>
    <t>764817175RT2</t>
  </si>
  <si>
    <t>Oplechování  zdí (atik), z lakovaného pozinkovaného plechu, rš 750 mm, dodávka + montáž lepením</t>
  </si>
  <si>
    <t>K02 : 19,11+3,45+14,01</t>
  </si>
  <si>
    <t>764819214R00</t>
  </si>
  <si>
    <t>Odpadní trouby kruhové, průměr 150 mm, z lakovaného pozinkovaného plechu,  , dodávka a montáž</t>
  </si>
  <si>
    <t>K06 : 2*2,0</t>
  </si>
  <si>
    <t>K07 : 2*9,25</t>
  </si>
  <si>
    <t>764815215R00</t>
  </si>
  <si>
    <t>Žlaby podokapní půlkruhové, z lakovaného pozinkovaného plechu, rš 400 mm, dodávka a montáž</t>
  </si>
  <si>
    <t>včetně háků, čel, rohů, rovných hrdel a dilatací</t>
  </si>
  <si>
    <t>K01 : 2*15,25+2*15,25</t>
  </si>
  <si>
    <t>764815812R00</t>
  </si>
  <si>
    <t>Ostatní prvky ke žlabům a odpadním troubám kotlík žlabový oválného tvaru o rozměru 330/120 mm, z lakovaného pozinkovaného plechu,  , dodávka a montáž</t>
  </si>
  <si>
    <t>4</t>
  </si>
  <si>
    <t>764816134RT2</t>
  </si>
  <si>
    <t>Oplechování parapetů včetně rohů, lepené lepidlem, z lakovaného pozinkovaného plechu, rš 345 mm, dodávka a montáž</t>
  </si>
  <si>
    <t>včetně krytek a spojovacích prostředků.</t>
  </si>
  <si>
    <t xml:space="preserve">oplechování pod žlabem : </t>
  </si>
  <si>
    <t>K04 : 30,88</t>
  </si>
  <si>
    <t>764311841R00</t>
  </si>
  <si>
    <t xml:space="preserve">Demontáž krytiny hladké střešní z tabulí 2 x 1 m, plochy do 25 m, sklonu přes 45° </t>
  </si>
  <si>
    <t>Odkaz na mn. položky pořadí 38 : 2,00000</t>
  </si>
  <si>
    <t>764323820R00</t>
  </si>
  <si>
    <t xml:space="preserve">Demontáž oplechování okapů na střechách s živičnou (fóliovou) krytinou, rš 250 mm,  </t>
  </si>
  <si>
    <t>Odkaz na mn. položky pořadí 39 : 61,00000</t>
  </si>
  <si>
    <t>764352810R00</t>
  </si>
  <si>
    <t>Demontáž žlabů podokapních půlkruhových rovných, rš 330 mm, sklonu do 30°</t>
  </si>
  <si>
    <t>Odkaz na mn. položky pořadí 42 : 61,00000</t>
  </si>
  <si>
    <t>764359820R00</t>
  </si>
  <si>
    <t>Demontáž žlabů kotlíku oválného a čtyřhranného,  , sklonu do 30°</t>
  </si>
  <si>
    <t>Odkaz na mn. položky pořadí 43 : 4,00000</t>
  </si>
  <si>
    <t>764410880R00</t>
  </si>
  <si>
    <t>Demontáž oplechování parapetů rš od 400 do 600 mm</t>
  </si>
  <si>
    <t>Odkaz na mn. položky pořadí 44 : 30,88000</t>
  </si>
  <si>
    <t>764430850R00</t>
  </si>
  <si>
    <t>Demontáž oplechování zdí a nadezdívek rš 600 mm</t>
  </si>
  <si>
    <t>Odkaz na mn. položky pořadí 40 : 36,57000</t>
  </si>
  <si>
    <t>764454803R00</t>
  </si>
  <si>
    <t>Demontáž odpadních trub nebo součástí trub kruhových , o průměru 150 mm</t>
  </si>
  <si>
    <t>Odkaz na mn. položky pořadí 41 : 22,50000</t>
  </si>
  <si>
    <t>138121500000R</t>
  </si>
  <si>
    <t>Výrobek plochý ocelový s povlakem - plech; hladký; tl = 1,00 mm; povrchová úprava: pozink</t>
  </si>
  <si>
    <t>kg</t>
  </si>
  <si>
    <t xml:space="preserve">Průběžný Pz plech tl. 1 mm, RŠ 400 mm : </t>
  </si>
  <si>
    <t>K08 : (19,11+3,45+14,04)*0,4*8</t>
  </si>
  <si>
    <t>ztratné 5 % : 117,12*0,05</t>
  </si>
  <si>
    <t>998764202R00</t>
  </si>
  <si>
    <t>Přesun hmot pro konstrukce klempířské v objektech výšky do 12 m</t>
  </si>
  <si>
    <t>784191201R00</t>
  </si>
  <si>
    <t>Příprava povrchu Penetrace (napouštění) podkladu disperzní, jednonásobná, Penetrace funkce: proti tvorbě skvrn, zpevnění povrchu, úprava savosti; ředidlo: voda (disperzní)</t>
  </si>
  <si>
    <t>800-784</t>
  </si>
  <si>
    <t>stěny tělocvičny : 2*(30,0+17,66)*9,2</t>
  </si>
  <si>
    <t>odpočet oken na SV stěně : -(10*2,0*5,0-10*4,0)</t>
  </si>
  <si>
    <t>strop tělocvičny : 30,0*17,66</t>
  </si>
  <si>
    <t>784195412R00</t>
  </si>
  <si>
    <t>Malby z malířských směsí otěruvzdorných,  , bělost 92 %, dvojnásobné</t>
  </si>
  <si>
    <t>Odkaz na mn. položky pořadí 54 : 1346,74400</t>
  </si>
  <si>
    <t>784011222RT2</t>
  </si>
  <si>
    <t>Ostatní práce zakrytí podlah,  , včetně papírové lepenky</t>
  </si>
  <si>
    <t>tělocvična : 30,0*17,66</t>
  </si>
  <si>
    <t>650111611RX</t>
  </si>
  <si>
    <t>Montáž svodového vodiče D do 10 mm včetně montáže podpěr, spojek apod.</t>
  </si>
  <si>
    <t>POL1_9</t>
  </si>
  <si>
    <t>dle původního rozsahu - nutno pasportovat před demontáží hromosvodu!!! : 3*30,88+3*19,11</t>
  </si>
  <si>
    <t>650811112RX</t>
  </si>
  <si>
    <t>Demontáž vodiče svodového do D 10 mm vč. podpěr, svorek apod.</t>
  </si>
  <si>
    <t xml:space="preserve">ORIENTAČNÍ NACENĚNÍ, NUTNO AKTUALIZOVAT DLE ZAMĚŘENÍ : </t>
  </si>
  <si>
    <t>Odkaz na mn. položky pořadí 57 : 149,97000</t>
  </si>
  <si>
    <t>905      R01</t>
  </si>
  <si>
    <t>Hzs-revize provoz.souboru a st.obj., Revize</t>
  </si>
  <si>
    <t>h</t>
  </si>
  <si>
    <t>Prav.M</t>
  </si>
  <si>
    <t>HZS</t>
  </si>
  <si>
    <t>POL10_</t>
  </si>
  <si>
    <t>revize elektro : 10</t>
  </si>
  <si>
    <t>revize hromosvodu : 10</t>
  </si>
  <si>
    <t>15615240RX</t>
  </si>
  <si>
    <t>Drát hromosvodový AlMgSi d 8 mm 7,4 m/kg</t>
  </si>
  <si>
    <t>Odkaz na mn. položky pořadí 57 : 149,97000*0,135</t>
  </si>
  <si>
    <t>35441544RX</t>
  </si>
  <si>
    <t>Podpěra vedení na ploché střech -beton PV 21d, nerez</t>
  </si>
  <si>
    <t>po 1,0 m : 3*31+3*20</t>
  </si>
  <si>
    <t>35441850RX</t>
  </si>
  <si>
    <t>Svorka univerzální SU, nerez</t>
  </si>
  <si>
    <t>12</t>
  </si>
  <si>
    <t>35441885RX</t>
  </si>
  <si>
    <t>Svorka spojovací SS pro lano d 8-10 mm, nerez</t>
  </si>
  <si>
    <t>35441925RX</t>
  </si>
  <si>
    <t>Svorka zkušební SZ pro lano d 6-12 mm, nerez</t>
  </si>
  <si>
    <t>6</t>
  </si>
  <si>
    <t>979011111R00</t>
  </si>
  <si>
    <t>Svislá doprava suti a vybouraných hmot za prvé podlaží nad nebo pod základním podlažím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</si>
  <si>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</si>
  <si>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</si>
  <si>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</si>
  <si>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</si>
  <si>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</si>
  <si>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</si>
  <si>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</si>
  <si>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979087312R00</t>
  </si>
  <si>
    <t>Vodorovné přemístění suti nošením k místu nakládky vodorovné přemístění vybouraných hmot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</si>
  <si>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</si>
  <si>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</si>
  <si>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</si>
  <si>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979087392R00</t>
  </si>
  <si>
    <t xml:space="preserve">Vodorovné přemístění suti nošením k místu nakládky příplatek za každých dalích i započatých 10 m vzdálenosti vybouraných hmot,  </t>
  </si>
  <si>
    <t>979990103RX</t>
  </si>
  <si>
    <t>Poplatek za skládku suti</t>
  </si>
  <si>
    <t>005121010R</t>
  </si>
  <si>
    <t>Vybudování zařízení staveniště</t>
  </si>
  <si>
    <t>Soubor</t>
  </si>
  <si>
    <t>VRN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</si>
  <si>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</si>
  <si>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</si>
  <si>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</si>
  <si>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</si>
  <si>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</si>
  <si>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</si>
  <si>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</si>
  <si>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</si>
  <si>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</si>
  <si>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</si>
  <si>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POL99_8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</si>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</sst>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HT7EvhkyHunxhM4NeP4JuS6yRQzRXf+ubmA7VsPmmxHsIS0PZ+zAF88h/l/HL6MDbOGUYRRp48O9Ey+JEWxEqw==" saltValue="VwpEqM80TveYC4kGJ4Kft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676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SUMIF(F50:F62,A16,I50:I62)+SUMIF(F50:F62,"PSU",I50:I62)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SUMIF(F50:F62,A17,I50:I62)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SUMIF(F50:F62,A18,I50:I62)</f>
        <v>0</v>
      </c>
      <c r="J18" s="85"/>
    </row>
    <row r="19" spans="1:10" ht="23.25" customHeight="1" x14ac:dyDescent="0.2">
      <c r="A19" s="199" t="s">
        <v>80</v>
      </c>
      <c r="B19" s="38" t="s">
        <v>27</v>
      </c>
      <c r="C19" s="62"/>
      <c r="D19" s="63"/>
      <c r="E19" s="83"/>
      <c r="F19" s="84"/>
      <c r="G19" s="83"/>
      <c r="H19" s="84"/>
      <c r="I19" s="83">
        <f>SUMIF(F50:F62,A19,I50:I62)</f>
        <v>0</v>
      </c>
      <c r="J19" s="85"/>
    </row>
    <row r="20" spans="1:10" ht="23.25" customHeight="1" x14ac:dyDescent="0.2">
      <c r="A20" s="199" t="s">
        <v>81</v>
      </c>
      <c r="B20" s="38" t="s">
        <v>28</v>
      </c>
      <c r="C20" s="62"/>
      <c r="D20" s="63"/>
      <c r="E20" s="83"/>
      <c r="F20" s="84"/>
      <c r="G20" s="83"/>
      <c r="H20" s="84"/>
      <c r="I20" s="83">
        <f>SUMIF(F50:F62,A20,I50:I62)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51</v>
      </c>
      <c r="C39" s="149"/>
      <c r="D39" s="149"/>
      <c r="E39" s="149"/>
      <c r="F39" s="150">
        <f>'SO 01 01 Pol'!AE229</f>
        <v>0</v>
      </c>
      <c r="G39" s="151">
        <f>'SO 01 01 Pol'!AF229</f>
        <v>0</v>
      </c>
      <c r="H39" s="152"/>
      <c r="I39" s="153">
        <f>F39+G39+H39</f>
        <v>0</v>
      </c>
      <c r="J39" s="154" t="str">
        <f>IF(_xlfn.SINGLE(CenaCelkemVypocet)=0,"",I39/_xlfn.SINGLE(CenaCelkemVypocet)*100)</f>
        <v/>
      </c>
    </row>
    <row r="40" spans="1:10" ht="25.5" hidden="1" customHeight="1" x14ac:dyDescent="0.2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/>
      <c r="J40" s="160"/>
    </row>
    <row r="41" spans="1:10" ht="25.5" hidden="1" customHeight="1" x14ac:dyDescent="0.2">
      <c r="A41" s="137">
        <v>2</v>
      </c>
      <c r="B41" s="155" t="s">
        <v>45</v>
      </c>
      <c r="C41" s="156" t="s">
        <v>46</v>
      </c>
      <c r="D41" s="156"/>
      <c r="E41" s="156"/>
      <c r="F41" s="157">
        <f>'SO 01 01 Pol'!AE229</f>
        <v>0</v>
      </c>
      <c r="G41" s="158">
        <f>'SO 01 01 Pol'!AF229</f>
        <v>0</v>
      </c>
      <c r="H41" s="158"/>
      <c r="I41" s="159">
        <f>F41+G41+H41</f>
        <v>0</v>
      </c>
      <c r="J41" s="160" t="str">
        <f>IF(_xlfn.SINGLE(CenaCelkemVypocet)=0,"",I41/_xlfn.SINGLE(CenaCelkemVypocet)*100)</f>
        <v/>
      </c>
    </row>
    <row r="42" spans="1:10" ht="25.5" hidden="1" customHeight="1" x14ac:dyDescent="0.2">
      <c r="A42" s="137">
        <v>3</v>
      </c>
      <c r="B42" s="161" t="s">
        <v>43</v>
      </c>
      <c r="C42" s="149" t="s">
        <v>44</v>
      </c>
      <c r="D42" s="149"/>
      <c r="E42" s="149"/>
      <c r="F42" s="162">
        <f>'SO 01 01 Pol'!AE229</f>
        <v>0</v>
      </c>
      <c r="G42" s="152">
        <f>'SO 01 01 Pol'!AF229</f>
        <v>0</v>
      </c>
      <c r="H42" s="152"/>
      <c r="I42" s="153">
        <f>F42+G42+H42</f>
        <v>0</v>
      </c>
      <c r="J42" s="154" t="str">
        <f>IF(_xlfn.SINGLE(CenaCelkemVypocet)=0,"",I42/_xlfn.SINGLE(CenaCelkemVypocet)*100)</f>
        <v/>
      </c>
    </row>
    <row r="43" spans="1:10" ht="25.5" hidden="1" customHeight="1" x14ac:dyDescent="0.2">
      <c r="A43" s="137"/>
      <c r="B43" s="163" t="s">
        <v>53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7" spans="1:10" ht="15.75" x14ac:dyDescent="0.25">
      <c r="B47" s="179" t="s">
        <v>55</v>
      </c>
    </row>
    <row r="49" spans="1:10" ht="25.5" customHeight="1" x14ac:dyDescent="0.2">
      <c r="A49" s="181"/>
      <c r="B49" s="184" t="s">
        <v>17</v>
      </c>
      <c r="C49" s="184" t="s">
        <v>5</v>
      </c>
      <c r="D49" s="185"/>
      <c r="E49" s="185"/>
      <c r="F49" s="186" t="s">
        <v>56</v>
      </c>
      <c r="G49" s="186"/>
      <c r="H49" s="186"/>
      <c r="I49" s="186" t="s">
        <v>29</v>
      </c>
      <c r="J49" s="186" t="s">
        <v>0</v>
      </c>
    </row>
    <row r="50" spans="1:10" ht="36.75" customHeight="1" x14ac:dyDescent="0.2">
      <c r="A50" s="182"/>
      <c r="B50" s="187" t="s">
        <v>57</v>
      </c>
      <c r="C50" s="188" t="s">
        <v>58</v>
      </c>
      <c r="D50" s="189"/>
      <c r="E50" s="189"/>
      <c r="F50" s="195" t="s">
        <v>24</v>
      </c>
      <c r="G50" s="196"/>
      <c r="H50" s="196"/>
      <c r="I50" s="196">
        <f>'SO 01 01 Pol'!G8</f>
        <v>0</v>
      </c>
      <c r="J50" s="193" t="str">
        <f>IF(I63=0,"",I50/I63*100)</f>
        <v/>
      </c>
    </row>
    <row r="51" spans="1:10" ht="36.75" customHeight="1" x14ac:dyDescent="0.2">
      <c r="A51" s="182"/>
      <c r="B51" s="187" t="s">
        <v>59</v>
      </c>
      <c r="C51" s="188" t="s">
        <v>60</v>
      </c>
      <c r="D51" s="189"/>
      <c r="E51" s="189"/>
      <c r="F51" s="195" t="s">
        <v>24</v>
      </c>
      <c r="G51" s="196"/>
      <c r="H51" s="196"/>
      <c r="I51" s="196">
        <f>'SO 01 01 Pol'!G36</f>
        <v>0</v>
      </c>
      <c r="J51" s="193" t="str">
        <f>IF(I63=0,"",I51/I63*100)</f>
        <v/>
      </c>
    </row>
    <row r="52" spans="1:10" ht="36.75" customHeight="1" x14ac:dyDescent="0.2">
      <c r="A52" s="182"/>
      <c r="B52" s="187" t="s">
        <v>61</v>
      </c>
      <c r="C52" s="188" t="s">
        <v>62</v>
      </c>
      <c r="D52" s="189"/>
      <c r="E52" s="189"/>
      <c r="F52" s="195" t="s">
        <v>24</v>
      </c>
      <c r="G52" s="196"/>
      <c r="H52" s="196"/>
      <c r="I52" s="196">
        <f>'SO 01 01 Pol'!G48</f>
        <v>0</v>
      </c>
      <c r="J52" s="193" t="str">
        <f>IF(I63=0,"",I52/I63*100)</f>
        <v/>
      </c>
    </row>
    <row r="53" spans="1:10" ht="36.75" customHeight="1" x14ac:dyDescent="0.2">
      <c r="A53" s="182"/>
      <c r="B53" s="187" t="s">
        <v>63</v>
      </c>
      <c r="C53" s="188" t="s">
        <v>64</v>
      </c>
      <c r="D53" s="189"/>
      <c r="E53" s="189"/>
      <c r="F53" s="195" t="s">
        <v>24</v>
      </c>
      <c r="G53" s="196"/>
      <c r="H53" s="196"/>
      <c r="I53" s="196">
        <f>'SO 01 01 Pol'!G58</f>
        <v>0</v>
      </c>
      <c r="J53" s="193" t="str">
        <f>IF(I63=0,"",I53/I63*100)</f>
        <v/>
      </c>
    </row>
    <row r="54" spans="1:10" ht="36.75" customHeight="1" x14ac:dyDescent="0.2">
      <c r="A54" s="182"/>
      <c r="B54" s="187" t="s">
        <v>65</v>
      </c>
      <c r="C54" s="188" t="s">
        <v>66</v>
      </c>
      <c r="D54" s="189"/>
      <c r="E54" s="189"/>
      <c r="F54" s="195" t="s">
        <v>25</v>
      </c>
      <c r="G54" s="196"/>
      <c r="H54" s="196"/>
      <c r="I54" s="196">
        <f>'SO 01 01 Pol'!G61</f>
        <v>0</v>
      </c>
      <c r="J54" s="193" t="str">
        <f>IF(I63=0,"",I54/I63*100)</f>
        <v/>
      </c>
    </row>
    <row r="55" spans="1:10" ht="36.75" customHeight="1" x14ac:dyDescent="0.2">
      <c r="A55" s="182"/>
      <c r="B55" s="187" t="s">
        <v>67</v>
      </c>
      <c r="C55" s="188" t="s">
        <v>68</v>
      </c>
      <c r="D55" s="189"/>
      <c r="E55" s="189"/>
      <c r="F55" s="195" t="s">
        <v>25</v>
      </c>
      <c r="G55" s="196"/>
      <c r="H55" s="196"/>
      <c r="I55" s="196">
        <f>'SO 01 01 Pol'!G91</f>
        <v>0</v>
      </c>
      <c r="J55" s="193" t="str">
        <f>IF(I63=0,"",I55/I63*100)</f>
        <v/>
      </c>
    </row>
    <row r="56" spans="1:10" ht="36.75" customHeight="1" x14ac:dyDescent="0.2">
      <c r="A56" s="182"/>
      <c r="B56" s="187" t="s">
        <v>69</v>
      </c>
      <c r="C56" s="188" t="s">
        <v>70</v>
      </c>
      <c r="D56" s="189"/>
      <c r="E56" s="189"/>
      <c r="F56" s="195" t="s">
        <v>25</v>
      </c>
      <c r="G56" s="196"/>
      <c r="H56" s="196"/>
      <c r="I56" s="196">
        <f>'SO 01 01 Pol'!G102</f>
        <v>0</v>
      </c>
      <c r="J56" s="193" t="str">
        <f>IF(I63=0,"",I56/I63*100)</f>
        <v/>
      </c>
    </row>
    <row r="57" spans="1:10" ht="36.75" customHeight="1" x14ac:dyDescent="0.2">
      <c r="A57" s="182"/>
      <c r="B57" s="187" t="s">
        <v>71</v>
      </c>
      <c r="C57" s="188" t="s">
        <v>72</v>
      </c>
      <c r="D57" s="189"/>
      <c r="E57" s="189"/>
      <c r="F57" s="195" t="s">
        <v>25</v>
      </c>
      <c r="G57" s="196"/>
      <c r="H57" s="196"/>
      <c r="I57" s="196">
        <f>'SO 01 01 Pol'!G123</f>
        <v>0</v>
      </c>
      <c r="J57" s="193" t="str">
        <f>IF(I63=0,"",I57/I63*100)</f>
        <v/>
      </c>
    </row>
    <row r="58" spans="1:10" ht="36.75" customHeight="1" x14ac:dyDescent="0.2">
      <c r="A58" s="182"/>
      <c r="B58" s="187" t="s">
        <v>73</v>
      </c>
      <c r="C58" s="188" t="s">
        <v>74</v>
      </c>
      <c r="D58" s="189"/>
      <c r="E58" s="189"/>
      <c r="F58" s="195" t="s">
        <v>25</v>
      </c>
      <c r="G58" s="196"/>
      <c r="H58" s="196"/>
      <c r="I58" s="196">
        <f>'SO 01 01 Pol'!G174</f>
        <v>0</v>
      </c>
      <c r="J58" s="193" t="str">
        <f>IF(I63=0,"",I58/I63*100)</f>
        <v/>
      </c>
    </row>
    <row r="59" spans="1:10" ht="36.75" customHeight="1" x14ac:dyDescent="0.2">
      <c r="A59" s="182"/>
      <c r="B59" s="187" t="s">
        <v>75</v>
      </c>
      <c r="C59" s="188" t="s">
        <v>76</v>
      </c>
      <c r="D59" s="189"/>
      <c r="E59" s="189"/>
      <c r="F59" s="195" t="s">
        <v>26</v>
      </c>
      <c r="G59" s="196"/>
      <c r="H59" s="196"/>
      <c r="I59" s="196">
        <f>'SO 01 01 Pol'!G183</f>
        <v>0</v>
      </c>
      <c r="J59" s="193" t="str">
        <f>IF(I63=0,"",I59/I63*100)</f>
        <v/>
      </c>
    </row>
    <row r="60" spans="1:10" ht="36.75" customHeight="1" x14ac:dyDescent="0.2">
      <c r="A60" s="182"/>
      <c r="B60" s="187" t="s">
        <v>77</v>
      </c>
      <c r="C60" s="188" t="s">
        <v>78</v>
      </c>
      <c r="D60" s="189"/>
      <c r="E60" s="189"/>
      <c r="F60" s="195" t="s">
        <v>79</v>
      </c>
      <c r="G60" s="196"/>
      <c r="H60" s="196"/>
      <c r="I60" s="196">
        <f>'SO 01 01 Pol'!G203</f>
        <v>0</v>
      </c>
      <c r="J60" s="193" t="str">
        <f>IF(I63=0,"",I60/I63*100)</f>
        <v/>
      </c>
    </row>
    <row r="61" spans="1:10" ht="36.75" customHeight="1" x14ac:dyDescent="0.2">
      <c r="A61" s="182"/>
      <c r="B61" s="187" t="s">
        <v>80</v>
      </c>
      <c r="C61" s="188" t="s">
        <v>27</v>
      </c>
      <c r="D61" s="189"/>
      <c r="E61" s="189"/>
      <c r="F61" s="195" t="s">
        <v>80</v>
      </c>
      <c r="G61" s="196"/>
      <c r="H61" s="196"/>
      <c r="I61" s="196">
        <f>'SO 01 01 Pol'!G214</f>
        <v>0</v>
      </c>
      <c r="J61" s="193" t="str">
        <f>IF(I63=0,"",I61/I63*100)</f>
        <v/>
      </c>
    </row>
    <row r="62" spans="1:10" ht="36.75" customHeight="1" x14ac:dyDescent="0.2">
      <c r="A62" s="182"/>
      <c r="B62" s="187" t="s">
        <v>81</v>
      </c>
      <c r="C62" s="188" t="s">
        <v>28</v>
      </c>
      <c r="D62" s="189"/>
      <c r="E62" s="189"/>
      <c r="F62" s="195" t="s">
        <v>81</v>
      </c>
      <c r="G62" s="196"/>
      <c r="H62" s="196"/>
      <c r="I62" s="196">
        <f>'SO 01 01 Pol'!G225</f>
        <v>0</v>
      </c>
      <c r="J62" s="193" t="str">
        <f>IF(I63=0,"",I62/I63*100)</f>
        <v/>
      </c>
    </row>
    <row r="63" spans="1:10" ht="25.5" customHeight="1" x14ac:dyDescent="0.2">
      <c r="A63" s="183"/>
      <c r="B63" s="190" t="s">
        <v>1</v>
      </c>
      <c r="C63" s="191"/>
      <c r="D63" s="192"/>
      <c r="E63" s="192"/>
      <c r="F63" s="197"/>
      <c r="G63" s="198"/>
      <c r="H63" s="198"/>
      <c r="I63" s="198">
        <f>SUM(I50:I62)</f>
        <v>0</v>
      </c>
      <c r="J63" s="194">
        <f>SUM(J50:J62)</f>
        <v>0</v>
      </c>
    </row>
    <row r="64" spans="1:10" x14ac:dyDescent="0.2">
      <c r="F64" s="135"/>
      <c r="G64" s="135"/>
      <c r="H64" s="135"/>
      <c r="I64" s="135"/>
      <c r="J64" s="136"/>
    </row>
    <row r="65" spans="6:10" x14ac:dyDescent="0.2">
      <c r="F65" s="135"/>
      <c r="G65" s="135"/>
      <c r="H65" s="135"/>
      <c r="I65" s="135"/>
      <c r="J65" s="136"/>
    </row>
    <row r="66" spans="6:10" x14ac:dyDescent="0.2">
      <c r="F66" s="135"/>
      <c r="G66" s="135"/>
      <c r="H66" s="135"/>
      <c r="I66" s="135"/>
      <c r="J66" s="136"/>
    </row>
  </sheetData>
  <sheetProtection algorithmName="SHA-512" hashValue="tyDv3DyXCJ/hO/Celx2vdctj+QocyZ+4Ndo4WtnWVTAhxUA9ocI7SP+mSoELqWjyMIZ1Kpp/79a6Drv6SghD+Q==" saltValue="/IzYqQ6TooRjz+fLgZUCZ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0:E60"/>
    <mergeCell ref="C61:E61"/>
    <mergeCell ref="C62:E62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WYueCNlWdNA6SukaCcAftr7bCMj/XaXMp5KizyBHsrW3YJIB6+ayPcwu/+CgOqOB+xo3ZZJ7JZAnA4jiDhykRw==" saltValue="G6wMxNpdc+1ECA4etv/kF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7E42-A9D6-47F0-ACBC-CA0751FDF0F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82</v>
      </c>
      <c r="B1" s="200"/>
      <c r="C1" s="200"/>
      <c r="D1" s="200"/>
      <c r="E1" s="200"/>
      <c r="F1" s="200"/>
      <c r="G1" s="200"/>
      <c r="AG1" t="s">
        <v>83</v>
      </c>
    </row>
    <row r="2" spans="1:60" ht="24.95" customHeight="1" x14ac:dyDescent="0.2">
      <c r="A2" s="201" t="s">
        <v>7</v>
      </c>
      <c r="B2" s="49" t="s">
        <v>49</v>
      </c>
      <c r="C2" s="204" t="s">
        <v>50</v>
      </c>
      <c r="D2" s="202"/>
      <c r="E2" s="202"/>
      <c r="F2" s="202"/>
      <c r="G2" s="203"/>
      <c r="AG2" t="s">
        <v>84</v>
      </c>
    </row>
    <row r="3" spans="1:60" ht="24.95" customHeight="1" x14ac:dyDescent="0.2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80" t="s">
        <v>84</v>
      </c>
      <c r="AG3" t="s">
        <v>85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86</v>
      </c>
    </row>
    <row r="5" spans="1:60" x14ac:dyDescent="0.2">
      <c r="D5" s="10"/>
    </row>
    <row r="6" spans="1:60" ht="38.25" x14ac:dyDescent="0.2">
      <c r="A6" s="211" t="s">
        <v>87</v>
      </c>
      <c r="B6" s="213" t="s">
        <v>88</v>
      </c>
      <c r="C6" s="213" t="s">
        <v>89</v>
      </c>
      <c r="D6" s="212" t="s">
        <v>90</v>
      </c>
      <c r="E6" s="211" t="s">
        <v>91</v>
      </c>
      <c r="F6" s="210" t="s">
        <v>92</v>
      </c>
      <c r="G6" s="211" t="s">
        <v>29</v>
      </c>
      <c r="H6" s="214" t="s">
        <v>30</v>
      </c>
      <c r="I6" s="214" t="s">
        <v>93</v>
      </c>
      <c r="J6" s="214" t="s">
        <v>31</v>
      </c>
      <c r="K6" s="214" t="s">
        <v>94</v>
      </c>
      <c r="L6" s="214" t="s">
        <v>95</v>
      </c>
      <c r="M6" s="214" t="s">
        <v>96</v>
      </c>
      <c r="N6" s="214" t="s">
        <v>97</v>
      </c>
      <c r="O6" s="214" t="s">
        <v>98</v>
      </c>
      <c r="P6" s="214" t="s">
        <v>99</v>
      </c>
      <c r="Q6" s="214" t="s">
        <v>100</v>
      </c>
      <c r="R6" s="214" t="s">
        <v>101</v>
      </c>
      <c r="S6" s="214" t="s">
        <v>102</v>
      </c>
      <c r="T6" s="214" t="s">
        <v>103</v>
      </c>
      <c r="U6" s="214" t="s">
        <v>104</v>
      </c>
      <c r="V6" s="214" t="s">
        <v>105</v>
      </c>
      <c r="W6" s="214" t="s">
        <v>106</v>
      </c>
      <c r="X6" s="214" t="s">
        <v>107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32" t="s">
        <v>108</v>
      </c>
      <c r="B8" s="233" t="s">
        <v>57</v>
      </c>
      <c r="C8" s="259" t="s">
        <v>58</v>
      </c>
      <c r="D8" s="234"/>
      <c r="E8" s="235"/>
      <c r="F8" s="236"/>
      <c r="G8" s="236">
        <f>SUMIF(AG9:AG35,"&lt;&gt;NOR",G9:G35)</f>
        <v>0</v>
      </c>
      <c r="H8" s="236"/>
      <c r="I8" s="236">
        <f>SUM(I9:I35)</f>
        <v>0</v>
      </c>
      <c r="J8" s="236"/>
      <c r="K8" s="236">
        <f>SUM(K9:K35)</f>
        <v>0</v>
      </c>
      <c r="L8" s="236"/>
      <c r="M8" s="236">
        <f>SUM(M9:M35)</f>
        <v>0</v>
      </c>
      <c r="N8" s="236"/>
      <c r="O8" s="236">
        <f>SUM(O9:O35)</f>
        <v>3.0100000000000002</v>
      </c>
      <c r="P8" s="236"/>
      <c r="Q8" s="236">
        <f>SUM(Q9:Q35)</f>
        <v>0</v>
      </c>
      <c r="R8" s="236"/>
      <c r="S8" s="236"/>
      <c r="T8" s="237"/>
      <c r="U8" s="231"/>
      <c r="V8" s="231">
        <f>SUM(V9:V35)</f>
        <v>53.14</v>
      </c>
      <c r="W8" s="231"/>
      <c r="X8" s="231"/>
      <c r="AG8" t="s">
        <v>109</v>
      </c>
    </row>
    <row r="9" spans="1:60" outlineLevel="1" x14ac:dyDescent="0.2">
      <c r="A9" s="238">
        <v>1</v>
      </c>
      <c r="B9" s="239" t="s">
        <v>110</v>
      </c>
      <c r="C9" s="260" t="s">
        <v>111</v>
      </c>
      <c r="D9" s="240" t="s">
        <v>112</v>
      </c>
      <c r="E9" s="241">
        <v>109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3">
        <v>4.0000000000000003E-5</v>
      </c>
      <c r="O9" s="243">
        <f>ROUND(E9*N9,2)</f>
        <v>0</v>
      </c>
      <c r="P9" s="243">
        <v>0</v>
      </c>
      <c r="Q9" s="243">
        <f>ROUND(E9*P9,2)</f>
        <v>0</v>
      </c>
      <c r="R9" s="243" t="s">
        <v>113</v>
      </c>
      <c r="S9" s="243" t="s">
        <v>114</v>
      </c>
      <c r="T9" s="244" t="s">
        <v>115</v>
      </c>
      <c r="U9" s="225">
        <v>0.08</v>
      </c>
      <c r="V9" s="225">
        <f>ROUND(E9*U9,2)</f>
        <v>8.7200000000000006</v>
      </c>
      <c r="W9" s="225"/>
      <c r="X9" s="225" t="s">
        <v>116</v>
      </c>
      <c r="Y9" s="215"/>
      <c r="Z9" s="215"/>
      <c r="AA9" s="215"/>
      <c r="AB9" s="215"/>
      <c r="AC9" s="215"/>
      <c r="AD9" s="215"/>
      <c r="AE9" s="215"/>
      <c r="AF9" s="215"/>
      <c r="AG9" s="215" t="s">
        <v>117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22.5" outlineLevel="1" x14ac:dyDescent="0.2">
      <c r="A10" s="222"/>
      <c r="B10" s="223"/>
      <c r="C10" s="261" t="s">
        <v>118</v>
      </c>
      <c r="D10" s="246"/>
      <c r="E10" s="246"/>
      <c r="F10" s="246"/>
      <c r="G10" s="246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15"/>
      <c r="Z10" s="215"/>
      <c r="AA10" s="215"/>
      <c r="AB10" s="215"/>
      <c r="AC10" s="215"/>
      <c r="AD10" s="215"/>
      <c r="AE10" s="215"/>
      <c r="AF10" s="215"/>
      <c r="AG10" s="215" t="s">
        <v>119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45" t="str">
        <f>C10</f>
        <v>které se zřizují před úpravami povrchu, a obalení osazených dveřních zárubní před znečištěním při úpravách povrchu nástřikem plastických maltovin včetně pozdějšího odkrytí,</v>
      </c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22"/>
      <c r="B11" s="223"/>
      <c r="C11" s="262" t="s">
        <v>120</v>
      </c>
      <c r="D11" s="227"/>
      <c r="E11" s="228">
        <v>9</v>
      </c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15"/>
      <c r="Z11" s="215"/>
      <c r="AA11" s="215"/>
      <c r="AB11" s="215"/>
      <c r="AC11" s="215"/>
      <c r="AD11" s="215"/>
      <c r="AE11" s="215"/>
      <c r="AF11" s="215"/>
      <c r="AG11" s="215" t="s">
        <v>121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22"/>
      <c r="B12" s="223"/>
      <c r="C12" s="262" t="s">
        <v>122</v>
      </c>
      <c r="D12" s="227"/>
      <c r="E12" s="228">
        <v>100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15"/>
      <c r="Z12" s="215"/>
      <c r="AA12" s="215"/>
      <c r="AB12" s="215"/>
      <c r="AC12" s="215"/>
      <c r="AD12" s="215"/>
      <c r="AE12" s="215"/>
      <c r="AF12" s="215"/>
      <c r="AG12" s="215" t="s">
        <v>121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38">
        <v>2</v>
      </c>
      <c r="B13" s="239" t="s">
        <v>123</v>
      </c>
      <c r="C13" s="260" t="s">
        <v>124</v>
      </c>
      <c r="D13" s="240" t="s">
        <v>112</v>
      </c>
      <c r="E13" s="241">
        <v>1.2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21</v>
      </c>
      <c r="M13" s="243">
        <f>G13*(1+L13/100)</f>
        <v>0</v>
      </c>
      <c r="N13" s="243">
        <v>3.4909999999999997E-2</v>
      </c>
      <c r="O13" s="243">
        <f>ROUND(E13*N13,2)</f>
        <v>0.04</v>
      </c>
      <c r="P13" s="243">
        <v>0</v>
      </c>
      <c r="Q13" s="243">
        <f>ROUND(E13*P13,2)</f>
        <v>0</v>
      </c>
      <c r="R13" s="243" t="s">
        <v>125</v>
      </c>
      <c r="S13" s="243" t="s">
        <v>114</v>
      </c>
      <c r="T13" s="244" t="s">
        <v>115</v>
      </c>
      <c r="U13" s="225">
        <v>1.18</v>
      </c>
      <c r="V13" s="225">
        <f>ROUND(E13*U13,2)</f>
        <v>1.42</v>
      </c>
      <c r="W13" s="225"/>
      <c r="X13" s="225" t="s">
        <v>116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117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22"/>
      <c r="B14" s="223"/>
      <c r="C14" s="261" t="s">
        <v>126</v>
      </c>
      <c r="D14" s="246"/>
      <c r="E14" s="246"/>
      <c r="F14" s="246"/>
      <c r="G14" s="246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15"/>
      <c r="Z14" s="215"/>
      <c r="AA14" s="215"/>
      <c r="AB14" s="215"/>
      <c r="AC14" s="215"/>
      <c r="AD14" s="215"/>
      <c r="AE14" s="215"/>
      <c r="AF14" s="215"/>
      <c r="AG14" s="215" t="s">
        <v>119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45" t="str">
        <f>C14</f>
        <v>okenního nebo dveřního, z pomocného pracovního lešení o výšce podlahy do 1900 mm a pro zatížení do 1,5 kPa,</v>
      </c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22"/>
      <c r="B15" s="223"/>
      <c r="C15" s="262" t="s">
        <v>127</v>
      </c>
      <c r="D15" s="227"/>
      <c r="E15" s="228">
        <v>1.2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15"/>
      <c r="Z15" s="215"/>
      <c r="AA15" s="215"/>
      <c r="AB15" s="215"/>
      <c r="AC15" s="215"/>
      <c r="AD15" s="215"/>
      <c r="AE15" s="215"/>
      <c r="AF15" s="215"/>
      <c r="AG15" s="215" t="s">
        <v>121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ht="22.5" outlineLevel="1" x14ac:dyDescent="0.2">
      <c r="A16" s="238">
        <v>3</v>
      </c>
      <c r="B16" s="239" t="s">
        <v>128</v>
      </c>
      <c r="C16" s="260" t="s">
        <v>129</v>
      </c>
      <c r="D16" s="240" t="s">
        <v>112</v>
      </c>
      <c r="E16" s="241">
        <v>19.25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21</v>
      </c>
      <c r="M16" s="243">
        <f>G16*(1+L16/100)</f>
        <v>0</v>
      </c>
      <c r="N16" s="243">
        <v>2.8049999999999999E-2</v>
      </c>
      <c r="O16" s="243">
        <f>ROUND(E16*N16,2)</f>
        <v>0.54</v>
      </c>
      <c r="P16" s="243">
        <v>0</v>
      </c>
      <c r="Q16" s="243">
        <f>ROUND(E16*P16,2)</f>
        <v>0</v>
      </c>
      <c r="R16" s="243" t="s">
        <v>113</v>
      </c>
      <c r="S16" s="243" t="s">
        <v>114</v>
      </c>
      <c r="T16" s="244" t="s">
        <v>115</v>
      </c>
      <c r="U16" s="225">
        <v>0.79</v>
      </c>
      <c r="V16" s="225">
        <f>ROUND(E16*U16,2)</f>
        <v>15.21</v>
      </c>
      <c r="W16" s="225"/>
      <c r="X16" s="225" t="s">
        <v>116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117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61" t="s">
        <v>130</v>
      </c>
      <c r="D17" s="246"/>
      <c r="E17" s="246"/>
      <c r="F17" s="246"/>
      <c r="G17" s="246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15"/>
      <c r="Z17" s="215"/>
      <c r="AA17" s="215"/>
      <c r="AB17" s="215"/>
      <c r="AC17" s="215"/>
      <c r="AD17" s="215"/>
      <c r="AE17" s="215"/>
      <c r="AF17" s="215"/>
      <c r="AG17" s="215" t="s">
        <v>119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62" t="s">
        <v>131</v>
      </c>
      <c r="D18" s="227"/>
      <c r="E18" s="228">
        <v>19.25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15"/>
      <c r="Z18" s="215"/>
      <c r="AA18" s="215"/>
      <c r="AB18" s="215"/>
      <c r="AC18" s="215"/>
      <c r="AD18" s="215"/>
      <c r="AE18" s="215"/>
      <c r="AF18" s="215"/>
      <c r="AG18" s="215" t="s">
        <v>121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ht="22.5" outlineLevel="1" x14ac:dyDescent="0.2">
      <c r="A19" s="238">
        <v>4</v>
      </c>
      <c r="B19" s="239" t="s">
        <v>132</v>
      </c>
      <c r="C19" s="260" t="s">
        <v>133</v>
      </c>
      <c r="D19" s="240" t="s">
        <v>112</v>
      </c>
      <c r="E19" s="241">
        <v>2.2619500000000001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3">
        <v>1.89E-3</v>
      </c>
      <c r="O19" s="243">
        <f>ROUND(E19*N19,2)</f>
        <v>0</v>
      </c>
      <c r="P19" s="243">
        <v>0</v>
      </c>
      <c r="Q19" s="243">
        <f>ROUND(E19*P19,2)</f>
        <v>0</v>
      </c>
      <c r="R19" s="243" t="s">
        <v>125</v>
      </c>
      <c r="S19" s="243" t="s">
        <v>114</v>
      </c>
      <c r="T19" s="244" t="s">
        <v>115</v>
      </c>
      <c r="U19" s="225">
        <v>0.26</v>
      </c>
      <c r="V19" s="225">
        <f>ROUND(E19*U19,2)</f>
        <v>0.59</v>
      </c>
      <c r="W19" s="225"/>
      <c r="X19" s="225" t="s">
        <v>116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117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22"/>
      <c r="B20" s="223"/>
      <c r="C20" s="262" t="s">
        <v>134</v>
      </c>
      <c r="D20" s="227"/>
      <c r="E20" s="228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15"/>
      <c r="Z20" s="215"/>
      <c r="AA20" s="215"/>
      <c r="AB20" s="215"/>
      <c r="AC20" s="215"/>
      <c r="AD20" s="215"/>
      <c r="AE20" s="215"/>
      <c r="AF20" s="215"/>
      <c r="AG20" s="215" t="s">
        <v>121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22"/>
      <c r="B21" s="223"/>
      <c r="C21" s="262" t="s">
        <v>135</v>
      </c>
      <c r="D21" s="227"/>
      <c r="E21" s="228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15"/>
      <c r="Z21" s="215"/>
      <c r="AA21" s="215"/>
      <c r="AB21" s="215"/>
      <c r="AC21" s="215"/>
      <c r="AD21" s="215"/>
      <c r="AE21" s="215"/>
      <c r="AF21" s="215"/>
      <c r="AG21" s="215" t="s">
        <v>121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22"/>
      <c r="B22" s="223"/>
      <c r="C22" s="262" t="s">
        <v>136</v>
      </c>
      <c r="D22" s="227"/>
      <c r="E22" s="228">
        <v>2.2619500000000001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15"/>
      <c r="Z22" s="215"/>
      <c r="AA22" s="215"/>
      <c r="AB22" s="215"/>
      <c r="AC22" s="215"/>
      <c r="AD22" s="215"/>
      <c r="AE22" s="215"/>
      <c r="AF22" s="215"/>
      <c r="AG22" s="215" t="s">
        <v>121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38">
        <v>5</v>
      </c>
      <c r="B23" s="239" t="s">
        <v>137</v>
      </c>
      <c r="C23" s="260" t="s">
        <v>138</v>
      </c>
      <c r="D23" s="240" t="s">
        <v>112</v>
      </c>
      <c r="E23" s="241">
        <v>50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21</v>
      </c>
      <c r="M23" s="243">
        <f>G23*(1+L23/100)</f>
        <v>0</v>
      </c>
      <c r="N23" s="243">
        <v>4.8559999999999999E-2</v>
      </c>
      <c r="O23" s="243">
        <f>ROUND(E23*N23,2)</f>
        <v>2.4300000000000002</v>
      </c>
      <c r="P23" s="243">
        <v>0</v>
      </c>
      <c r="Q23" s="243">
        <f>ROUND(E23*P23,2)</f>
        <v>0</v>
      </c>
      <c r="R23" s="243" t="s">
        <v>139</v>
      </c>
      <c r="S23" s="243" t="s">
        <v>114</v>
      </c>
      <c r="T23" s="244" t="s">
        <v>115</v>
      </c>
      <c r="U23" s="225">
        <v>0.46</v>
      </c>
      <c r="V23" s="225">
        <f>ROUND(E23*U23,2)</f>
        <v>23</v>
      </c>
      <c r="W23" s="225"/>
      <c r="X23" s="225" t="s">
        <v>116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117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/>
      <c r="B24" s="223"/>
      <c r="C24" s="262" t="s">
        <v>140</v>
      </c>
      <c r="D24" s="227"/>
      <c r="E24" s="228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15"/>
      <c r="Z24" s="215"/>
      <c r="AA24" s="215"/>
      <c r="AB24" s="215"/>
      <c r="AC24" s="215"/>
      <c r="AD24" s="215"/>
      <c r="AE24" s="215"/>
      <c r="AF24" s="215"/>
      <c r="AG24" s="215" t="s">
        <v>121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22"/>
      <c r="B25" s="223"/>
      <c r="C25" s="262" t="s">
        <v>141</v>
      </c>
      <c r="D25" s="227"/>
      <c r="E25" s="228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15"/>
      <c r="Z25" s="215"/>
      <c r="AA25" s="215"/>
      <c r="AB25" s="215"/>
      <c r="AC25" s="215"/>
      <c r="AD25" s="215"/>
      <c r="AE25" s="215"/>
      <c r="AF25" s="215"/>
      <c r="AG25" s="215" t="s">
        <v>121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22"/>
      <c r="B26" s="223"/>
      <c r="C26" s="262" t="s">
        <v>142</v>
      </c>
      <c r="D26" s="227"/>
      <c r="E26" s="228">
        <v>50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15"/>
      <c r="Z26" s="215"/>
      <c r="AA26" s="215"/>
      <c r="AB26" s="215"/>
      <c r="AC26" s="215"/>
      <c r="AD26" s="215"/>
      <c r="AE26" s="215"/>
      <c r="AF26" s="215"/>
      <c r="AG26" s="215" t="s">
        <v>121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38">
        <v>6</v>
      </c>
      <c r="B27" s="239" t="s">
        <v>143</v>
      </c>
      <c r="C27" s="260" t="s">
        <v>144</v>
      </c>
      <c r="D27" s="240" t="s">
        <v>145</v>
      </c>
      <c r="E27" s="241">
        <v>30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21</v>
      </c>
      <c r="M27" s="243">
        <f>G27*(1+L27/100)</f>
        <v>0</v>
      </c>
      <c r="N27" s="243">
        <v>0</v>
      </c>
      <c r="O27" s="243">
        <f>ROUND(E27*N27,2)</f>
        <v>0</v>
      </c>
      <c r="P27" s="243">
        <v>0</v>
      </c>
      <c r="Q27" s="243">
        <f>ROUND(E27*P27,2)</f>
        <v>0</v>
      </c>
      <c r="R27" s="243" t="s">
        <v>139</v>
      </c>
      <c r="S27" s="243" t="s">
        <v>114</v>
      </c>
      <c r="T27" s="244" t="s">
        <v>115</v>
      </c>
      <c r="U27" s="225">
        <v>0.14000000000000001</v>
      </c>
      <c r="V27" s="225">
        <f>ROUND(E27*U27,2)</f>
        <v>4.2</v>
      </c>
      <c r="W27" s="225"/>
      <c r="X27" s="225" t="s">
        <v>116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117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22"/>
      <c r="B28" s="223"/>
      <c r="C28" s="262" t="s">
        <v>135</v>
      </c>
      <c r="D28" s="227"/>
      <c r="E28" s="228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15"/>
      <c r="Z28" s="215"/>
      <c r="AA28" s="215"/>
      <c r="AB28" s="215"/>
      <c r="AC28" s="215"/>
      <c r="AD28" s="215"/>
      <c r="AE28" s="215"/>
      <c r="AF28" s="215"/>
      <c r="AG28" s="215" t="s">
        <v>121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62" t="s">
        <v>146</v>
      </c>
      <c r="D29" s="227"/>
      <c r="E29" s="228">
        <v>30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15"/>
      <c r="Z29" s="215"/>
      <c r="AA29" s="215"/>
      <c r="AB29" s="215"/>
      <c r="AC29" s="215"/>
      <c r="AD29" s="215"/>
      <c r="AE29" s="215"/>
      <c r="AF29" s="215"/>
      <c r="AG29" s="215" t="s">
        <v>121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38">
        <v>7</v>
      </c>
      <c r="B30" s="239" t="s">
        <v>147</v>
      </c>
      <c r="C30" s="260" t="s">
        <v>148</v>
      </c>
      <c r="D30" s="240" t="s">
        <v>112</v>
      </c>
      <c r="E30" s="241">
        <v>50</v>
      </c>
      <c r="F30" s="242"/>
      <c r="G30" s="243">
        <f>ROUND(E30*F30,2)</f>
        <v>0</v>
      </c>
      <c r="H30" s="242"/>
      <c r="I30" s="243">
        <f>ROUND(E30*H30,2)</f>
        <v>0</v>
      </c>
      <c r="J30" s="242"/>
      <c r="K30" s="243">
        <f>ROUND(E30*J30,2)</f>
        <v>0</v>
      </c>
      <c r="L30" s="243">
        <v>21</v>
      </c>
      <c r="M30" s="243">
        <f>G30*(1+L30/100)</f>
        <v>0</v>
      </c>
      <c r="N30" s="243">
        <v>0</v>
      </c>
      <c r="O30" s="243">
        <f>ROUND(E30*N30,2)</f>
        <v>0</v>
      </c>
      <c r="P30" s="243">
        <v>0</v>
      </c>
      <c r="Q30" s="243">
        <f>ROUND(E30*P30,2)</f>
        <v>0</v>
      </c>
      <c r="R30" s="243" t="s">
        <v>139</v>
      </c>
      <c r="S30" s="243" t="s">
        <v>114</v>
      </c>
      <c r="T30" s="244" t="s">
        <v>115</v>
      </c>
      <c r="U30" s="225">
        <v>0</v>
      </c>
      <c r="V30" s="225">
        <f>ROUND(E30*U30,2)</f>
        <v>0</v>
      </c>
      <c r="W30" s="225"/>
      <c r="X30" s="225" t="s">
        <v>116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117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22"/>
      <c r="B31" s="223"/>
      <c r="C31" s="262" t="s">
        <v>140</v>
      </c>
      <c r="D31" s="227"/>
      <c r="E31" s="228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15"/>
      <c r="Z31" s="215"/>
      <c r="AA31" s="215"/>
      <c r="AB31" s="215"/>
      <c r="AC31" s="215"/>
      <c r="AD31" s="215"/>
      <c r="AE31" s="215"/>
      <c r="AF31" s="215"/>
      <c r="AG31" s="215" t="s">
        <v>121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22"/>
      <c r="B32" s="223"/>
      <c r="C32" s="262" t="s">
        <v>142</v>
      </c>
      <c r="D32" s="227"/>
      <c r="E32" s="228">
        <v>50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15"/>
      <c r="Z32" s="215"/>
      <c r="AA32" s="215"/>
      <c r="AB32" s="215"/>
      <c r="AC32" s="215"/>
      <c r="AD32" s="215"/>
      <c r="AE32" s="215"/>
      <c r="AF32" s="215"/>
      <c r="AG32" s="215" t="s">
        <v>121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ht="22.5" outlineLevel="1" x14ac:dyDescent="0.2">
      <c r="A33" s="238">
        <v>8</v>
      </c>
      <c r="B33" s="239" t="s">
        <v>149</v>
      </c>
      <c r="C33" s="260" t="s">
        <v>150</v>
      </c>
      <c r="D33" s="240" t="s">
        <v>151</v>
      </c>
      <c r="E33" s="241">
        <v>25</v>
      </c>
      <c r="F33" s="242"/>
      <c r="G33" s="243">
        <f>ROUND(E33*F33,2)</f>
        <v>0</v>
      </c>
      <c r="H33" s="242"/>
      <c r="I33" s="243">
        <f>ROUND(E33*H33,2)</f>
        <v>0</v>
      </c>
      <c r="J33" s="242"/>
      <c r="K33" s="243">
        <f>ROUND(E33*J33,2)</f>
        <v>0</v>
      </c>
      <c r="L33" s="243">
        <v>21</v>
      </c>
      <c r="M33" s="243">
        <f>G33*(1+L33/100)</f>
        <v>0</v>
      </c>
      <c r="N33" s="243">
        <v>0</v>
      </c>
      <c r="O33" s="243">
        <f>ROUND(E33*N33,2)</f>
        <v>0</v>
      </c>
      <c r="P33" s="243">
        <v>0</v>
      </c>
      <c r="Q33" s="243">
        <f>ROUND(E33*P33,2)</f>
        <v>0</v>
      </c>
      <c r="R33" s="243"/>
      <c r="S33" s="243" t="s">
        <v>152</v>
      </c>
      <c r="T33" s="244" t="s">
        <v>153</v>
      </c>
      <c r="U33" s="225">
        <v>0</v>
      </c>
      <c r="V33" s="225">
        <f>ROUND(E33*U33,2)</f>
        <v>0</v>
      </c>
      <c r="W33" s="225"/>
      <c r="X33" s="225" t="s">
        <v>116</v>
      </c>
      <c r="Y33" s="215"/>
      <c r="Z33" s="215"/>
      <c r="AA33" s="215"/>
      <c r="AB33" s="215"/>
      <c r="AC33" s="215"/>
      <c r="AD33" s="215"/>
      <c r="AE33" s="215"/>
      <c r="AF33" s="215"/>
      <c r="AG33" s="215" t="s">
        <v>117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22"/>
      <c r="B34" s="223"/>
      <c r="C34" s="262" t="s">
        <v>154</v>
      </c>
      <c r="D34" s="227"/>
      <c r="E34" s="228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15"/>
      <c r="Z34" s="215"/>
      <c r="AA34" s="215"/>
      <c r="AB34" s="215"/>
      <c r="AC34" s="215"/>
      <c r="AD34" s="215"/>
      <c r="AE34" s="215"/>
      <c r="AF34" s="215"/>
      <c r="AG34" s="215" t="s">
        <v>121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22"/>
      <c r="B35" s="223"/>
      <c r="C35" s="262" t="s">
        <v>155</v>
      </c>
      <c r="D35" s="227"/>
      <c r="E35" s="228">
        <v>25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15"/>
      <c r="Z35" s="215"/>
      <c r="AA35" s="215"/>
      <c r="AB35" s="215"/>
      <c r="AC35" s="215"/>
      <c r="AD35" s="215"/>
      <c r="AE35" s="215"/>
      <c r="AF35" s="215"/>
      <c r="AG35" s="215" t="s">
        <v>121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x14ac:dyDescent="0.2">
      <c r="A36" s="232" t="s">
        <v>108</v>
      </c>
      <c r="B36" s="233" t="s">
        <v>59</v>
      </c>
      <c r="C36" s="259" t="s">
        <v>60</v>
      </c>
      <c r="D36" s="234"/>
      <c r="E36" s="235"/>
      <c r="F36" s="236"/>
      <c r="G36" s="236">
        <f>SUMIF(AG37:AG47,"&lt;&gt;NOR",G37:G47)</f>
        <v>0</v>
      </c>
      <c r="H36" s="236"/>
      <c r="I36" s="236">
        <f>SUM(I37:I47)</f>
        <v>0</v>
      </c>
      <c r="J36" s="236"/>
      <c r="K36" s="236">
        <f>SUM(K37:K47)</f>
        <v>0</v>
      </c>
      <c r="L36" s="236"/>
      <c r="M36" s="236">
        <f>SUM(M37:M47)</f>
        <v>0</v>
      </c>
      <c r="N36" s="236"/>
      <c r="O36" s="236">
        <f>SUM(O37:O47)</f>
        <v>28.830000000000002</v>
      </c>
      <c r="P36" s="236"/>
      <c r="Q36" s="236">
        <f>SUM(Q37:Q47)</f>
        <v>0</v>
      </c>
      <c r="R36" s="236"/>
      <c r="S36" s="236"/>
      <c r="T36" s="237"/>
      <c r="U36" s="231"/>
      <c r="V36" s="231">
        <f>SUM(V37:V47)</f>
        <v>432.03999999999996</v>
      </c>
      <c r="W36" s="231"/>
      <c r="X36" s="231"/>
      <c r="AG36" t="s">
        <v>109</v>
      </c>
    </row>
    <row r="37" spans="1:60" outlineLevel="1" x14ac:dyDescent="0.2">
      <c r="A37" s="238">
        <v>9</v>
      </c>
      <c r="B37" s="239" t="s">
        <v>156</v>
      </c>
      <c r="C37" s="260" t="s">
        <v>157</v>
      </c>
      <c r="D37" s="240" t="s">
        <v>158</v>
      </c>
      <c r="E37" s="241">
        <v>3920.52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21</v>
      </c>
      <c r="M37" s="243">
        <f>G37*(1+L37/100)</f>
        <v>0</v>
      </c>
      <c r="N37" s="243">
        <v>7.3499999999999998E-3</v>
      </c>
      <c r="O37" s="243">
        <f>ROUND(E37*N37,2)</f>
        <v>28.82</v>
      </c>
      <c r="P37" s="243">
        <v>0</v>
      </c>
      <c r="Q37" s="243">
        <f>ROUND(E37*P37,2)</f>
        <v>0</v>
      </c>
      <c r="R37" s="243" t="s">
        <v>159</v>
      </c>
      <c r="S37" s="243" t="s">
        <v>114</v>
      </c>
      <c r="T37" s="244" t="s">
        <v>115</v>
      </c>
      <c r="U37" s="225">
        <v>0.06</v>
      </c>
      <c r="V37" s="225">
        <f>ROUND(E37*U37,2)</f>
        <v>235.23</v>
      </c>
      <c r="W37" s="225"/>
      <c r="X37" s="225" t="s">
        <v>116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160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22"/>
      <c r="B38" s="223"/>
      <c r="C38" s="261" t="s">
        <v>161</v>
      </c>
      <c r="D38" s="246"/>
      <c r="E38" s="246"/>
      <c r="F38" s="246"/>
      <c r="G38" s="246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15"/>
      <c r="Z38" s="215"/>
      <c r="AA38" s="215"/>
      <c r="AB38" s="215"/>
      <c r="AC38" s="215"/>
      <c r="AD38" s="215"/>
      <c r="AE38" s="215"/>
      <c r="AF38" s="215"/>
      <c r="AG38" s="215" t="s">
        <v>119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22"/>
      <c r="B39" s="223"/>
      <c r="C39" s="262" t="s">
        <v>162</v>
      </c>
      <c r="D39" s="227"/>
      <c r="E39" s="228">
        <v>3920.52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15"/>
      <c r="Z39" s="215"/>
      <c r="AA39" s="215"/>
      <c r="AB39" s="215"/>
      <c r="AC39" s="215"/>
      <c r="AD39" s="215"/>
      <c r="AE39" s="215"/>
      <c r="AF39" s="215"/>
      <c r="AG39" s="215" t="s">
        <v>121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38">
        <v>10</v>
      </c>
      <c r="B40" s="239" t="s">
        <v>163</v>
      </c>
      <c r="C40" s="260" t="s">
        <v>164</v>
      </c>
      <c r="D40" s="240" t="s">
        <v>158</v>
      </c>
      <c r="E40" s="241">
        <v>3920.52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21</v>
      </c>
      <c r="M40" s="243">
        <f>G40*(1+L40/100)</f>
        <v>0</v>
      </c>
      <c r="N40" s="243">
        <v>0</v>
      </c>
      <c r="O40" s="243">
        <f>ROUND(E40*N40,2)</f>
        <v>0</v>
      </c>
      <c r="P40" s="243">
        <v>0</v>
      </c>
      <c r="Q40" s="243">
        <f>ROUND(E40*P40,2)</f>
        <v>0</v>
      </c>
      <c r="R40" s="243" t="s">
        <v>159</v>
      </c>
      <c r="S40" s="243" t="s">
        <v>114</v>
      </c>
      <c r="T40" s="244" t="s">
        <v>115</v>
      </c>
      <c r="U40" s="225">
        <v>0.04</v>
      </c>
      <c r="V40" s="225">
        <f>ROUND(E40*U40,2)</f>
        <v>156.82</v>
      </c>
      <c r="W40" s="225"/>
      <c r="X40" s="225" t="s">
        <v>116</v>
      </c>
      <c r="Y40" s="215"/>
      <c r="Z40" s="215"/>
      <c r="AA40" s="215"/>
      <c r="AB40" s="215"/>
      <c r="AC40" s="215"/>
      <c r="AD40" s="215"/>
      <c r="AE40" s="215"/>
      <c r="AF40" s="215"/>
      <c r="AG40" s="215" t="s">
        <v>160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22"/>
      <c r="B41" s="223"/>
      <c r="C41" s="261" t="s">
        <v>165</v>
      </c>
      <c r="D41" s="246"/>
      <c r="E41" s="246"/>
      <c r="F41" s="246"/>
      <c r="G41" s="246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15"/>
      <c r="Z41" s="215"/>
      <c r="AA41" s="215"/>
      <c r="AB41" s="215"/>
      <c r="AC41" s="215"/>
      <c r="AD41" s="215"/>
      <c r="AE41" s="215"/>
      <c r="AF41" s="215"/>
      <c r="AG41" s="215" t="s">
        <v>119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22"/>
      <c r="B42" s="223"/>
      <c r="C42" s="262" t="s">
        <v>166</v>
      </c>
      <c r="D42" s="227"/>
      <c r="E42" s="228">
        <v>3920.52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15"/>
      <c r="Z42" s="215"/>
      <c r="AA42" s="215"/>
      <c r="AB42" s="215"/>
      <c r="AC42" s="215"/>
      <c r="AD42" s="215"/>
      <c r="AE42" s="215"/>
      <c r="AF42" s="215"/>
      <c r="AG42" s="215" t="s">
        <v>121</v>
      </c>
      <c r="AH42" s="215">
        <v>5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38">
        <v>11</v>
      </c>
      <c r="B43" s="239" t="s">
        <v>167</v>
      </c>
      <c r="C43" s="260" t="s">
        <v>168</v>
      </c>
      <c r="D43" s="240" t="s">
        <v>169</v>
      </c>
      <c r="E43" s="241">
        <v>9.9979999999999993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21</v>
      </c>
      <c r="M43" s="243">
        <f>G43*(1+L43/100)</f>
        <v>0</v>
      </c>
      <c r="N43" s="243">
        <v>5.8E-4</v>
      </c>
      <c r="O43" s="243">
        <f>ROUND(E43*N43,2)</f>
        <v>0.01</v>
      </c>
      <c r="P43" s="243">
        <v>0</v>
      </c>
      <c r="Q43" s="243">
        <f>ROUND(E43*P43,2)</f>
        <v>0</v>
      </c>
      <c r="R43" s="243" t="s">
        <v>159</v>
      </c>
      <c r="S43" s="243" t="s">
        <v>114</v>
      </c>
      <c r="T43" s="244" t="s">
        <v>115</v>
      </c>
      <c r="U43" s="225">
        <v>4</v>
      </c>
      <c r="V43" s="225">
        <f>ROUND(E43*U43,2)</f>
        <v>39.99</v>
      </c>
      <c r="W43" s="225"/>
      <c r="X43" s="225" t="s">
        <v>116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117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22"/>
      <c r="B44" s="223"/>
      <c r="C44" s="261" t="s">
        <v>170</v>
      </c>
      <c r="D44" s="246"/>
      <c r="E44" s="246"/>
      <c r="F44" s="246"/>
      <c r="G44" s="246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15"/>
      <c r="Z44" s="215"/>
      <c r="AA44" s="215"/>
      <c r="AB44" s="215"/>
      <c r="AC44" s="215"/>
      <c r="AD44" s="215"/>
      <c r="AE44" s="215"/>
      <c r="AF44" s="215"/>
      <c r="AG44" s="215" t="s">
        <v>119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22"/>
      <c r="B45" s="223"/>
      <c r="C45" s="262" t="s">
        <v>171</v>
      </c>
      <c r="D45" s="227"/>
      <c r="E45" s="228">
        <v>9.9979999999999993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15"/>
      <c r="Z45" s="215"/>
      <c r="AA45" s="215"/>
      <c r="AB45" s="215"/>
      <c r="AC45" s="215"/>
      <c r="AD45" s="215"/>
      <c r="AE45" s="215"/>
      <c r="AF45" s="215"/>
      <c r="AG45" s="215" t="s">
        <v>121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38">
        <v>12</v>
      </c>
      <c r="B46" s="239" t="s">
        <v>172</v>
      </c>
      <c r="C46" s="260" t="s">
        <v>173</v>
      </c>
      <c r="D46" s="240" t="s">
        <v>174</v>
      </c>
      <c r="E46" s="241">
        <v>168</v>
      </c>
      <c r="F46" s="242"/>
      <c r="G46" s="243">
        <f>ROUND(E46*F46,2)</f>
        <v>0</v>
      </c>
      <c r="H46" s="242"/>
      <c r="I46" s="243">
        <f>ROUND(E46*H46,2)</f>
        <v>0</v>
      </c>
      <c r="J46" s="242"/>
      <c r="K46" s="243">
        <f>ROUND(E46*J46,2)</f>
        <v>0</v>
      </c>
      <c r="L46" s="243">
        <v>21</v>
      </c>
      <c r="M46" s="243">
        <f>G46*(1+L46/100)</f>
        <v>0</v>
      </c>
      <c r="N46" s="243">
        <v>0</v>
      </c>
      <c r="O46" s="243">
        <f>ROUND(E46*N46,2)</f>
        <v>0</v>
      </c>
      <c r="P46" s="243">
        <v>0</v>
      </c>
      <c r="Q46" s="243">
        <f>ROUND(E46*P46,2)</f>
        <v>0</v>
      </c>
      <c r="R46" s="243" t="s">
        <v>175</v>
      </c>
      <c r="S46" s="243" t="s">
        <v>114</v>
      </c>
      <c r="T46" s="244" t="s">
        <v>115</v>
      </c>
      <c r="U46" s="225">
        <v>0</v>
      </c>
      <c r="V46" s="225">
        <f>ROUND(E46*U46,2)</f>
        <v>0</v>
      </c>
      <c r="W46" s="225"/>
      <c r="X46" s="225" t="s">
        <v>176</v>
      </c>
      <c r="Y46" s="215"/>
      <c r="Z46" s="215"/>
      <c r="AA46" s="215"/>
      <c r="AB46" s="215"/>
      <c r="AC46" s="215"/>
      <c r="AD46" s="215"/>
      <c r="AE46" s="215"/>
      <c r="AF46" s="215"/>
      <c r="AG46" s="215" t="s">
        <v>177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22"/>
      <c r="B47" s="223"/>
      <c r="C47" s="262" t="s">
        <v>178</v>
      </c>
      <c r="D47" s="227"/>
      <c r="E47" s="228">
        <v>168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15"/>
      <c r="Z47" s="215"/>
      <c r="AA47" s="215"/>
      <c r="AB47" s="215"/>
      <c r="AC47" s="215"/>
      <c r="AD47" s="215"/>
      <c r="AE47" s="215"/>
      <c r="AF47" s="215"/>
      <c r="AG47" s="215" t="s">
        <v>121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x14ac:dyDescent="0.2">
      <c r="A48" s="232" t="s">
        <v>108</v>
      </c>
      <c r="B48" s="233" t="s">
        <v>61</v>
      </c>
      <c r="C48" s="259" t="s">
        <v>62</v>
      </c>
      <c r="D48" s="234"/>
      <c r="E48" s="235"/>
      <c r="F48" s="236"/>
      <c r="G48" s="236">
        <f>SUMIF(AG49:AG57,"&lt;&gt;NOR",G49:G57)</f>
        <v>0</v>
      </c>
      <c r="H48" s="236"/>
      <c r="I48" s="236">
        <f>SUM(I49:I57)</f>
        <v>0</v>
      </c>
      <c r="J48" s="236"/>
      <c r="K48" s="236">
        <f>SUM(K49:K57)</f>
        <v>0</v>
      </c>
      <c r="L48" s="236"/>
      <c r="M48" s="236">
        <f>SUM(M49:M57)</f>
        <v>0</v>
      </c>
      <c r="N48" s="236"/>
      <c r="O48" s="236">
        <f>SUM(O49:O57)</f>
        <v>0</v>
      </c>
      <c r="P48" s="236"/>
      <c r="Q48" s="236">
        <f>SUM(Q49:Q57)</f>
        <v>3.14</v>
      </c>
      <c r="R48" s="236"/>
      <c r="S48" s="236"/>
      <c r="T48" s="237"/>
      <c r="U48" s="231"/>
      <c r="V48" s="231">
        <f>SUM(V49:V57)</f>
        <v>16.200000000000003</v>
      </c>
      <c r="W48" s="231"/>
      <c r="X48" s="231"/>
      <c r="AG48" t="s">
        <v>109</v>
      </c>
    </row>
    <row r="49" spans="1:60" ht="22.5" outlineLevel="1" x14ac:dyDescent="0.2">
      <c r="A49" s="238">
        <v>13</v>
      </c>
      <c r="B49" s="239" t="s">
        <v>179</v>
      </c>
      <c r="C49" s="260" t="s">
        <v>180</v>
      </c>
      <c r="D49" s="240" t="s">
        <v>158</v>
      </c>
      <c r="E49" s="241">
        <v>1</v>
      </c>
      <c r="F49" s="242"/>
      <c r="G49" s="243">
        <f>ROUND(E49*F49,2)</f>
        <v>0</v>
      </c>
      <c r="H49" s="242"/>
      <c r="I49" s="243">
        <f>ROUND(E49*H49,2)</f>
        <v>0</v>
      </c>
      <c r="J49" s="242"/>
      <c r="K49" s="243">
        <f>ROUND(E49*J49,2)</f>
        <v>0</v>
      </c>
      <c r="L49" s="243">
        <v>21</v>
      </c>
      <c r="M49" s="243">
        <f>G49*(1+L49/100)</f>
        <v>0</v>
      </c>
      <c r="N49" s="243">
        <v>0</v>
      </c>
      <c r="O49" s="243">
        <f>ROUND(E49*N49,2)</f>
        <v>0</v>
      </c>
      <c r="P49" s="243">
        <v>2.2000000000000002</v>
      </c>
      <c r="Q49" s="243">
        <f>ROUND(E49*P49,2)</f>
        <v>2.2000000000000002</v>
      </c>
      <c r="R49" s="243" t="s">
        <v>181</v>
      </c>
      <c r="S49" s="243" t="s">
        <v>114</v>
      </c>
      <c r="T49" s="244" t="s">
        <v>115</v>
      </c>
      <c r="U49" s="225">
        <v>10.88</v>
      </c>
      <c r="V49" s="225">
        <f>ROUND(E49*U49,2)</f>
        <v>10.88</v>
      </c>
      <c r="W49" s="225"/>
      <c r="X49" s="225" t="s">
        <v>116</v>
      </c>
      <c r="Y49" s="215"/>
      <c r="Z49" s="215"/>
      <c r="AA49" s="215"/>
      <c r="AB49" s="215"/>
      <c r="AC49" s="215"/>
      <c r="AD49" s="215"/>
      <c r="AE49" s="215"/>
      <c r="AF49" s="215"/>
      <c r="AG49" s="215" t="s">
        <v>117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22"/>
      <c r="B50" s="223"/>
      <c r="C50" s="262" t="s">
        <v>182</v>
      </c>
      <c r="D50" s="227"/>
      <c r="E50" s="228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15"/>
      <c r="Z50" s="215"/>
      <c r="AA50" s="215"/>
      <c r="AB50" s="215"/>
      <c r="AC50" s="215"/>
      <c r="AD50" s="215"/>
      <c r="AE50" s="215"/>
      <c r="AF50" s="215"/>
      <c r="AG50" s="215" t="s">
        <v>121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22"/>
      <c r="B51" s="223"/>
      <c r="C51" s="262" t="s">
        <v>183</v>
      </c>
      <c r="D51" s="227"/>
      <c r="E51" s="228">
        <v>1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15"/>
      <c r="Z51" s="215"/>
      <c r="AA51" s="215"/>
      <c r="AB51" s="215"/>
      <c r="AC51" s="215"/>
      <c r="AD51" s="215"/>
      <c r="AE51" s="215"/>
      <c r="AF51" s="215"/>
      <c r="AG51" s="215" t="s">
        <v>121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ht="22.5" outlineLevel="1" x14ac:dyDescent="0.2">
      <c r="A52" s="238">
        <v>14</v>
      </c>
      <c r="B52" s="239" t="s">
        <v>184</v>
      </c>
      <c r="C52" s="260" t="s">
        <v>185</v>
      </c>
      <c r="D52" s="240" t="s">
        <v>112</v>
      </c>
      <c r="E52" s="241">
        <v>20.45</v>
      </c>
      <c r="F52" s="242"/>
      <c r="G52" s="243">
        <f>ROUND(E52*F52,2)</f>
        <v>0</v>
      </c>
      <c r="H52" s="242"/>
      <c r="I52" s="243">
        <f>ROUND(E52*H52,2)</f>
        <v>0</v>
      </c>
      <c r="J52" s="242"/>
      <c r="K52" s="243">
        <f>ROUND(E52*J52,2)</f>
        <v>0</v>
      </c>
      <c r="L52" s="243">
        <v>21</v>
      </c>
      <c r="M52" s="243">
        <f>G52*(1+L52/100)</f>
        <v>0</v>
      </c>
      <c r="N52" s="243">
        <v>0</v>
      </c>
      <c r="O52" s="243">
        <f>ROUND(E52*N52,2)</f>
        <v>0</v>
      </c>
      <c r="P52" s="243">
        <v>4.5999999999999999E-2</v>
      </c>
      <c r="Q52" s="243">
        <f>ROUND(E52*P52,2)</f>
        <v>0.94</v>
      </c>
      <c r="R52" s="243" t="s">
        <v>181</v>
      </c>
      <c r="S52" s="243" t="s">
        <v>114</v>
      </c>
      <c r="T52" s="244" t="s">
        <v>115</v>
      </c>
      <c r="U52" s="225">
        <v>0.26</v>
      </c>
      <c r="V52" s="225">
        <f>ROUND(E52*U52,2)</f>
        <v>5.32</v>
      </c>
      <c r="W52" s="225"/>
      <c r="X52" s="225" t="s">
        <v>116</v>
      </c>
      <c r="Y52" s="215"/>
      <c r="Z52" s="215"/>
      <c r="AA52" s="215"/>
      <c r="AB52" s="215"/>
      <c r="AC52" s="215"/>
      <c r="AD52" s="215"/>
      <c r="AE52" s="215"/>
      <c r="AF52" s="215"/>
      <c r="AG52" s="215" t="s">
        <v>117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22"/>
      <c r="B53" s="223"/>
      <c r="C53" s="262" t="s">
        <v>186</v>
      </c>
      <c r="D53" s="227"/>
      <c r="E53" s="228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15"/>
      <c r="Z53" s="215"/>
      <c r="AA53" s="215"/>
      <c r="AB53" s="215"/>
      <c r="AC53" s="215"/>
      <c r="AD53" s="215"/>
      <c r="AE53" s="215"/>
      <c r="AF53" s="215"/>
      <c r="AG53" s="215" t="s">
        <v>121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22"/>
      <c r="B54" s="223"/>
      <c r="C54" s="262" t="s">
        <v>187</v>
      </c>
      <c r="D54" s="227"/>
      <c r="E54" s="228">
        <v>1.2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15"/>
      <c r="Z54" s="215"/>
      <c r="AA54" s="215"/>
      <c r="AB54" s="215"/>
      <c r="AC54" s="215"/>
      <c r="AD54" s="215"/>
      <c r="AE54" s="215"/>
      <c r="AF54" s="215"/>
      <c r="AG54" s="215" t="s">
        <v>121</v>
      </c>
      <c r="AH54" s="215">
        <v>5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22"/>
      <c r="B55" s="223"/>
      <c r="C55" s="262" t="s">
        <v>188</v>
      </c>
      <c r="D55" s="227"/>
      <c r="E55" s="228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15"/>
      <c r="Z55" s="215"/>
      <c r="AA55" s="215"/>
      <c r="AB55" s="215"/>
      <c r="AC55" s="215"/>
      <c r="AD55" s="215"/>
      <c r="AE55" s="215"/>
      <c r="AF55" s="215"/>
      <c r="AG55" s="215" t="s">
        <v>121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22"/>
      <c r="B56" s="223"/>
      <c r="C56" s="262" t="s">
        <v>189</v>
      </c>
      <c r="D56" s="227"/>
      <c r="E56" s="228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15"/>
      <c r="Z56" s="215"/>
      <c r="AA56" s="215"/>
      <c r="AB56" s="215"/>
      <c r="AC56" s="215"/>
      <c r="AD56" s="215"/>
      <c r="AE56" s="215"/>
      <c r="AF56" s="215"/>
      <c r="AG56" s="215" t="s">
        <v>121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22"/>
      <c r="B57" s="223"/>
      <c r="C57" s="262" t="s">
        <v>190</v>
      </c>
      <c r="D57" s="227"/>
      <c r="E57" s="228">
        <v>19.25</v>
      </c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15"/>
      <c r="Z57" s="215"/>
      <c r="AA57" s="215"/>
      <c r="AB57" s="215"/>
      <c r="AC57" s="215"/>
      <c r="AD57" s="215"/>
      <c r="AE57" s="215"/>
      <c r="AF57" s="215"/>
      <c r="AG57" s="215" t="s">
        <v>121</v>
      </c>
      <c r="AH57" s="215">
        <v>5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x14ac:dyDescent="0.2">
      <c r="A58" s="232" t="s">
        <v>108</v>
      </c>
      <c r="B58" s="233" t="s">
        <v>63</v>
      </c>
      <c r="C58" s="259" t="s">
        <v>64</v>
      </c>
      <c r="D58" s="234"/>
      <c r="E58" s="235"/>
      <c r="F58" s="236"/>
      <c r="G58" s="236">
        <f>SUMIF(AG59:AG60,"&lt;&gt;NOR",G59:G60)</f>
        <v>0</v>
      </c>
      <c r="H58" s="236"/>
      <c r="I58" s="236">
        <f>SUM(I59:I60)</f>
        <v>0</v>
      </c>
      <c r="J58" s="236"/>
      <c r="K58" s="236">
        <f>SUM(K59:K60)</f>
        <v>0</v>
      </c>
      <c r="L58" s="236"/>
      <c r="M58" s="236">
        <f>SUM(M59:M60)</f>
        <v>0</v>
      </c>
      <c r="N58" s="236"/>
      <c r="O58" s="236">
        <f>SUM(O59:O60)</f>
        <v>0</v>
      </c>
      <c r="P58" s="236"/>
      <c r="Q58" s="236">
        <f>SUM(Q59:Q60)</f>
        <v>0</v>
      </c>
      <c r="R58" s="236"/>
      <c r="S58" s="236"/>
      <c r="T58" s="237"/>
      <c r="U58" s="231"/>
      <c r="V58" s="231">
        <f>SUM(V59:V60)</f>
        <v>60.18</v>
      </c>
      <c r="W58" s="231"/>
      <c r="X58" s="231"/>
      <c r="AG58" t="s">
        <v>109</v>
      </c>
    </row>
    <row r="59" spans="1:60" ht="22.5" outlineLevel="1" x14ac:dyDescent="0.2">
      <c r="A59" s="238">
        <v>15</v>
      </c>
      <c r="B59" s="239" t="s">
        <v>191</v>
      </c>
      <c r="C59" s="260" t="s">
        <v>192</v>
      </c>
      <c r="D59" s="240" t="s">
        <v>193</v>
      </c>
      <c r="E59" s="241">
        <v>31.840109999999999</v>
      </c>
      <c r="F59" s="242"/>
      <c r="G59" s="243">
        <f>ROUND(E59*F59,2)</f>
        <v>0</v>
      </c>
      <c r="H59" s="242"/>
      <c r="I59" s="243">
        <f>ROUND(E59*H59,2)</f>
        <v>0</v>
      </c>
      <c r="J59" s="242"/>
      <c r="K59" s="243">
        <f>ROUND(E59*J59,2)</f>
        <v>0</v>
      </c>
      <c r="L59" s="243">
        <v>21</v>
      </c>
      <c r="M59" s="243">
        <f>G59*(1+L59/100)</f>
        <v>0</v>
      </c>
      <c r="N59" s="243">
        <v>0</v>
      </c>
      <c r="O59" s="243">
        <f>ROUND(E59*N59,2)</f>
        <v>0</v>
      </c>
      <c r="P59" s="243">
        <v>0</v>
      </c>
      <c r="Q59" s="243">
        <f>ROUND(E59*P59,2)</f>
        <v>0</v>
      </c>
      <c r="R59" s="243" t="s">
        <v>125</v>
      </c>
      <c r="S59" s="243" t="s">
        <v>114</v>
      </c>
      <c r="T59" s="244" t="s">
        <v>115</v>
      </c>
      <c r="U59" s="225">
        <v>1.89</v>
      </c>
      <c r="V59" s="225">
        <f>ROUND(E59*U59,2)</f>
        <v>60.18</v>
      </c>
      <c r="W59" s="225"/>
      <c r="X59" s="225" t="s">
        <v>194</v>
      </c>
      <c r="Y59" s="215"/>
      <c r="Z59" s="215"/>
      <c r="AA59" s="215"/>
      <c r="AB59" s="215"/>
      <c r="AC59" s="215"/>
      <c r="AD59" s="215"/>
      <c r="AE59" s="215"/>
      <c r="AF59" s="215"/>
      <c r="AG59" s="215" t="s">
        <v>195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22"/>
      <c r="B60" s="223"/>
      <c r="C60" s="261" t="s">
        <v>196</v>
      </c>
      <c r="D60" s="246"/>
      <c r="E60" s="246"/>
      <c r="F60" s="246"/>
      <c r="G60" s="246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15"/>
      <c r="Z60" s="215"/>
      <c r="AA60" s="215"/>
      <c r="AB60" s="215"/>
      <c r="AC60" s="215"/>
      <c r="AD60" s="215"/>
      <c r="AE60" s="215"/>
      <c r="AF60" s="215"/>
      <c r="AG60" s="215" t="s">
        <v>119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x14ac:dyDescent="0.2">
      <c r="A61" s="232" t="s">
        <v>108</v>
      </c>
      <c r="B61" s="233" t="s">
        <v>65</v>
      </c>
      <c r="C61" s="259" t="s">
        <v>66</v>
      </c>
      <c r="D61" s="234"/>
      <c r="E61" s="235"/>
      <c r="F61" s="236"/>
      <c r="G61" s="236">
        <f>SUMIF(AG62:AG90,"&lt;&gt;NOR",G62:G90)</f>
        <v>0</v>
      </c>
      <c r="H61" s="236"/>
      <c r="I61" s="236">
        <f>SUM(I62:I90)</f>
        <v>0</v>
      </c>
      <c r="J61" s="236"/>
      <c r="K61" s="236">
        <f>SUM(K62:K90)</f>
        <v>0</v>
      </c>
      <c r="L61" s="236"/>
      <c r="M61" s="236">
        <f>SUM(M62:M90)</f>
        <v>0</v>
      </c>
      <c r="N61" s="236"/>
      <c r="O61" s="236">
        <f>SUM(O62:O90)</f>
        <v>4.25</v>
      </c>
      <c r="P61" s="236"/>
      <c r="Q61" s="236">
        <f>SUM(Q62:Q90)</f>
        <v>1.74</v>
      </c>
      <c r="R61" s="236"/>
      <c r="S61" s="236"/>
      <c r="T61" s="237"/>
      <c r="U61" s="231"/>
      <c r="V61" s="231">
        <f>SUM(V62:V90)</f>
        <v>197.01</v>
      </c>
      <c r="W61" s="231"/>
      <c r="X61" s="231"/>
      <c r="AG61" t="s">
        <v>109</v>
      </c>
    </row>
    <row r="62" spans="1:60" ht="22.5" outlineLevel="1" x14ac:dyDescent="0.2">
      <c r="A62" s="238">
        <v>16</v>
      </c>
      <c r="B62" s="239" t="s">
        <v>197</v>
      </c>
      <c r="C62" s="260" t="s">
        <v>198</v>
      </c>
      <c r="D62" s="240" t="s">
        <v>112</v>
      </c>
      <c r="E62" s="241">
        <v>58.285499999999999</v>
      </c>
      <c r="F62" s="242"/>
      <c r="G62" s="243">
        <f>ROUND(E62*F62,2)</f>
        <v>0</v>
      </c>
      <c r="H62" s="242"/>
      <c r="I62" s="243">
        <f>ROUND(E62*H62,2)</f>
        <v>0</v>
      </c>
      <c r="J62" s="242"/>
      <c r="K62" s="243">
        <f>ROUND(E62*J62,2)</f>
        <v>0</v>
      </c>
      <c r="L62" s="243">
        <v>21</v>
      </c>
      <c r="M62" s="243">
        <f>G62*(1+L62/100)</f>
        <v>0</v>
      </c>
      <c r="N62" s="243">
        <v>6.9999999999999999E-4</v>
      </c>
      <c r="O62" s="243">
        <f>ROUND(E62*N62,2)</f>
        <v>0.04</v>
      </c>
      <c r="P62" s="243">
        <v>1.4E-2</v>
      </c>
      <c r="Q62" s="243">
        <f>ROUND(E62*P62,2)</f>
        <v>0.82</v>
      </c>
      <c r="R62" s="243" t="s">
        <v>199</v>
      </c>
      <c r="S62" s="243" t="s">
        <v>114</v>
      </c>
      <c r="T62" s="244" t="s">
        <v>115</v>
      </c>
      <c r="U62" s="225">
        <v>0.4</v>
      </c>
      <c r="V62" s="225">
        <f>ROUND(E62*U62,2)</f>
        <v>23.31</v>
      </c>
      <c r="W62" s="225"/>
      <c r="X62" s="225" t="s">
        <v>116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117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22"/>
      <c r="B63" s="223"/>
      <c r="C63" s="262" t="s">
        <v>200</v>
      </c>
      <c r="D63" s="227"/>
      <c r="E63" s="228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15"/>
      <c r="Z63" s="215"/>
      <c r="AA63" s="215"/>
      <c r="AB63" s="215"/>
      <c r="AC63" s="215"/>
      <c r="AD63" s="215"/>
      <c r="AE63" s="215"/>
      <c r="AF63" s="215"/>
      <c r="AG63" s="215" t="s">
        <v>121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22"/>
      <c r="B64" s="223"/>
      <c r="C64" s="262" t="s">
        <v>201</v>
      </c>
      <c r="D64" s="227"/>
      <c r="E64" s="228">
        <v>58.285499999999999</v>
      </c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15"/>
      <c r="Z64" s="215"/>
      <c r="AA64" s="215"/>
      <c r="AB64" s="215"/>
      <c r="AC64" s="215"/>
      <c r="AD64" s="215"/>
      <c r="AE64" s="215"/>
      <c r="AF64" s="215"/>
      <c r="AG64" s="215" t="s">
        <v>121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ht="22.5" outlineLevel="1" x14ac:dyDescent="0.2">
      <c r="A65" s="238">
        <v>17</v>
      </c>
      <c r="B65" s="239" t="s">
        <v>202</v>
      </c>
      <c r="C65" s="260" t="s">
        <v>203</v>
      </c>
      <c r="D65" s="240" t="s">
        <v>112</v>
      </c>
      <c r="E65" s="241">
        <v>91.5</v>
      </c>
      <c r="F65" s="242"/>
      <c r="G65" s="243">
        <f>ROUND(E65*F65,2)</f>
        <v>0</v>
      </c>
      <c r="H65" s="242"/>
      <c r="I65" s="243">
        <f>ROUND(E65*H65,2)</f>
        <v>0</v>
      </c>
      <c r="J65" s="242"/>
      <c r="K65" s="243">
        <f>ROUND(E65*J65,2)</f>
        <v>0</v>
      </c>
      <c r="L65" s="243">
        <v>21</v>
      </c>
      <c r="M65" s="243">
        <f>G65*(1+L65/100)</f>
        <v>0</v>
      </c>
      <c r="N65" s="243">
        <v>0</v>
      </c>
      <c r="O65" s="243">
        <f>ROUND(E65*N65,2)</f>
        <v>0</v>
      </c>
      <c r="P65" s="243">
        <v>0.01</v>
      </c>
      <c r="Q65" s="243">
        <f>ROUND(E65*P65,2)</f>
        <v>0.92</v>
      </c>
      <c r="R65" s="243" t="s">
        <v>199</v>
      </c>
      <c r="S65" s="243" t="s">
        <v>114</v>
      </c>
      <c r="T65" s="244" t="s">
        <v>115</v>
      </c>
      <c r="U65" s="225">
        <v>0.06</v>
      </c>
      <c r="V65" s="225">
        <f>ROUND(E65*U65,2)</f>
        <v>5.49</v>
      </c>
      <c r="W65" s="225"/>
      <c r="X65" s="225" t="s">
        <v>116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117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22"/>
      <c r="B66" s="223"/>
      <c r="C66" s="262" t="s">
        <v>204</v>
      </c>
      <c r="D66" s="227"/>
      <c r="E66" s="228">
        <v>91.5</v>
      </c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15"/>
      <c r="Z66" s="215"/>
      <c r="AA66" s="215"/>
      <c r="AB66" s="215"/>
      <c r="AC66" s="215"/>
      <c r="AD66" s="215"/>
      <c r="AE66" s="215"/>
      <c r="AF66" s="215"/>
      <c r="AG66" s="215" t="s">
        <v>121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ht="22.5" outlineLevel="1" x14ac:dyDescent="0.2">
      <c r="A67" s="238">
        <v>18</v>
      </c>
      <c r="B67" s="239" t="s">
        <v>205</v>
      </c>
      <c r="C67" s="260" t="s">
        <v>206</v>
      </c>
      <c r="D67" s="240" t="s">
        <v>112</v>
      </c>
      <c r="E67" s="241">
        <v>582.85500000000002</v>
      </c>
      <c r="F67" s="242"/>
      <c r="G67" s="243">
        <f>ROUND(E67*F67,2)</f>
        <v>0</v>
      </c>
      <c r="H67" s="242"/>
      <c r="I67" s="243">
        <f>ROUND(E67*H67,2)</f>
        <v>0</v>
      </c>
      <c r="J67" s="242"/>
      <c r="K67" s="243">
        <f>ROUND(E67*J67,2)</f>
        <v>0</v>
      </c>
      <c r="L67" s="243">
        <v>21</v>
      </c>
      <c r="M67" s="243">
        <f>G67*(1+L67/100)</f>
        <v>0</v>
      </c>
      <c r="N67" s="243">
        <v>3.5E-4</v>
      </c>
      <c r="O67" s="243">
        <f>ROUND(E67*N67,2)</f>
        <v>0.2</v>
      </c>
      <c r="P67" s="243">
        <v>0</v>
      </c>
      <c r="Q67" s="243">
        <f>ROUND(E67*P67,2)</f>
        <v>0</v>
      </c>
      <c r="R67" s="243" t="s">
        <v>199</v>
      </c>
      <c r="S67" s="243" t="s">
        <v>114</v>
      </c>
      <c r="T67" s="244" t="s">
        <v>115</v>
      </c>
      <c r="U67" s="225">
        <v>0.2</v>
      </c>
      <c r="V67" s="225">
        <f>ROUND(E67*U67,2)</f>
        <v>116.57</v>
      </c>
      <c r="W67" s="225"/>
      <c r="X67" s="225" t="s">
        <v>116</v>
      </c>
      <c r="Y67" s="215"/>
      <c r="Z67" s="215"/>
      <c r="AA67" s="215"/>
      <c r="AB67" s="215"/>
      <c r="AC67" s="215"/>
      <c r="AD67" s="215"/>
      <c r="AE67" s="215"/>
      <c r="AF67" s="215"/>
      <c r="AG67" s="215" t="s">
        <v>117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22"/>
      <c r="B68" s="223"/>
      <c r="C68" s="262" t="s">
        <v>207</v>
      </c>
      <c r="D68" s="227"/>
      <c r="E68" s="228">
        <v>582.85500000000002</v>
      </c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15"/>
      <c r="Z68" s="215"/>
      <c r="AA68" s="215"/>
      <c r="AB68" s="215"/>
      <c r="AC68" s="215"/>
      <c r="AD68" s="215"/>
      <c r="AE68" s="215"/>
      <c r="AF68" s="215"/>
      <c r="AG68" s="215" t="s">
        <v>121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38">
        <v>19</v>
      </c>
      <c r="B69" s="239" t="s">
        <v>208</v>
      </c>
      <c r="C69" s="260" t="s">
        <v>209</v>
      </c>
      <c r="D69" s="240" t="s">
        <v>112</v>
      </c>
      <c r="E69" s="241">
        <v>91.5</v>
      </c>
      <c r="F69" s="242"/>
      <c r="G69" s="243">
        <f>ROUND(E69*F69,2)</f>
        <v>0</v>
      </c>
      <c r="H69" s="242"/>
      <c r="I69" s="243">
        <f>ROUND(E69*H69,2)</f>
        <v>0</v>
      </c>
      <c r="J69" s="242"/>
      <c r="K69" s="243">
        <f>ROUND(E69*J69,2)</f>
        <v>0</v>
      </c>
      <c r="L69" s="243">
        <v>21</v>
      </c>
      <c r="M69" s="243">
        <f>G69*(1+L69/100)</f>
        <v>0</v>
      </c>
      <c r="N69" s="243">
        <v>3.6000000000000002E-4</v>
      </c>
      <c r="O69" s="243">
        <f>ROUND(E69*N69,2)</f>
        <v>0.03</v>
      </c>
      <c r="P69" s="243">
        <v>0</v>
      </c>
      <c r="Q69" s="243">
        <f>ROUND(E69*P69,2)</f>
        <v>0</v>
      </c>
      <c r="R69" s="243" t="s">
        <v>199</v>
      </c>
      <c r="S69" s="243" t="s">
        <v>114</v>
      </c>
      <c r="T69" s="244" t="s">
        <v>115</v>
      </c>
      <c r="U69" s="225">
        <v>0.18</v>
      </c>
      <c r="V69" s="225">
        <f>ROUND(E69*U69,2)</f>
        <v>16.47</v>
      </c>
      <c r="W69" s="225"/>
      <c r="X69" s="225" t="s">
        <v>116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117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22"/>
      <c r="B70" s="223"/>
      <c r="C70" s="262" t="s">
        <v>210</v>
      </c>
      <c r="D70" s="227"/>
      <c r="E70" s="228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15"/>
      <c r="Z70" s="215"/>
      <c r="AA70" s="215"/>
      <c r="AB70" s="215"/>
      <c r="AC70" s="215"/>
      <c r="AD70" s="215"/>
      <c r="AE70" s="215"/>
      <c r="AF70" s="215"/>
      <c r="AG70" s="215" t="s">
        <v>121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22"/>
      <c r="B71" s="223"/>
      <c r="C71" s="262" t="s">
        <v>204</v>
      </c>
      <c r="D71" s="227"/>
      <c r="E71" s="228">
        <v>91.5</v>
      </c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15"/>
      <c r="Z71" s="215"/>
      <c r="AA71" s="215"/>
      <c r="AB71" s="215"/>
      <c r="AC71" s="215"/>
      <c r="AD71" s="215"/>
      <c r="AE71" s="215"/>
      <c r="AF71" s="215"/>
      <c r="AG71" s="215" t="s">
        <v>121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ht="45" outlineLevel="1" x14ac:dyDescent="0.2">
      <c r="A72" s="238">
        <v>20</v>
      </c>
      <c r="B72" s="239" t="s">
        <v>211</v>
      </c>
      <c r="C72" s="260" t="s">
        <v>212</v>
      </c>
      <c r="D72" s="240" t="s">
        <v>112</v>
      </c>
      <c r="E72" s="241">
        <v>110.61</v>
      </c>
      <c r="F72" s="242"/>
      <c r="G72" s="243">
        <f>ROUND(E72*F72,2)</f>
        <v>0</v>
      </c>
      <c r="H72" s="242"/>
      <c r="I72" s="243">
        <f>ROUND(E72*H72,2)</f>
        <v>0</v>
      </c>
      <c r="J72" s="242"/>
      <c r="K72" s="243">
        <f>ROUND(E72*J72,2)</f>
        <v>0</v>
      </c>
      <c r="L72" s="243">
        <v>21</v>
      </c>
      <c r="M72" s="243">
        <f>G72*(1+L72/100)</f>
        <v>0</v>
      </c>
      <c r="N72" s="243">
        <v>4.0299999999999997E-3</v>
      </c>
      <c r="O72" s="243">
        <f>ROUND(E72*N72,2)</f>
        <v>0.45</v>
      </c>
      <c r="P72" s="243">
        <v>0</v>
      </c>
      <c r="Q72" s="243">
        <f>ROUND(E72*P72,2)</f>
        <v>0</v>
      </c>
      <c r="R72" s="243" t="s">
        <v>199</v>
      </c>
      <c r="S72" s="243" t="s">
        <v>114</v>
      </c>
      <c r="T72" s="244" t="s">
        <v>115</v>
      </c>
      <c r="U72" s="225">
        <v>0.21</v>
      </c>
      <c r="V72" s="225">
        <f>ROUND(E72*U72,2)</f>
        <v>23.23</v>
      </c>
      <c r="W72" s="225"/>
      <c r="X72" s="225" t="s">
        <v>116</v>
      </c>
      <c r="Y72" s="215"/>
      <c r="Z72" s="215"/>
      <c r="AA72" s="215"/>
      <c r="AB72" s="215"/>
      <c r="AC72" s="215"/>
      <c r="AD72" s="215"/>
      <c r="AE72" s="215"/>
      <c r="AF72" s="215"/>
      <c r="AG72" s="215" t="s">
        <v>117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22"/>
      <c r="B73" s="223"/>
      <c r="C73" s="262" t="s">
        <v>204</v>
      </c>
      <c r="D73" s="227"/>
      <c r="E73" s="228">
        <v>91.5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15"/>
      <c r="Z73" s="215"/>
      <c r="AA73" s="215"/>
      <c r="AB73" s="215"/>
      <c r="AC73" s="215"/>
      <c r="AD73" s="215"/>
      <c r="AE73" s="215"/>
      <c r="AF73" s="215"/>
      <c r="AG73" s="215" t="s">
        <v>121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22"/>
      <c r="B74" s="223"/>
      <c r="C74" s="262" t="s">
        <v>213</v>
      </c>
      <c r="D74" s="227"/>
      <c r="E74" s="228">
        <v>19.11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15"/>
      <c r="Z74" s="215"/>
      <c r="AA74" s="215"/>
      <c r="AB74" s="215"/>
      <c r="AC74" s="215"/>
      <c r="AD74" s="215"/>
      <c r="AE74" s="215"/>
      <c r="AF74" s="215"/>
      <c r="AG74" s="215" t="s">
        <v>121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ht="22.5" outlineLevel="1" x14ac:dyDescent="0.2">
      <c r="A75" s="238">
        <v>21</v>
      </c>
      <c r="B75" s="239" t="s">
        <v>214</v>
      </c>
      <c r="C75" s="260" t="s">
        <v>215</v>
      </c>
      <c r="D75" s="240" t="s">
        <v>145</v>
      </c>
      <c r="E75" s="241">
        <v>4</v>
      </c>
      <c r="F75" s="242"/>
      <c r="G75" s="243">
        <f>ROUND(E75*F75,2)</f>
        <v>0</v>
      </c>
      <c r="H75" s="242"/>
      <c r="I75" s="243">
        <f>ROUND(E75*H75,2)</f>
        <v>0</v>
      </c>
      <c r="J75" s="242"/>
      <c r="K75" s="243">
        <f>ROUND(E75*J75,2)</f>
        <v>0</v>
      </c>
      <c r="L75" s="243">
        <v>21</v>
      </c>
      <c r="M75" s="243">
        <f>G75*(1+L75/100)</f>
        <v>0</v>
      </c>
      <c r="N75" s="243">
        <v>8.0000000000000007E-5</v>
      </c>
      <c r="O75" s="243">
        <f>ROUND(E75*N75,2)</f>
        <v>0</v>
      </c>
      <c r="P75" s="243">
        <v>0</v>
      </c>
      <c r="Q75" s="243">
        <f>ROUND(E75*P75,2)</f>
        <v>0</v>
      </c>
      <c r="R75" s="243" t="s">
        <v>199</v>
      </c>
      <c r="S75" s="243" t="s">
        <v>114</v>
      </c>
      <c r="T75" s="244" t="s">
        <v>115</v>
      </c>
      <c r="U75" s="225">
        <v>7.0000000000000007E-2</v>
      </c>
      <c r="V75" s="225">
        <f>ROUND(E75*U75,2)</f>
        <v>0.28000000000000003</v>
      </c>
      <c r="W75" s="225"/>
      <c r="X75" s="225" t="s">
        <v>116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117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22"/>
      <c r="B76" s="223"/>
      <c r="C76" s="263" t="s">
        <v>216</v>
      </c>
      <c r="D76" s="247"/>
      <c r="E76" s="247"/>
      <c r="F76" s="247"/>
      <c r="G76" s="247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15"/>
      <c r="Z76" s="215"/>
      <c r="AA76" s="215"/>
      <c r="AB76" s="215"/>
      <c r="AC76" s="215"/>
      <c r="AD76" s="215"/>
      <c r="AE76" s="215"/>
      <c r="AF76" s="215"/>
      <c r="AG76" s="215" t="s">
        <v>217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45" t="str">
        <f>C76</f>
        <v>Nařezání pásů na potřebný tvar a přitavení nahřátím jedné vrstvy asfaltového pásu celoplošně na ventilační kanálek bez dodávky pásu.</v>
      </c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22"/>
      <c r="B77" s="223"/>
      <c r="C77" s="262" t="s">
        <v>218</v>
      </c>
      <c r="D77" s="227"/>
      <c r="E77" s="228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15"/>
      <c r="Z77" s="215"/>
      <c r="AA77" s="215"/>
      <c r="AB77" s="215"/>
      <c r="AC77" s="215"/>
      <c r="AD77" s="215"/>
      <c r="AE77" s="215"/>
      <c r="AF77" s="215"/>
      <c r="AG77" s="215" t="s">
        <v>121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22"/>
      <c r="B78" s="223"/>
      <c r="C78" s="262" t="s">
        <v>219</v>
      </c>
      <c r="D78" s="227"/>
      <c r="E78" s="228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15"/>
      <c r="Z78" s="215"/>
      <c r="AA78" s="215"/>
      <c r="AB78" s="215"/>
      <c r="AC78" s="215"/>
      <c r="AD78" s="215"/>
      <c r="AE78" s="215"/>
      <c r="AF78" s="215"/>
      <c r="AG78" s="215" t="s">
        <v>121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22"/>
      <c r="B79" s="223"/>
      <c r="C79" s="262" t="s">
        <v>220</v>
      </c>
      <c r="D79" s="227"/>
      <c r="E79" s="228">
        <v>4</v>
      </c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15"/>
      <c r="Z79" s="215"/>
      <c r="AA79" s="215"/>
      <c r="AB79" s="215"/>
      <c r="AC79" s="215"/>
      <c r="AD79" s="215"/>
      <c r="AE79" s="215"/>
      <c r="AF79" s="215"/>
      <c r="AG79" s="215" t="s">
        <v>121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38">
        <v>22</v>
      </c>
      <c r="B80" s="239" t="s">
        <v>221</v>
      </c>
      <c r="C80" s="260" t="s">
        <v>222</v>
      </c>
      <c r="D80" s="240" t="s">
        <v>112</v>
      </c>
      <c r="E80" s="241">
        <v>582.85500000000002</v>
      </c>
      <c r="F80" s="242"/>
      <c r="G80" s="243">
        <f>ROUND(E80*F80,2)</f>
        <v>0</v>
      </c>
      <c r="H80" s="242"/>
      <c r="I80" s="243">
        <f>ROUND(E80*H80,2)</f>
        <v>0</v>
      </c>
      <c r="J80" s="242"/>
      <c r="K80" s="243">
        <f>ROUND(E80*J80,2)</f>
        <v>0</v>
      </c>
      <c r="L80" s="243">
        <v>21</v>
      </c>
      <c r="M80" s="243">
        <f>G80*(1+L80/100)</f>
        <v>0</v>
      </c>
      <c r="N80" s="243">
        <v>0</v>
      </c>
      <c r="O80" s="243">
        <f>ROUND(E80*N80,2)</f>
        <v>0</v>
      </c>
      <c r="P80" s="243">
        <v>0</v>
      </c>
      <c r="Q80" s="243">
        <f>ROUND(E80*P80,2)</f>
        <v>0</v>
      </c>
      <c r="R80" s="243" t="s">
        <v>223</v>
      </c>
      <c r="S80" s="243" t="s">
        <v>114</v>
      </c>
      <c r="T80" s="244" t="s">
        <v>115</v>
      </c>
      <c r="U80" s="225">
        <v>0.02</v>
      </c>
      <c r="V80" s="225">
        <f>ROUND(E80*U80,2)</f>
        <v>11.66</v>
      </c>
      <c r="W80" s="225"/>
      <c r="X80" s="225" t="s">
        <v>116</v>
      </c>
      <c r="Y80" s="215"/>
      <c r="Z80" s="215"/>
      <c r="AA80" s="215"/>
      <c r="AB80" s="215"/>
      <c r="AC80" s="215"/>
      <c r="AD80" s="215"/>
      <c r="AE80" s="215"/>
      <c r="AF80" s="215"/>
      <c r="AG80" s="215" t="s">
        <v>117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22"/>
      <c r="B81" s="223"/>
      <c r="C81" s="262" t="s">
        <v>224</v>
      </c>
      <c r="D81" s="227"/>
      <c r="E81" s="228">
        <v>582.85500000000002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15"/>
      <c r="Z81" s="215"/>
      <c r="AA81" s="215"/>
      <c r="AB81" s="215"/>
      <c r="AC81" s="215"/>
      <c r="AD81" s="215"/>
      <c r="AE81" s="215"/>
      <c r="AF81" s="215"/>
      <c r="AG81" s="215" t="s">
        <v>121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ht="22.5" outlineLevel="1" x14ac:dyDescent="0.2">
      <c r="A82" s="238">
        <v>23</v>
      </c>
      <c r="B82" s="239" t="s">
        <v>225</v>
      </c>
      <c r="C82" s="260" t="s">
        <v>226</v>
      </c>
      <c r="D82" s="240" t="s">
        <v>112</v>
      </c>
      <c r="E82" s="241">
        <v>641.14049999999997</v>
      </c>
      <c r="F82" s="242"/>
      <c r="G82" s="243">
        <f>ROUND(E82*F82,2)</f>
        <v>0</v>
      </c>
      <c r="H82" s="242"/>
      <c r="I82" s="243">
        <f>ROUND(E82*H82,2)</f>
        <v>0</v>
      </c>
      <c r="J82" s="242"/>
      <c r="K82" s="243">
        <f>ROUND(E82*J82,2)</f>
        <v>0</v>
      </c>
      <c r="L82" s="243">
        <v>21</v>
      </c>
      <c r="M82" s="243">
        <f>G82*(1+L82/100)</f>
        <v>0</v>
      </c>
      <c r="N82" s="243">
        <v>4.7999999999999996E-3</v>
      </c>
      <c r="O82" s="243">
        <f>ROUND(E82*N82,2)</f>
        <v>3.08</v>
      </c>
      <c r="P82" s="243">
        <v>0</v>
      </c>
      <c r="Q82" s="243">
        <f>ROUND(E82*P82,2)</f>
        <v>0</v>
      </c>
      <c r="R82" s="243" t="s">
        <v>227</v>
      </c>
      <c r="S82" s="243" t="s">
        <v>114</v>
      </c>
      <c r="T82" s="244" t="s">
        <v>115</v>
      </c>
      <c r="U82" s="225">
        <v>0</v>
      </c>
      <c r="V82" s="225">
        <f>ROUND(E82*U82,2)</f>
        <v>0</v>
      </c>
      <c r="W82" s="225"/>
      <c r="X82" s="225" t="s">
        <v>228</v>
      </c>
      <c r="Y82" s="215"/>
      <c r="Z82" s="215"/>
      <c r="AA82" s="215"/>
      <c r="AB82" s="215"/>
      <c r="AC82" s="215"/>
      <c r="AD82" s="215"/>
      <c r="AE82" s="215"/>
      <c r="AF82" s="215"/>
      <c r="AG82" s="215" t="s">
        <v>229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22"/>
      <c r="B83" s="223"/>
      <c r="C83" s="262" t="s">
        <v>230</v>
      </c>
      <c r="D83" s="227"/>
      <c r="E83" s="228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15"/>
      <c r="Z83" s="215"/>
      <c r="AA83" s="215"/>
      <c r="AB83" s="215"/>
      <c r="AC83" s="215"/>
      <c r="AD83" s="215"/>
      <c r="AE83" s="215"/>
      <c r="AF83" s="215"/>
      <c r="AG83" s="215" t="s">
        <v>121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22"/>
      <c r="B84" s="223"/>
      <c r="C84" s="262" t="s">
        <v>231</v>
      </c>
      <c r="D84" s="227"/>
      <c r="E84" s="228">
        <v>641.14049999999997</v>
      </c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15"/>
      <c r="Z84" s="215"/>
      <c r="AA84" s="215"/>
      <c r="AB84" s="215"/>
      <c r="AC84" s="215"/>
      <c r="AD84" s="215"/>
      <c r="AE84" s="215"/>
      <c r="AF84" s="215"/>
      <c r="AG84" s="215" t="s">
        <v>121</v>
      </c>
      <c r="AH84" s="215">
        <v>5</v>
      </c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ht="22.5" outlineLevel="1" x14ac:dyDescent="0.2">
      <c r="A85" s="238">
        <v>24</v>
      </c>
      <c r="B85" s="239" t="s">
        <v>232</v>
      </c>
      <c r="C85" s="260" t="s">
        <v>233</v>
      </c>
      <c r="D85" s="240" t="s">
        <v>112</v>
      </c>
      <c r="E85" s="241">
        <v>100.65</v>
      </c>
      <c r="F85" s="242"/>
      <c r="G85" s="243">
        <f>ROUND(E85*F85,2)</f>
        <v>0</v>
      </c>
      <c r="H85" s="242"/>
      <c r="I85" s="243">
        <f>ROUND(E85*H85,2)</f>
        <v>0</v>
      </c>
      <c r="J85" s="242"/>
      <c r="K85" s="243">
        <f>ROUND(E85*J85,2)</f>
        <v>0</v>
      </c>
      <c r="L85" s="243">
        <v>21</v>
      </c>
      <c r="M85" s="243">
        <f>G85*(1+L85/100)</f>
        <v>0</v>
      </c>
      <c r="N85" s="243">
        <v>4.4999999999999997E-3</v>
      </c>
      <c r="O85" s="243">
        <f>ROUND(E85*N85,2)</f>
        <v>0.45</v>
      </c>
      <c r="P85" s="243">
        <v>0</v>
      </c>
      <c r="Q85" s="243">
        <f>ROUND(E85*P85,2)</f>
        <v>0</v>
      </c>
      <c r="R85" s="243" t="s">
        <v>227</v>
      </c>
      <c r="S85" s="243" t="s">
        <v>114</v>
      </c>
      <c r="T85" s="244" t="s">
        <v>115</v>
      </c>
      <c r="U85" s="225">
        <v>0</v>
      </c>
      <c r="V85" s="225">
        <f>ROUND(E85*U85,2)</f>
        <v>0</v>
      </c>
      <c r="W85" s="225"/>
      <c r="X85" s="225" t="s">
        <v>228</v>
      </c>
      <c r="Y85" s="215"/>
      <c r="Z85" s="215"/>
      <c r="AA85" s="215"/>
      <c r="AB85" s="215"/>
      <c r="AC85" s="215"/>
      <c r="AD85" s="215"/>
      <c r="AE85" s="215"/>
      <c r="AF85" s="215"/>
      <c r="AG85" s="215" t="s">
        <v>229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22"/>
      <c r="B86" s="223"/>
      <c r="C86" s="262" t="s">
        <v>210</v>
      </c>
      <c r="D86" s="227"/>
      <c r="E86" s="228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15"/>
      <c r="Z86" s="215"/>
      <c r="AA86" s="215"/>
      <c r="AB86" s="215"/>
      <c r="AC86" s="215"/>
      <c r="AD86" s="215"/>
      <c r="AE86" s="215"/>
      <c r="AF86" s="215"/>
      <c r="AG86" s="215" t="s">
        <v>121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">
      <c r="A87" s="222"/>
      <c r="B87" s="223"/>
      <c r="C87" s="262" t="s">
        <v>234</v>
      </c>
      <c r="D87" s="227"/>
      <c r="E87" s="228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15"/>
      <c r="Z87" s="215"/>
      <c r="AA87" s="215"/>
      <c r="AB87" s="215"/>
      <c r="AC87" s="215"/>
      <c r="AD87" s="215"/>
      <c r="AE87" s="215"/>
      <c r="AF87" s="215"/>
      <c r="AG87" s="215" t="s">
        <v>121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22"/>
      <c r="B88" s="223"/>
      <c r="C88" s="262" t="s">
        <v>235</v>
      </c>
      <c r="D88" s="227"/>
      <c r="E88" s="228">
        <v>100.65</v>
      </c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15"/>
      <c r="Z88" s="215"/>
      <c r="AA88" s="215"/>
      <c r="AB88" s="215"/>
      <c r="AC88" s="215"/>
      <c r="AD88" s="215"/>
      <c r="AE88" s="215"/>
      <c r="AF88" s="215"/>
      <c r="AG88" s="215" t="s">
        <v>121</v>
      </c>
      <c r="AH88" s="215">
        <v>5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22">
        <v>25</v>
      </c>
      <c r="B89" s="223" t="s">
        <v>236</v>
      </c>
      <c r="C89" s="264" t="s">
        <v>237</v>
      </c>
      <c r="D89" s="224" t="s">
        <v>0</v>
      </c>
      <c r="E89" s="248"/>
      <c r="F89" s="226"/>
      <c r="G89" s="225">
        <f>ROUND(E89*F89,2)</f>
        <v>0</v>
      </c>
      <c r="H89" s="226"/>
      <c r="I89" s="225">
        <f>ROUND(E89*H89,2)</f>
        <v>0</v>
      </c>
      <c r="J89" s="226"/>
      <c r="K89" s="225">
        <f>ROUND(E89*J89,2)</f>
        <v>0</v>
      </c>
      <c r="L89" s="225">
        <v>21</v>
      </c>
      <c r="M89" s="225">
        <f>G89*(1+L89/100)</f>
        <v>0</v>
      </c>
      <c r="N89" s="225">
        <v>0</v>
      </c>
      <c r="O89" s="225">
        <f>ROUND(E89*N89,2)</f>
        <v>0</v>
      </c>
      <c r="P89" s="225">
        <v>0</v>
      </c>
      <c r="Q89" s="225">
        <f>ROUND(E89*P89,2)</f>
        <v>0</v>
      </c>
      <c r="R89" s="225" t="s">
        <v>199</v>
      </c>
      <c r="S89" s="225" t="s">
        <v>114</v>
      </c>
      <c r="T89" s="225" t="s">
        <v>115</v>
      </c>
      <c r="U89" s="225">
        <v>0</v>
      </c>
      <c r="V89" s="225">
        <f>ROUND(E89*U89,2)</f>
        <v>0</v>
      </c>
      <c r="W89" s="225"/>
      <c r="X89" s="225" t="s">
        <v>194</v>
      </c>
      <c r="Y89" s="215"/>
      <c r="Z89" s="215"/>
      <c r="AA89" s="215"/>
      <c r="AB89" s="215"/>
      <c r="AC89" s="215"/>
      <c r="AD89" s="215"/>
      <c r="AE89" s="215"/>
      <c r="AF89" s="215"/>
      <c r="AG89" s="215" t="s">
        <v>195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22"/>
      <c r="B90" s="223"/>
      <c r="C90" s="265" t="s">
        <v>238</v>
      </c>
      <c r="D90" s="249"/>
      <c r="E90" s="249"/>
      <c r="F90" s="249"/>
      <c r="G90" s="249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15"/>
      <c r="Z90" s="215"/>
      <c r="AA90" s="215"/>
      <c r="AB90" s="215"/>
      <c r="AC90" s="215"/>
      <c r="AD90" s="215"/>
      <c r="AE90" s="215"/>
      <c r="AF90" s="215"/>
      <c r="AG90" s="215" t="s">
        <v>119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x14ac:dyDescent="0.2">
      <c r="A91" s="232" t="s">
        <v>108</v>
      </c>
      <c r="B91" s="233" t="s">
        <v>67</v>
      </c>
      <c r="C91" s="259" t="s">
        <v>68</v>
      </c>
      <c r="D91" s="234"/>
      <c r="E91" s="235"/>
      <c r="F91" s="236"/>
      <c r="G91" s="236">
        <f>SUMIF(AG92:AG101,"&lt;&gt;NOR",G92:G101)</f>
        <v>0</v>
      </c>
      <c r="H91" s="236"/>
      <c r="I91" s="236">
        <f>SUM(I92:I101)</f>
        <v>0</v>
      </c>
      <c r="J91" s="236"/>
      <c r="K91" s="236">
        <f>SUM(K92:K101)</f>
        <v>0</v>
      </c>
      <c r="L91" s="236"/>
      <c r="M91" s="236">
        <f>SUM(M92:M101)</f>
        <v>0</v>
      </c>
      <c r="N91" s="236"/>
      <c r="O91" s="236">
        <f>SUM(O92:O101)</f>
        <v>0.25</v>
      </c>
      <c r="P91" s="236"/>
      <c r="Q91" s="236">
        <f>SUM(Q92:Q101)</f>
        <v>0.4</v>
      </c>
      <c r="R91" s="236"/>
      <c r="S91" s="236"/>
      <c r="T91" s="237"/>
      <c r="U91" s="231"/>
      <c r="V91" s="231">
        <f>SUM(V92:V101)</f>
        <v>34.770000000000003</v>
      </c>
      <c r="W91" s="231"/>
      <c r="X91" s="231"/>
      <c r="AG91" t="s">
        <v>109</v>
      </c>
    </row>
    <row r="92" spans="1:60" ht="33.75" outlineLevel="1" x14ac:dyDescent="0.2">
      <c r="A92" s="238">
        <v>26</v>
      </c>
      <c r="B92" s="239" t="s">
        <v>239</v>
      </c>
      <c r="C92" s="260" t="s">
        <v>240</v>
      </c>
      <c r="D92" s="240" t="s">
        <v>112</v>
      </c>
      <c r="E92" s="241">
        <v>91.5</v>
      </c>
      <c r="F92" s="242"/>
      <c r="G92" s="243">
        <f>ROUND(E92*F92,2)</f>
        <v>0</v>
      </c>
      <c r="H92" s="242"/>
      <c r="I92" s="243">
        <f>ROUND(E92*H92,2)</f>
        <v>0</v>
      </c>
      <c r="J92" s="242"/>
      <c r="K92" s="243">
        <f>ROUND(E92*J92,2)</f>
        <v>0</v>
      </c>
      <c r="L92" s="243">
        <v>21</v>
      </c>
      <c r="M92" s="243">
        <f>G92*(1+L92/100)</f>
        <v>0</v>
      </c>
      <c r="N92" s="243">
        <v>0</v>
      </c>
      <c r="O92" s="243">
        <f>ROUND(E92*N92,2)</f>
        <v>0</v>
      </c>
      <c r="P92" s="243">
        <v>4.3299999999999996E-3</v>
      </c>
      <c r="Q92" s="243">
        <f>ROUND(E92*P92,2)</f>
        <v>0.4</v>
      </c>
      <c r="R92" s="243" t="s">
        <v>241</v>
      </c>
      <c r="S92" s="243" t="s">
        <v>114</v>
      </c>
      <c r="T92" s="244" t="s">
        <v>115</v>
      </c>
      <c r="U92" s="225">
        <v>0.1</v>
      </c>
      <c r="V92" s="225">
        <f>ROUND(E92*U92,2)</f>
        <v>9.15</v>
      </c>
      <c r="W92" s="225"/>
      <c r="X92" s="225" t="s">
        <v>116</v>
      </c>
      <c r="Y92" s="215"/>
      <c r="Z92" s="215"/>
      <c r="AA92" s="215"/>
      <c r="AB92" s="215"/>
      <c r="AC92" s="215"/>
      <c r="AD92" s="215"/>
      <c r="AE92" s="215"/>
      <c r="AF92" s="215"/>
      <c r="AG92" s="215" t="s">
        <v>117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22"/>
      <c r="B93" s="223"/>
      <c r="C93" s="262" t="s">
        <v>204</v>
      </c>
      <c r="D93" s="227"/>
      <c r="E93" s="228">
        <v>91.5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15"/>
      <c r="Z93" s="215"/>
      <c r="AA93" s="215"/>
      <c r="AB93" s="215"/>
      <c r="AC93" s="215"/>
      <c r="AD93" s="215"/>
      <c r="AE93" s="215"/>
      <c r="AF93" s="215"/>
      <c r="AG93" s="215" t="s">
        <v>121</v>
      </c>
      <c r="AH93" s="215">
        <v>0</v>
      </c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38">
        <v>27</v>
      </c>
      <c r="B94" s="239" t="s">
        <v>242</v>
      </c>
      <c r="C94" s="260" t="s">
        <v>243</v>
      </c>
      <c r="D94" s="240" t="s">
        <v>112</v>
      </c>
      <c r="E94" s="241">
        <v>91.5</v>
      </c>
      <c r="F94" s="242"/>
      <c r="G94" s="243">
        <f>ROUND(E94*F94,2)</f>
        <v>0</v>
      </c>
      <c r="H94" s="242"/>
      <c r="I94" s="243">
        <f>ROUND(E94*H94,2)</f>
        <v>0</v>
      </c>
      <c r="J94" s="242"/>
      <c r="K94" s="243">
        <f>ROUND(E94*J94,2)</f>
        <v>0</v>
      </c>
      <c r="L94" s="243">
        <v>21</v>
      </c>
      <c r="M94" s="243">
        <f>G94*(1+L94/100)</f>
        <v>0</v>
      </c>
      <c r="N94" s="243">
        <v>0</v>
      </c>
      <c r="O94" s="243">
        <f>ROUND(E94*N94,2)</f>
        <v>0</v>
      </c>
      <c r="P94" s="243">
        <v>0</v>
      </c>
      <c r="Q94" s="243">
        <f>ROUND(E94*P94,2)</f>
        <v>0</v>
      </c>
      <c r="R94" s="243" t="s">
        <v>241</v>
      </c>
      <c r="S94" s="243" t="s">
        <v>114</v>
      </c>
      <c r="T94" s="244" t="s">
        <v>115</v>
      </c>
      <c r="U94" s="225">
        <v>0.28000000000000003</v>
      </c>
      <c r="V94" s="225">
        <f>ROUND(E94*U94,2)</f>
        <v>25.62</v>
      </c>
      <c r="W94" s="225"/>
      <c r="X94" s="225" t="s">
        <v>116</v>
      </c>
      <c r="Y94" s="215"/>
      <c r="Z94" s="215"/>
      <c r="AA94" s="215"/>
      <c r="AB94" s="215"/>
      <c r="AC94" s="215"/>
      <c r="AD94" s="215"/>
      <c r="AE94" s="215"/>
      <c r="AF94" s="215"/>
      <c r="AG94" s="215" t="s">
        <v>117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22"/>
      <c r="B95" s="223"/>
      <c r="C95" s="262" t="s">
        <v>204</v>
      </c>
      <c r="D95" s="227"/>
      <c r="E95" s="228">
        <v>91.5</v>
      </c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15"/>
      <c r="Z95" s="215"/>
      <c r="AA95" s="215"/>
      <c r="AB95" s="215"/>
      <c r="AC95" s="215"/>
      <c r="AD95" s="215"/>
      <c r="AE95" s="215"/>
      <c r="AF95" s="215"/>
      <c r="AG95" s="215" t="s">
        <v>121</v>
      </c>
      <c r="AH95" s="215">
        <v>0</v>
      </c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ht="22.5" outlineLevel="1" x14ac:dyDescent="0.2">
      <c r="A96" s="238">
        <v>28</v>
      </c>
      <c r="B96" s="239" t="s">
        <v>244</v>
      </c>
      <c r="C96" s="260" t="s">
        <v>245</v>
      </c>
      <c r="D96" s="240" t="s">
        <v>158</v>
      </c>
      <c r="E96" s="241">
        <v>10.065</v>
      </c>
      <c r="F96" s="242"/>
      <c r="G96" s="243">
        <f>ROUND(E96*F96,2)</f>
        <v>0</v>
      </c>
      <c r="H96" s="242"/>
      <c r="I96" s="243">
        <f>ROUND(E96*H96,2)</f>
        <v>0</v>
      </c>
      <c r="J96" s="242"/>
      <c r="K96" s="243">
        <f>ROUND(E96*J96,2)</f>
        <v>0</v>
      </c>
      <c r="L96" s="243">
        <v>21</v>
      </c>
      <c r="M96" s="243">
        <f>G96*(1+L96/100)</f>
        <v>0</v>
      </c>
      <c r="N96" s="243">
        <v>2.5000000000000001E-2</v>
      </c>
      <c r="O96" s="243">
        <f>ROUND(E96*N96,2)</f>
        <v>0.25</v>
      </c>
      <c r="P96" s="243">
        <v>0</v>
      </c>
      <c r="Q96" s="243">
        <f>ROUND(E96*P96,2)</f>
        <v>0</v>
      </c>
      <c r="R96" s="243" t="s">
        <v>227</v>
      </c>
      <c r="S96" s="243" t="s">
        <v>114</v>
      </c>
      <c r="T96" s="244" t="s">
        <v>115</v>
      </c>
      <c r="U96" s="225">
        <v>0</v>
      </c>
      <c r="V96" s="225">
        <f>ROUND(E96*U96,2)</f>
        <v>0</v>
      </c>
      <c r="W96" s="225"/>
      <c r="X96" s="225" t="s">
        <v>228</v>
      </c>
      <c r="Y96" s="215"/>
      <c r="Z96" s="215"/>
      <c r="AA96" s="215"/>
      <c r="AB96" s="215"/>
      <c r="AC96" s="215"/>
      <c r="AD96" s="215"/>
      <c r="AE96" s="215"/>
      <c r="AF96" s="215"/>
      <c r="AG96" s="215" t="s">
        <v>229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22"/>
      <c r="B97" s="223"/>
      <c r="C97" s="262" t="s">
        <v>246</v>
      </c>
      <c r="D97" s="227"/>
      <c r="E97" s="228">
        <v>9.15</v>
      </c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15"/>
      <c r="Z97" s="215"/>
      <c r="AA97" s="215"/>
      <c r="AB97" s="215"/>
      <c r="AC97" s="215"/>
      <c r="AD97" s="215"/>
      <c r="AE97" s="215"/>
      <c r="AF97" s="215"/>
      <c r="AG97" s="215" t="s">
        <v>121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22"/>
      <c r="B98" s="223"/>
      <c r="C98" s="266" t="s">
        <v>247</v>
      </c>
      <c r="D98" s="229"/>
      <c r="E98" s="230">
        <v>9.15</v>
      </c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15"/>
      <c r="Z98" s="215"/>
      <c r="AA98" s="215"/>
      <c r="AB98" s="215"/>
      <c r="AC98" s="215"/>
      <c r="AD98" s="215"/>
      <c r="AE98" s="215"/>
      <c r="AF98" s="215"/>
      <c r="AG98" s="215" t="s">
        <v>121</v>
      </c>
      <c r="AH98" s="215">
        <v>1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">
      <c r="A99" s="222"/>
      <c r="B99" s="223"/>
      <c r="C99" s="262" t="s">
        <v>248</v>
      </c>
      <c r="D99" s="227"/>
      <c r="E99" s="228">
        <v>0.91500000000000004</v>
      </c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15"/>
      <c r="Z99" s="215"/>
      <c r="AA99" s="215"/>
      <c r="AB99" s="215"/>
      <c r="AC99" s="215"/>
      <c r="AD99" s="215"/>
      <c r="AE99" s="215"/>
      <c r="AF99" s="215"/>
      <c r="AG99" s="215" t="s">
        <v>121</v>
      </c>
      <c r="AH99" s="215">
        <v>0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">
      <c r="A100" s="222">
        <v>29</v>
      </c>
      <c r="B100" s="223" t="s">
        <v>249</v>
      </c>
      <c r="C100" s="264" t="s">
        <v>250</v>
      </c>
      <c r="D100" s="224" t="s">
        <v>0</v>
      </c>
      <c r="E100" s="248"/>
      <c r="F100" s="226"/>
      <c r="G100" s="225">
        <f>ROUND(E100*F100,2)</f>
        <v>0</v>
      </c>
      <c r="H100" s="226"/>
      <c r="I100" s="225">
        <f>ROUND(E100*H100,2)</f>
        <v>0</v>
      </c>
      <c r="J100" s="226"/>
      <c r="K100" s="225">
        <f>ROUND(E100*J100,2)</f>
        <v>0</v>
      </c>
      <c r="L100" s="225">
        <v>21</v>
      </c>
      <c r="M100" s="225">
        <f>G100*(1+L100/100)</f>
        <v>0</v>
      </c>
      <c r="N100" s="225">
        <v>0</v>
      </c>
      <c r="O100" s="225">
        <f>ROUND(E100*N100,2)</f>
        <v>0</v>
      </c>
      <c r="P100" s="225">
        <v>0</v>
      </c>
      <c r="Q100" s="225">
        <f>ROUND(E100*P100,2)</f>
        <v>0</v>
      </c>
      <c r="R100" s="225" t="s">
        <v>241</v>
      </c>
      <c r="S100" s="225" t="s">
        <v>114</v>
      </c>
      <c r="T100" s="225" t="s">
        <v>115</v>
      </c>
      <c r="U100" s="225">
        <v>0</v>
      </c>
      <c r="V100" s="225">
        <f>ROUND(E100*U100,2)</f>
        <v>0</v>
      </c>
      <c r="W100" s="225"/>
      <c r="X100" s="225" t="s">
        <v>194</v>
      </c>
      <c r="Y100" s="215"/>
      <c r="Z100" s="215"/>
      <c r="AA100" s="215"/>
      <c r="AB100" s="215"/>
      <c r="AC100" s="215"/>
      <c r="AD100" s="215"/>
      <c r="AE100" s="215"/>
      <c r="AF100" s="215"/>
      <c r="AG100" s="215" t="s">
        <v>195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">
      <c r="A101" s="222"/>
      <c r="B101" s="223"/>
      <c r="C101" s="265" t="s">
        <v>238</v>
      </c>
      <c r="D101" s="249"/>
      <c r="E101" s="249"/>
      <c r="F101" s="249"/>
      <c r="G101" s="249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15"/>
      <c r="Z101" s="215"/>
      <c r="AA101" s="215"/>
      <c r="AB101" s="215"/>
      <c r="AC101" s="215"/>
      <c r="AD101" s="215"/>
      <c r="AE101" s="215"/>
      <c r="AF101" s="215"/>
      <c r="AG101" s="215" t="s">
        <v>119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x14ac:dyDescent="0.2">
      <c r="A102" s="232" t="s">
        <v>108</v>
      </c>
      <c r="B102" s="233" t="s">
        <v>69</v>
      </c>
      <c r="C102" s="259" t="s">
        <v>70</v>
      </c>
      <c r="D102" s="234"/>
      <c r="E102" s="235"/>
      <c r="F102" s="236"/>
      <c r="G102" s="236">
        <f>SUMIF(AG103:AG122,"&lt;&gt;NOR",G103:G122)</f>
        <v>0</v>
      </c>
      <c r="H102" s="236"/>
      <c r="I102" s="236">
        <f>SUM(I103:I122)</f>
        <v>0</v>
      </c>
      <c r="J102" s="236"/>
      <c r="K102" s="236">
        <f>SUM(K103:K122)</f>
        <v>0</v>
      </c>
      <c r="L102" s="236"/>
      <c r="M102" s="236">
        <f>SUM(M103:M122)</f>
        <v>0</v>
      </c>
      <c r="N102" s="236"/>
      <c r="O102" s="236">
        <f>SUM(O103:O122)</f>
        <v>0.96000000000000008</v>
      </c>
      <c r="P102" s="236"/>
      <c r="Q102" s="236">
        <f>SUM(Q103:Q122)</f>
        <v>1.28</v>
      </c>
      <c r="R102" s="236"/>
      <c r="S102" s="236"/>
      <c r="T102" s="237"/>
      <c r="U102" s="231"/>
      <c r="V102" s="231">
        <f>SUM(V103:V122)</f>
        <v>57.679999999999993</v>
      </c>
      <c r="W102" s="231"/>
      <c r="X102" s="231"/>
      <c r="AG102" t="s">
        <v>109</v>
      </c>
    </row>
    <row r="103" spans="1:60" ht="22.5" outlineLevel="1" x14ac:dyDescent="0.2">
      <c r="A103" s="238">
        <v>30</v>
      </c>
      <c r="B103" s="239" t="s">
        <v>251</v>
      </c>
      <c r="C103" s="260" t="s">
        <v>252</v>
      </c>
      <c r="D103" s="240" t="s">
        <v>145</v>
      </c>
      <c r="E103" s="241">
        <v>38.22</v>
      </c>
      <c r="F103" s="242"/>
      <c r="G103" s="243">
        <f>ROUND(E103*F103,2)</f>
        <v>0</v>
      </c>
      <c r="H103" s="242"/>
      <c r="I103" s="243">
        <f>ROUND(E103*H103,2)</f>
        <v>0</v>
      </c>
      <c r="J103" s="242"/>
      <c r="K103" s="243">
        <f>ROUND(E103*J103,2)</f>
        <v>0</v>
      </c>
      <c r="L103" s="243">
        <v>21</v>
      </c>
      <c r="M103" s="243">
        <f>G103*(1+L103/100)</f>
        <v>0</v>
      </c>
      <c r="N103" s="243">
        <v>9.8999999999999999E-4</v>
      </c>
      <c r="O103" s="243">
        <f>ROUND(E103*N103,2)</f>
        <v>0.04</v>
      </c>
      <c r="P103" s="243">
        <v>0</v>
      </c>
      <c r="Q103" s="243">
        <f>ROUND(E103*P103,2)</f>
        <v>0</v>
      </c>
      <c r="R103" s="243" t="s">
        <v>253</v>
      </c>
      <c r="S103" s="243" t="s">
        <v>114</v>
      </c>
      <c r="T103" s="244" t="s">
        <v>115</v>
      </c>
      <c r="U103" s="225">
        <v>0.26</v>
      </c>
      <c r="V103" s="225">
        <f>ROUND(E103*U103,2)</f>
        <v>9.94</v>
      </c>
      <c r="W103" s="225"/>
      <c r="X103" s="225" t="s">
        <v>116</v>
      </c>
      <c r="Y103" s="215"/>
      <c r="Z103" s="215"/>
      <c r="AA103" s="215"/>
      <c r="AB103" s="215"/>
      <c r="AC103" s="215"/>
      <c r="AD103" s="215"/>
      <c r="AE103" s="215"/>
      <c r="AF103" s="215"/>
      <c r="AG103" s="215" t="s">
        <v>117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 x14ac:dyDescent="0.2">
      <c r="A104" s="222"/>
      <c r="B104" s="223"/>
      <c r="C104" s="262" t="s">
        <v>254</v>
      </c>
      <c r="D104" s="227"/>
      <c r="E104" s="228">
        <v>38.22</v>
      </c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15"/>
      <c r="Z104" s="215"/>
      <c r="AA104" s="215"/>
      <c r="AB104" s="215"/>
      <c r="AC104" s="215"/>
      <c r="AD104" s="215"/>
      <c r="AE104" s="215"/>
      <c r="AF104" s="215"/>
      <c r="AG104" s="215" t="s">
        <v>121</v>
      </c>
      <c r="AH104" s="215">
        <v>0</v>
      </c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ht="22.5" outlineLevel="1" x14ac:dyDescent="0.2">
      <c r="A105" s="238">
        <v>31</v>
      </c>
      <c r="B105" s="239" t="s">
        <v>255</v>
      </c>
      <c r="C105" s="260" t="s">
        <v>256</v>
      </c>
      <c r="D105" s="240" t="s">
        <v>145</v>
      </c>
      <c r="E105" s="241">
        <v>122</v>
      </c>
      <c r="F105" s="242"/>
      <c r="G105" s="243">
        <f>ROUND(E105*F105,2)</f>
        <v>0</v>
      </c>
      <c r="H105" s="242"/>
      <c r="I105" s="243">
        <f>ROUND(E105*H105,2)</f>
        <v>0</v>
      </c>
      <c r="J105" s="242"/>
      <c r="K105" s="243">
        <f>ROUND(E105*J105,2)</f>
        <v>0</v>
      </c>
      <c r="L105" s="243">
        <v>21</v>
      </c>
      <c r="M105" s="243">
        <f>G105*(1+L105/100)</f>
        <v>0</v>
      </c>
      <c r="N105" s="243">
        <v>7.0400000000000003E-3</v>
      </c>
      <c r="O105" s="243">
        <f>ROUND(E105*N105,2)</f>
        <v>0.86</v>
      </c>
      <c r="P105" s="243">
        <v>0</v>
      </c>
      <c r="Q105" s="243">
        <f>ROUND(E105*P105,2)</f>
        <v>0</v>
      </c>
      <c r="R105" s="243" t="s">
        <v>253</v>
      </c>
      <c r="S105" s="243" t="s">
        <v>114</v>
      </c>
      <c r="T105" s="244" t="s">
        <v>115</v>
      </c>
      <c r="U105" s="225">
        <v>0.26</v>
      </c>
      <c r="V105" s="225">
        <f>ROUND(E105*U105,2)</f>
        <v>31.72</v>
      </c>
      <c r="W105" s="225"/>
      <c r="X105" s="225" t="s">
        <v>116</v>
      </c>
      <c r="Y105" s="215"/>
      <c r="Z105" s="215"/>
      <c r="AA105" s="215"/>
      <c r="AB105" s="215"/>
      <c r="AC105" s="215"/>
      <c r="AD105" s="215"/>
      <c r="AE105" s="215"/>
      <c r="AF105" s="215"/>
      <c r="AG105" s="215" t="s">
        <v>117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 x14ac:dyDescent="0.2">
      <c r="A106" s="222"/>
      <c r="B106" s="223"/>
      <c r="C106" s="262" t="s">
        <v>257</v>
      </c>
      <c r="D106" s="227"/>
      <c r="E106" s="228">
        <v>122</v>
      </c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15"/>
      <c r="Z106" s="215"/>
      <c r="AA106" s="215"/>
      <c r="AB106" s="215"/>
      <c r="AC106" s="215"/>
      <c r="AD106" s="215"/>
      <c r="AE106" s="215"/>
      <c r="AF106" s="215"/>
      <c r="AG106" s="215" t="s">
        <v>121</v>
      </c>
      <c r="AH106" s="215">
        <v>0</v>
      </c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ht="22.5" outlineLevel="1" x14ac:dyDescent="0.2">
      <c r="A107" s="238">
        <v>32</v>
      </c>
      <c r="B107" s="239" t="s">
        <v>258</v>
      </c>
      <c r="C107" s="260" t="s">
        <v>259</v>
      </c>
      <c r="D107" s="240" t="s">
        <v>145</v>
      </c>
      <c r="E107" s="241">
        <v>160.22</v>
      </c>
      <c r="F107" s="242"/>
      <c r="G107" s="243">
        <f>ROUND(E107*F107,2)</f>
        <v>0</v>
      </c>
      <c r="H107" s="242"/>
      <c r="I107" s="243">
        <f>ROUND(E107*H107,2)</f>
        <v>0</v>
      </c>
      <c r="J107" s="242"/>
      <c r="K107" s="243">
        <f>ROUND(E107*J107,2)</f>
        <v>0</v>
      </c>
      <c r="L107" s="243">
        <v>21</v>
      </c>
      <c r="M107" s="243">
        <f>G107*(1+L107/100)</f>
        <v>0</v>
      </c>
      <c r="N107" s="243">
        <v>0</v>
      </c>
      <c r="O107" s="243">
        <f>ROUND(E107*N107,2)</f>
        <v>0</v>
      </c>
      <c r="P107" s="243">
        <v>8.0000000000000002E-3</v>
      </c>
      <c r="Q107" s="243">
        <f>ROUND(E107*P107,2)</f>
        <v>1.28</v>
      </c>
      <c r="R107" s="243" t="s">
        <v>253</v>
      </c>
      <c r="S107" s="243" t="s">
        <v>114</v>
      </c>
      <c r="T107" s="244" t="s">
        <v>115</v>
      </c>
      <c r="U107" s="225">
        <v>0.1</v>
      </c>
      <c r="V107" s="225">
        <f>ROUND(E107*U107,2)</f>
        <v>16.02</v>
      </c>
      <c r="W107" s="225"/>
      <c r="X107" s="225" t="s">
        <v>116</v>
      </c>
      <c r="Y107" s="215"/>
      <c r="Z107" s="215"/>
      <c r="AA107" s="215"/>
      <c r="AB107" s="215"/>
      <c r="AC107" s="215"/>
      <c r="AD107" s="215"/>
      <c r="AE107" s="215"/>
      <c r="AF107" s="215"/>
      <c r="AG107" s="215" t="s">
        <v>117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">
      <c r="A108" s="222"/>
      <c r="B108" s="223"/>
      <c r="C108" s="262" t="s">
        <v>260</v>
      </c>
      <c r="D108" s="227"/>
      <c r="E108" s="228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15"/>
      <c r="Z108" s="215"/>
      <c r="AA108" s="215"/>
      <c r="AB108" s="215"/>
      <c r="AC108" s="215"/>
      <c r="AD108" s="215"/>
      <c r="AE108" s="215"/>
      <c r="AF108" s="215"/>
      <c r="AG108" s="215" t="s">
        <v>121</v>
      </c>
      <c r="AH108" s="215">
        <v>0</v>
      </c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 x14ac:dyDescent="0.2">
      <c r="A109" s="222"/>
      <c r="B109" s="223"/>
      <c r="C109" s="262" t="s">
        <v>261</v>
      </c>
      <c r="D109" s="227"/>
      <c r="E109" s="228">
        <v>38.22</v>
      </c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15"/>
      <c r="Z109" s="215"/>
      <c r="AA109" s="215"/>
      <c r="AB109" s="215"/>
      <c r="AC109" s="215"/>
      <c r="AD109" s="215"/>
      <c r="AE109" s="215"/>
      <c r="AF109" s="215"/>
      <c r="AG109" s="215" t="s">
        <v>121</v>
      </c>
      <c r="AH109" s="215">
        <v>5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">
      <c r="A110" s="222"/>
      <c r="B110" s="223"/>
      <c r="C110" s="262" t="s">
        <v>188</v>
      </c>
      <c r="D110" s="227"/>
      <c r="E110" s="228"/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15"/>
      <c r="Z110" s="215"/>
      <c r="AA110" s="215"/>
      <c r="AB110" s="215"/>
      <c r="AC110" s="215"/>
      <c r="AD110" s="215"/>
      <c r="AE110" s="215"/>
      <c r="AF110" s="215"/>
      <c r="AG110" s="215" t="s">
        <v>121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 x14ac:dyDescent="0.2">
      <c r="A111" s="222"/>
      <c r="B111" s="223"/>
      <c r="C111" s="262" t="s">
        <v>262</v>
      </c>
      <c r="D111" s="227"/>
      <c r="E111" s="228"/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15"/>
      <c r="Z111" s="215"/>
      <c r="AA111" s="215"/>
      <c r="AB111" s="215"/>
      <c r="AC111" s="215"/>
      <c r="AD111" s="215"/>
      <c r="AE111" s="215"/>
      <c r="AF111" s="215"/>
      <c r="AG111" s="215" t="s">
        <v>121</v>
      </c>
      <c r="AH111" s="215">
        <v>0</v>
      </c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 x14ac:dyDescent="0.2">
      <c r="A112" s="222"/>
      <c r="B112" s="223"/>
      <c r="C112" s="262" t="s">
        <v>263</v>
      </c>
      <c r="D112" s="227"/>
      <c r="E112" s="228">
        <v>122</v>
      </c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15"/>
      <c r="Z112" s="215"/>
      <c r="AA112" s="215"/>
      <c r="AB112" s="215"/>
      <c r="AC112" s="215"/>
      <c r="AD112" s="215"/>
      <c r="AE112" s="215"/>
      <c r="AF112" s="215"/>
      <c r="AG112" s="215" t="s">
        <v>121</v>
      </c>
      <c r="AH112" s="215">
        <v>5</v>
      </c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 x14ac:dyDescent="0.2">
      <c r="A113" s="238">
        <v>33</v>
      </c>
      <c r="B113" s="239" t="s">
        <v>264</v>
      </c>
      <c r="C113" s="260" t="s">
        <v>265</v>
      </c>
      <c r="D113" s="240" t="s">
        <v>158</v>
      </c>
      <c r="E113" s="241">
        <v>1.2773300000000001</v>
      </c>
      <c r="F113" s="242"/>
      <c r="G113" s="243">
        <f>ROUND(E113*F113,2)</f>
        <v>0</v>
      </c>
      <c r="H113" s="242"/>
      <c r="I113" s="243">
        <f>ROUND(E113*H113,2)</f>
        <v>0</v>
      </c>
      <c r="J113" s="242"/>
      <c r="K113" s="243">
        <f>ROUND(E113*J113,2)</f>
        <v>0</v>
      </c>
      <c r="L113" s="243">
        <v>21</v>
      </c>
      <c r="M113" s="243">
        <f>G113*(1+L113/100)</f>
        <v>0</v>
      </c>
      <c r="N113" s="243">
        <v>2.2970000000000001E-2</v>
      </c>
      <c r="O113" s="243">
        <f>ROUND(E113*N113,2)</f>
        <v>0.03</v>
      </c>
      <c r="P113" s="243">
        <v>0</v>
      </c>
      <c r="Q113" s="243">
        <f>ROUND(E113*P113,2)</f>
        <v>0</v>
      </c>
      <c r="R113" s="243" t="s">
        <v>253</v>
      </c>
      <c r="S113" s="243" t="s">
        <v>114</v>
      </c>
      <c r="T113" s="244" t="s">
        <v>115</v>
      </c>
      <c r="U113" s="225">
        <v>0</v>
      </c>
      <c r="V113" s="225">
        <f>ROUND(E113*U113,2)</f>
        <v>0</v>
      </c>
      <c r="W113" s="225"/>
      <c r="X113" s="225" t="s">
        <v>116</v>
      </c>
      <c r="Y113" s="215"/>
      <c r="Z113" s="215"/>
      <c r="AA113" s="215"/>
      <c r="AB113" s="215"/>
      <c r="AC113" s="215"/>
      <c r="AD113" s="215"/>
      <c r="AE113" s="215"/>
      <c r="AF113" s="215"/>
      <c r="AG113" s="215" t="s">
        <v>117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">
      <c r="A114" s="222"/>
      <c r="B114" s="223"/>
      <c r="C114" s="262" t="s">
        <v>266</v>
      </c>
      <c r="D114" s="227"/>
      <c r="E114" s="228">
        <v>5.7329999999999999E-2</v>
      </c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15"/>
      <c r="Z114" s="215"/>
      <c r="AA114" s="215"/>
      <c r="AB114" s="215"/>
      <c r="AC114" s="215"/>
      <c r="AD114" s="215"/>
      <c r="AE114" s="215"/>
      <c r="AF114" s="215"/>
      <c r="AG114" s="215" t="s">
        <v>121</v>
      </c>
      <c r="AH114" s="215">
        <v>0</v>
      </c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">
      <c r="A115" s="222"/>
      <c r="B115" s="223"/>
      <c r="C115" s="262" t="s">
        <v>267</v>
      </c>
      <c r="D115" s="227"/>
      <c r="E115" s="228">
        <v>1.22</v>
      </c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15"/>
      <c r="Z115" s="215"/>
      <c r="AA115" s="215"/>
      <c r="AB115" s="215"/>
      <c r="AC115" s="215"/>
      <c r="AD115" s="215"/>
      <c r="AE115" s="215"/>
      <c r="AF115" s="215"/>
      <c r="AG115" s="215" t="s">
        <v>121</v>
      </c>
      <c r="AH115" s="215">
        <v>0</v>
      </c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ht="22.5" outlineLevel="1" x14ac:dyDescent="0.2">
      <c r="A116" s="238">
        <v>34</v>
      </c>
      <c r="B116" s="239" t="s">
        <v>268</v>
      </c>
      <c r="C116" s="260" t="s">
        <v>269</v>
      </c>
      <c r="D116" s="240" t="s">
        <v>112</v>
      </c>
      <c r="E116" s="241">
        <v>54.915199999999999</v>
      </c>
      <c r="F116" s="242"/>
      <c r="G116" s="243">
        <f>ROUND(E116*F116,2)</f>
        <v>0</v>
      </c>
      <c r="H116" s="242"/>
      <c r="I116" s="243">
        <f>ROUND(E116*H116,2)</f>
        <v>0</v>
      </c>
      <c r="J116" s="242"/>
      <c r="K116" s="243">
        <f>ROUND(E116*J116,2)</f>
        <v>0</v>
      </c>
      <c r="L116" s="243">
        <v>21</v>
      </c>
      <c r="M116" s="243">
        <f>G116*(1+L116/100)</f>
        <v>0</v>
      </c>
      <c r="N116" s="243">
        <v>6.0000000000000002E-5</v>
      </c>
      <c r="O116" s="243">
        <f>ROUND(E116*N116,2)</f>
        <v>0</v>
      </c>
      <c r="P116" s="243">
        <v>0</v>
      </c>
      <c r="Q116" s="243">
        <f>ROUND(E116*P116,2)</f>
        <v>0</v>
      </c>
      <c r="R116" s="243" t="s">
        <v>253</v>
      </c>
      <c r="S116" s="243" t="s">
        <v>114</v>
      </c>
      <c r="T116" s="244" t="s">
        <v>115</v>
      </c>
      <c r="U116" s="225">
        <v>0</v>
      </c>
      <c r="V116" s="225">
        <f>ROUND(E116*U116,2)</f>
        <v>0</v>
      </c>
      <c r="W116" s="225"/>
      <c r="X116" s="225" t="s">
        <v>116</v>
      </c>
      <c r="Y116" s="215"/>
      <c r="Z116" s="215"/>
      <c r="AA116" s="215"/>
      <c r="AB116" s="215"/>
      <c r="AC116" s="215"/>
      <c r="AD116" s="215"/>
      <c r="AE116" s="215"/>
      <c r="AF116" s="215"/>
      <c r="AG116" s="215" t="s">
        <v>117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">
      <c r="A117" s="222"/>
      <c r="B117" s="223"/>
      <c r="C117" s="262" t="s">
        <v>270</v>
      </c>
      <c r="D117" s="227"/>
      <c r="E117" s="228">
        <v>6.1151999999999997</v>
      </c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15"/>
      <c r="Z117" s="215"/>
      <c r="AA117" s="215"/>
      <c r="AB117" s="215"/>
      <c r="AC117" s="215"/>
      <c r="AD117" s="215"/>
      <c r="AE117" s="215"/>
      <c r="AF117" s="215"/>
      <c r="AG117" s="215" t="s">
        <v>121</v>
      </c>
      <c r="AH117" s="215">
        <v>0</v>
      </c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">
      <c r="A118" s="222"/>
      <c r="B118" s="223"/>
      <c r="C118" s="262" t="s">
        <v>271</v>
      </c>
      <c r="D118" s="227"/>
      <c r="E118" s="228">
        <v>48.8</v>
      </c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15"/>
      <c r="Z118" s="215"/>
      <c r="AA118" s="215"/>
      <c r="AB118" s="215"/>
      <c r="AC118" s="215"/>
      <c r="AD118" s="215"/>
      <c r="AE118" s="215"/>
      <c r="AF118" s="215"/>
      <c r="AG118" s="215" t="s">
        <v>121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38">
        <v>35</v>
      </c>
      <c r="B119" s="239" t="s">
        <v>272</v>
      </c>
      <c r="C119" s="260" t="s">
        <v>273</v>
      </c>
      <c r="D119" s="240" t="s">
        <v>145</v>
      </c>
      <c r="E119" s="241">
        <v>38.22</v>
      </c>
      <c r="F119" s="242"/>
      <c r="G119" s="243">
        <f>ROUND(E119*F119,2)</f>
        <v>0</v>
      </c>
      <c r="H119" s="242"/>
      <c r="I119" s="243">
        <f>ROUND(E119*H119,2)</f>
        <v>0</v>
      </c>
      <c r="J119" s="242"/>
      <c r="K119" s="243">
        <f>ROUND(E119*J119,2)</f>
        <v>0</v>
      </c>
      <c r="L119" s="243">
        <v>21</v>
      </c>
      <c r="M119" s="243">
        <f>G119*(1+L119/100)</f>
        <v>0</v>
      </c>
      <c r="N119" s="243">
        <v>8.3000000000000001E-4</v>
      </c>
      <c r="O119" s="243">
        <f>ROUND(E119*N119,2)</f>
        <v>0.03</v>
      </c>
      <c r="P119" s="243">
        <v>0</v>
      </c>
      <c r="Q119" s="243">
        <f>ROUND(E119*P119,2)</f>
        <v>0</v>
      </c>
      <c r="R119" s="243" t="s">
        <v>227</v>
      </c>
      <c r="S119" s="243" t="s">
        <v>114</v>
      </c>
      <c r="T119" s="244" t="s">
        <v>115</v>
      </c>
      <c r="U119" s="225">
        <v>0</v>
      </c>
      <c r="V119" s="225">
        <f>ROUND(E119*U119,2)</f>
        <v>0</v>
      </c>
      <c r="W119" s="225"/>
      <c r="X119" s="225" t="s">
        <v>228</v>
      </c>
      <c r="Y119" s="215"/>
      <c r="Z119" s="215"/>
      <c r="AA119" s="215"/>
      <c r="AB119" s="215"/>
      <c r="AC119" s="215"/>
      <c r="AD119" s="215"/>
      <c r="AE119" s="215"/>
      <c r="AF119" s="215"/>
      <c r="AG119" s="215" t="s">
        <v>229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 x14ac:dyDescent="0.2">
      <c r="A120" s="222"/>
      <c r="B120" s="223"/>
      <c r="C120" s="262" t="s">
        <v>254</v>
      </c>
      <c r="D120" s="227"/>
      <c r="E120" s="228">
        <v>38.22</v>
      </c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5"/>
      <c r="Y120" s="215"/>
      <c r="Z120" s="215"/>
      <c r="AA120" s="215"/>
      <c r="AB120" s="215"/>
      <c r="AC120" s="215"/>
      <c r="AD120" s="215"/>
      <c r="AE120" s="215"/>
      <c r="AF120" s="215"/>
      <c r="AG120" s="215" t="s">
        <v>121</v>
      </c>
      <c r="AH120" s="215">
        <v>0</v>
      </c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">
      <c r="A121" s="222">
        <v>36</v>
      </c>
      <c r="B121" s="223" t="s">
        <v>274</v>
      </c>
      <c r="C121" s="264" t="s">
        <v>275</v>
      </c>
      <c r="D121" s="224" t="s">
        <v>0</v>
      </c>
      <c r="E121" s="248"/>
      <c r="F121" s="226"/>
      <c r="G121" s="225">
        <f>ROUND(E121*F121,2)</f>
        <v>0</v>
      </c>
      <c r="H121" s="226"/>
      <c r="I121" s="225">
        <f>ROUND(E121*H121,2)</f>
        <v>0</v>
      </c>
      <c r="J121" s="226"/>
      <c r="K121" s="225">
        <f>ROUND(E121*J121,2)</f>
        <v>0</v>
      </c>
      <c r="L121" s="225">
        <v>21</v>
      </c>
      <c r="M121" s="225">
        <f>G121*(1+L121/100)</f>
        <v>0</v>
      </c>
      <c r="N121" s="225">
        <v>0</v>
      </c>
      <c r="O121" s="225">
        <f>ROUND(E121*N121,2)</f>
        <v>0</v>
      </c>
      <c r="P121" s="225">
        <v>0</v>
      </c>
      <c r="Q121" s="225">
        <f>ROUND(E121*P121,2)</f>
        <v>0</v>
      </c>
      <c r="R121" s="225" t="s">
        <v>253</v>
      </c>
      <c r="S121" s="225" t="s">
        <v>114</v>
      </c>
      <c r="T121" s="225" t="s">
        <v>115</v>
      </c>
      <c r="U121" s="225">
        <v>0</v>
      </c>
      <c r="V121" s="225">
        <f>ROUND(E121*U121,2)</f>
        <v>0</v>
      </c>
      <c r="W121" s="225"/>
      <c r="X121" s="225" t="s">
        <v>194</v>
      </c>
      <c r="Y121" s="215"/>
      <c r="Z121" s="215"/>
      <c r="AA121" s="215"/>
      <c r="AB121" s="215"/>
      <c r="AC121" s="215"/>
      <c r="AD121" s="215"/>
      <c r="AE121" s="215"/>
      <c r="AF121" s="215"/>
      <c r="AG121" s="215" t="s">
        <v>195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 x14ac:dyDescent="0.2">
      <c r="A122" s="222"/>
      <c r="B122" s="223"/>
      <c r="C122" s="265" t="s">
        <v>238</v>
      </c>
      <c r="D122" s="249"/>
      <c r="E122" s="249"/>
      <c r="F122" s="249"/>
      <c r="G122" s="249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15"/>
      <c r="Z122" s="215"/>
      <c r="AA122" s="215"/>
      <c r="AB122" s="215"/>
      <c r="AC122" s="215"/>
      <c r="AD122" s="215"/>
      <c r="AE122" s="215"/>
      <c r="AF122" s="215"/>
      <c r="AG122" s="215" t="s">
        <v>119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x14ac:dyDescent="0.2">
      <c r="A123" s="232" t="s">
        <v>108</v>
      </c>
      <c r="B123" s="233" t="s">
        <v>71</v>
      </c>
      <c r="C123" s="259" t="s">
        <v>72</v>
      </c>
      <c r="D123" s="234"/>
      <c r="E123" s="235"/>
      <c r="F123" s="236"/>
      <c r="G123" s="236">
        <f>SUMIF(AG124:AG173,"&lt;&gt;NOR",G124:G173)</f>
        <v>0</v>
      </c>
      <c r="H123" s="236"/>
      <c r="I123" s="236">
        <f>SUM(I124:I173)</f>
        <v>0</v>
      </c>
      <c r="J123" s="236"/>
      <c r="K123" s="236">
        <f>SUM(K124:K173)</f>
        <v>0</v>
      </c>
      <c r="L123" s="236"/>
      <c r="M123" s="236">
        <f>SUM(M124:M173)</f>
        <v>0</v>
      </c>
      <c r="N123" s="236"/>
      <c r="O123" s="236">
        <f>SUM(O124:O173)</f>
        <v>1.4100000000000001</v>
      </c>
      <c r="P123" s="236"/>
      <c r="Q123" s="236">
        <f>SUM(Q124:Q173)</f>
        <v>0.66999999999999993</v>
      </c>
      <c r="R123" s="236"/>
      <c r="S123" s="236"/>
      <c r="T123" s="237"/>
      <c r="U123" s="231"/>
      <c r="V123" s="231">
        <f>SUM(V124:V173)</f>
        <v>154.6</v>
      </c>
      <c r="W123" s="231"/>
      <c r="X123" s="231"/>
      <c r="AG123" t="s">
        <v>109</v>
      </c>
    </row>
    <row r="124" spans="1:60" ht="22.5" outlineLevel="1" x14ac:dyDescent="0.2">
      <c r="A124" s="238">
        <v>37</v>
      </c>
      <c r="B124" s="239" t="s">
        <v>276</v>
      </c>
      <c r="C124" s="260" t="s">
        <v>277</v>
      </c>
      <c r="D124" s="240" t="s">
        <v>145</v>
      </c>
      <c r="E124" s="241">
        <v>36.6</v>
      </c>
      <c r="F124" s="242"/>
      <c r="G124" s="243">
        <f>ROUND(E124*F124,2)</f>
        <v>0</v>
      </c>
      <c r="H124" s="242"/>
      <c r="I124" s="243">
        <f>ROUND(E124*H124,2)</f>
        <v>0</v>
      </c>
      <c r="J124" s="242"/>
      <c r="K124" s="243">
        <f>ROUND(E124*J124,2)</f>
        <v>0</v>
      </c>
      <c r="L124" s="243">
        <v>21</v>
      </c>
      <c r="M124" s="243">
        <f>G124*(1+L124/100)</f>
        <v>0</v>
      </c>
      <c r="N124" s="243">
        <v>8.5999999999999998E-4</v>
      </c>
      <c r="O124" s="243">
        <f>ROUND(E124*N124,2)</f>
        <v>0.03</v>
      </c>
      <c r="P124" s="243">
        <v>0</v>
      </c>
      <c r="Q124" s="243">
        <f>ROUND(E124*P124,2)</f>
        <v>0</v>
      </c>
      <c r="R124" s="243" t="s">
        <v>278</v>
      </c>
      <c r="S124" s="243" t="s">
        <v>114</v>
      </c>
      <c r="T124" s="244" t="s">
        <v>115</v>
      </c>
      <c r="U124" s="225">
        <v>0.81</v>
      </c>
      <c r="V124" s="225">
        <f>ROUND(E124*U124,2)</f>
        <v>29.65</v>
      </c>
      <c r="W124" s="225"/>
      <c r="X124" s="225" t="s">
        <v>116</v>
      </c>
      <c r="Y124" s="215"/>
      <c r="Z124" s="215"/>
      <c r="AA124" s="215"/>
      <c r="AB124" s="215"/>
      <c r="AC124" s="215"/>
      <c r="AD124" s="215"/>
      <c r="AE124" s="215"/>
      <c r="AF124" s="215"/>
      <c r="AG124" s="215" t="s">
        <v>117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 x14ac:dyDescent="0.2">
      <c r="A125" s="222"/>
      <c r="B125" s="223"/>
      <c r="C125" s="261" t="s">
        <v>279</v>
      </c>
      <c r="D125" s="246"/>
      <c r="E125" s="246"/>
      <c r="F125" s="246"/>
      <c r="G125" s="246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15"/>
      <c r="Z125" s="215"/>
      <c r="AA125" s="215"/>
      <c r="AB125" s="215"/>
      <c r="AC125" s="215"/>
      <c r="AD125" s="215"/>
      <c r="AE125" s="215"/>
      <c r="AF125" s="215"/>
      <c r="AG125" s="215" t="s">
        <v>119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 x14ac:dyDescent="0.2">
      <c r="A126" s="222"/>
      <c r="B126" s="223"/>
      <c r="C126" s="267" t="s">
        <v>280</v>
      </c>
      <c r="D126" s="250"/>
      <c r="E126" s="250"/>
      <c r="F126" s="250"/>
      <c r="G126" s="250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15"/>
      <c r="Z126" s="215"/>
      <c r="AA126" s="215"/>
      <c r="AB126" s="215"/>
      <c r="AC126" s="215"/>
      <c r="AD126" s="215"/>
      <c r="AE126" s="215"/>
      <c r="AF126" s="215"/>
      <c r="AG126" s="215" t="s">
        <v>217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">
      <c r="A127" s="222"/>
      <c r="B127" s="223"/>
      <c r="C127" s="262" t="s">
        <v>281</v>
      </c>
      <c r="D127" s="227"/>
      <c r="E127" s="228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15"/>
      <c r="Z127" s="215"/>
      <c r="AA127" s="215"/>
      <c r="AB127" s="215"/>
      <c r="AC127" s="215"/>
      <c r="AD127" s="215"/>
      <c r="AE127" s="215"/>
      <c r="AF127" s="215"/>
      <c r="AG127" s="215" t="s">
        <v>121</v>
      </c>
      <c r="AH127" s="215">
        <v>0</v>
      </c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ht="22.5" outlineLevel="1" x14ac:dyDescent="0.2">
      <c r="A128" s="222"/>
      <c r="B128" s="223"/>
      <c r="C128" s="262" t="s">
        <v>282</v>
      </c>
      <c r="D128" s="227"/>
      <c r="E128" s="228"/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15"/>
      <c r="Z128" s="215"/>
      <c r="AA128" s="215"/>
      <c r="AB128" s="215"/>
      <c r="AC128" s="215"/>
      <c r="AD128" s="215"/>
      <c r="AE128" s="215"/>
      <c r="AF128" s="215"/>
      <c r="AG128" s="215" t="s">
        <v>121</v>
      </c>
      <c r="AH128" s="215">
        <v>0</v>
      </c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 x14ac:dyDescent="0.2">
      <c r="A129" s="222"/>
      <c r="B129" s="223"/>
      <c r="C129" s="262" t="s">
        <v>283</v>
      </c>
      <c r="D129" s="227"/>
      <c r="E129" s="228">
        <v>36.6</v>
      </c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15"/>
      <c r="Z129" s="215"/>
      <c r="AA129" s="215"/>
      <c r="AB129" s="215"/>
      <c r="AC129" s="215"/>
      <c r="AD129" s="215"/>
      <c r="AE129" s="215"/>
      <c r="AF129" s="215"/>
      <c r="AG129" s="215" t="s">
        <v>121</v>
      </c>
      <c r="AH129" s="215">
        <v>0</v>
      </c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ht="22.5" outlineLevel="1" x14ac:dyDescent="0.2">
      <c r="A130" s="238">
        <v>38</v>
      </c>
      <c r="B130" s="239" t="s">
        <v>284</v>
      </c>
      <c r="C130" s="260" t="s">
        <v>285</v>
      </c>
      <c r="D130" s="240" t="s">
        <v>112</v>
      </c>
      <c r="E130" s="241">
        <v>2</v>
      </c>
      <c r="F130" s="242"/>
      <c r="G130" s="243">
        <f>ROUND(E130*F130,2)</f>
        <v>0</v>
      </c>
      <c r="H130" s="242"/>
      <c r="I130" s="243">
        <f>ROUND(E130*H130,2)</f>
        <v>0</v>
      </c>
      <c r="J130" s="242"/>
      <c r="K130" s="243">
        <f>ROUND(E130*J130,2)</f>
        <v>0</v>
      </c>
      <c r="L130" s="243">
        <v>21</v>
      </c>
      <c r="M130" s="243">
        <f>G130*(1+L130/100)</f>
        <v>0</v>
      </c>
      <c r="N130" s="243">
        <v>5.0600000000000003E-3</v>
      </c>
      <c r="O130" s="243">
        <f>ROUND(E130*N130,2)</f>
        <v>0.01</v>
      </c>
      <c r="P130" s="243">
        <v>0</v>
      </c>
      <c r="Q130" s="243">
        <f>ROUND(E130*P130,2)</f>
        <v>0</v>
      </c>
      <c r="R130" s="243" t="s">
        <v>278</v>
      </c>
      <c r="S130" s="243" t="s">
        <v>114</v>
      </c>
      <c r="T130" s="244" t="s">
        <v>115</v>
      </c>
      <c r="U130" s="225">
        <v>1.38</v>
      </c>
      <c r="V130" s="225">
        <f>ROUND(E130*U130,2)</f>
        <v>2.76</v>
      </c>
      <c r="W130" s="225"/>
      <c r="X130" s="225" t="s">
        <v>116</v>
      </c>
      <c r="Y130" s="215"/>
      <c r="Z130" s="215"/>
      <c r="AA130" s="215"/>
      <c r="AB130" s="215"/>
      <c r="AC130" s="215"/>
      <c r="AD130" s="215"/>
      <c r="AE130" s="215"/>
      <c r="AF130" s="215"/>
      <c r="AG130" s="215" t="s">
        <v>117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 x14ac:dyDescent="0.2">
      <c r="A131" s="222"/>
      <c r="B131" s="223"/>
      <c r="C131" s="261" t="s">
        <v>286</v>
      </c>
      <c r="D131" s="246"/>
      <c r="E131" s="246"/>
      <c r="F131" s="246"/>
      <c r="G131" s="246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15"/>
      <c r="Z131" s="215"/>
      <c r="AA131" s="215"/>
      <c r="AB131" s="215"/>
      <c r="AC131" s="215"/>
      <c r="AD131" s="215"/>
      <c r="AE131" s="215"/>
      <c r="AF131" s="215"/>
      <c r="AG131" s="215" t="s">
        <v>119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 x14ac:dyDescent="0.2">
      <c r="A132" s="222"/>
      <c r="B132" s="223"/>
      <c r="C132" s="262" t="s">
        <v>287</v>
      </c>
      <c r="D132" s="227"/>
      <c r="E132" s="228"/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25"/>
      <c r="Y132" s="215"/>
      <c r="Z132" s="215"/>
      <c r="AA132" s="215"/>
      <c r="AB132" s="215"/>
      <c r="AC132" s="215"/>
      <c r="AD132" s="215"/>
      <c r="AE132" s="215"/>
      <c r="AF132" s="215"/>
      <c r="AG132" s="215" t="s">
        <v>121</v>
      </c>
      <c r="AH132" s="215">
        <v>0</v>
      </c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 x14ac:dyDescent="0.2">
      <c r="A133" s="222"/>
      <c r="B133" s="223"/>
      <c r="C133" s="262" t="s">
        <v>288</v>
      </c>
      <c r="D133" s="227"/>
      <c r="E133" s="228">
        <v>2</v>
      </c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5"/>
      <c r="Y133" s="215"/>
      <c r="Z133" s="215"/>
      <c r="AA133" s="215"/>
      <c r="AB133" s="215"/>
      <c r="AC133" s="215"/>
      <c r="AD133" s="215"/>
      <c r="AE133" s="215"/>
      <c r="AF133" s="215"/>
      <c r="AG133" s="215" t="s">
        <v>121</v>
      </c>
      <c r="AH133" s="215">
        <v>0</v>
      </c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ht="22.5" outlineLevel="1" x14ac:dyDescent="0.2">
      <c r="A134" s="238">
        <v>39</v>
      </c>
      <c r="B134" s="239" t="s">
        <v>289</v>
      </c>
      <c r="C134" s="260" t="s">
        <v>290</v>
      </c>
      <c r="D134" s="240" t="s">
        <v>145</v>
      </c>
      <c r="E134" s="241">
        <v>61</v>
      </c>
      <c r="F134" s="242"/>
      <c r="G134" s="243">
        <f>ROUND(E134*F134,2)</f>
        <v>0</v>
      </c>
      <c r="H134" s="242"/>
      <c r="I134" s="243">
        <f>ROUND(E134*H134,2)</f>
        <v>0</v>
      </c>
      <c r="J134" s="242"/>
      <c r="K134" s="243">
        <f>ROUND(E134*J134,2)</f>
        <v>0</v>
      </c>
      <c r="L134" s="243">
        <v>21</v>
      </c>
      <c r="M134" s="243">
        <f>G134*(1+L134/100)</f>
        <v>0</v>
      </c>
      <c r="N134" s="243">
        <v>1.24E-3</v>
      </c>
      <c r="O134" s="243">
        <f>ROUND(E134*N134,2)</f>
        <v>0.08</v>
      </c>
      <c r="P134" s="243">
        <v>0</v>
      </c>
      <c r="Q134" s="243">
        <f>ROUND(E134*P134,2)</f>
        <v>0</v>
      </c>
      <c r="R134" s="243" t="s">
        <v>278</v>
      </c>
      <c r="S134" s="243" t="s">
        <v>114</v>
      </c>
      <c r="T134" s="244" t="s">
        <v>115</v>
      </c>
      <c r="U134" s="225">
        <v>0.3</v>
      </c>
      <c r="V134" s="225">
        <f>ROUND(E134*U134,2)</f>
        <v>18.3</v>
      </c>
      <c r="W134" s="225"/>
      <c r="X134" s="225" t="s">
        <v>116</v>
      </c>
      <c r="Y134" s="215"/>
      <c r="Z134" s="215"/>
      <c r="AA134" s="215"/>
      <c r="AB134" s="215"/>
      <c r="AC134" s="215"/>
      <c r="AD134" s="215"/>
      <c r="AE134" s="215"/>
      <c r="AF134" s="215"/>
      <c r="AG134" s="215" t="s">
        <v>117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 x14ac:dyDescent="0.2">
      <c r="A135" s="222"/>
      <c r="B135" s="223"/>
      <c r="C135" s="261" t="s">
        <v>291</v>
      </c>
      <c r="D135" s="246"/>
      <c r="E135" s="246"/>
      <c r="F135" s="246"/>
      <c r="G135" s="246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15"/>
      <c r="Z135" s="215"/>
      <c r="AA135" s="215"/>
      <c r="AB135" s="215"/>
      <c r="AC135" s="215"/>
      <c r="AD135" s="215"/>
      <c r="AE135" s="215"/>
      <c r="AF135" s="215"/>
      <c r="AG135" s="215" t="s">
        <v>119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 x14ac:dyDescent="0.2">
      <c r="A136" s="222"/>
      <c r="B136" s="223"/>
      <c r="C136" s="262" t="s">
        <v>292</v>
      </c>
      <c r="D136" s="227"/>
      <c r="E136" s="228">
        <v>61</v>
      </c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15"/>
      <c r="Z136" s="215"/>
      <c r="AA136" s="215"/>
      <c r="AB136" s="215"/>
      <c r="AC136" s="215"/>
      <c r="AD136" s="215"/>
      <c r="AE136" s="215"/>
      <c r="AF136" s="215"/>
      <c r="AG136" s="215" t="s">
        <v>121</v>
      </c>
      <c r="AH136" s="215">
        <v>0</v>
      </c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ht="22.5" outlineLevel="1" x14ac:dyDescent="0.2">
      <c r="A137" s="238">
        <v>40</v>
      </c>
      <c r="B137" s="239" t="s">
        <v>293</v>
      </c>
      <c r="C137" s="260" t="s">
        <v>294</v>
      </c>
      <c r="D137" s="240" t="s">
        <v>145</v>
      </c>
      <c r="E137" s="241">
        <v>36.57</v>
      </c>
      <c r="F137" s="242"/>
      <c r="G137" s="243">
        <f>ROUND(E137*F137,2)</f>
        <v>0</v>
      </c>
      <c r="H137" s="242"/>
      <c r="I137" s="243">
        <f>ROUND(E137*H137,2)</f>
        <v>0</v>
      </c>
      <c r="J137" s="242"/>
      <c r="K137" s="243">
        <f>ROUND(E137*J137,2)</f>
        <v>0</v>
      </c>
      <c r="L137" s="243">
        <v>21</v>
      </c>
      <c r="M137" s="243">
        <f>G137*(1+L137/100)</f>
        <v>0</v>
      </c>
      <c r="N137" s="243">
        <v>1.0330000000000001E-2</v>
      </c>
      <c r="O137" s="243">
        <f>ROUND(E137*N137,2)</f>
        <v>0.38</v>
      </c>
      <c r="P137" s="243">
        <v>0</v>
      </c>
      <c r="Q137" s="243">
        <f>ROUND(E137*P137,2)</f>
        <v>0</v>
      </c>
      <c r="R137" s="243" t="s">
        <v>278</v>
      </c>
      <c r="S137" s="243" t="s">
        <v>114</v>
      </c>
      <c r="T137" s="244" t="s">
        <v>115</v>
      </c>
      <c r="U137" s="225">
        <v>0.6</v>
      </c>
      <c r="V137" s="225">
        <f>ROUND(E137*U137,2)</f>
        <v>21.94</v>
      </c>
      <c r="W137" s="225"/>
      <c r="X137" s="225" t="s">
        <v>116</v>
      </c>
      <c r="Y137" s="215"/>
      <c r="Z137" s="215"/>
      <c r="AA137" s="215"/>
      <c r="AB137" s="215"/>
      <c r="AC137" s="215"/>
      <c r="AD137" s="215"/>
      <c r="AE137" s="215"/>
      <c r="AF137" s="215"/>
      <c r="AG137" s="215" t="s">
        <v>117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 x14ac:dyDescent="0.2">
      <c r="A138" s="222"/>
      <c r="B138" s="223"/>
      <c r="C138" s="261" t="s">
        <v>291</v>
      </c>
      <c r="D138" s="246"/>
      <c r="E138" s="246"/>
      <c r="F138" s="246"/>
      <c r="G138" s="246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15"/>
      <c r="Z138" s="215"/>
      <c r="AA138" s="215"/>
      <c r="AB138" s="215"/>
      <c r="AC138" s="215"/>
      <c r="AD138" s="215"/>
      <c r="AE138" s="215"/>
      <c r="AF138" s="215"/>
      <c r="AG138" s="215" t="s">
        <v>119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 x14ac:dyDescent="0.2">
      <c r="A139" s="222"/>
      <c r="B139" s="223"/>
      <c r="C139" s="262" t="s">
        <v>295</v>
      </c>
      <c r="D139" s="227"/>
      <c r="E139" s="228">
        <v>36.57</v>
      </c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15"/>
      <c r="Z139" s="215"/>
      <c r="AA139" s="215"/>
      <c r="AB139" s="215"/>
      <c r="AC139" s="215"/>
      <c r="AD139" s="215"/>
      <c r="AE139" s="215"/>
      <c r="AF139" s="215"/>
      <c r="AG139" s="215" t="s">
        <v>121</v>
      </c>
      <c r="AH139" s="215">
        <v>0</v>
      </c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ht="22.5" outlineLevel="1" x14ac:dyDescent="0.2">
      <c r="A140" s="238">
        <v>41</v>
      </c>
      <c r="B140" s="239" t="s">
        <v>296</v>
      </c>
      <c r="C140" s="260" t="s">
        <v>297</v>
      </c>
      <c r="D140" s="240" t="s">
        <v>145</v>
      </c>
      <c r="E140" s="241">
        <v>22.5</v>
      </c>
      <c r="F140" s="242"/>
      <c r="G140" s="243">
        <f>ROUND(E140*F140,2)</f>
        <v>0</v>
      </c>
      <c r="H140" s="242"/>
      <c r="I140" s="243">
        <f>ROUND(E140*H140,2)</f>
        <v>0</v>
      </c>
      <c r="J140" s="242"/>
      <c r="K140" s="243">
        <f>ROUND(E140*J140,2)</f>
        <v>0</v>
      </c>
      <c r="L140" s="243">
        <v>21</v>
      </c>
      <c r="M140" s="243">
        <f>G140*(1+L140/100)</f>
        <v>0</v>
      </c>
      <c r="N140" s="243">
        <v>6.0299999999999998E-3</v>
      </c>
      <c r="O140" s="243">
        <f>ROUND(E140*N140,2)</f>
        <v>0.14000000000000001</v>
      </c>
      <c r="P140" s="243">
        <v>0</v>
      </c>
      <c r="Q140" s="243">
        <f>ROUND(E140*P140,2)</f>
        <v>0</v>
      </c>
      <c r="R140" s="243" t="s">
        <v>278</v>
      </c>
      <c r="S140" s="243" t="s">
        <v>114</v>
      </c>
      <c r="T140" s="244" t="s">
        <v>115</v>
      </c>
      <c r="U140" s="225">
        <v>0.56999999999999995</v>
      </c>
      <c r="V140" s="225">
        <f>ROUND(E140*U140,2)</f>
        <v>12.83</v>
      </c>
      <c r="W140" s="225"/>
      <c r="X140" s="225" t="s">
        <v>116</v>
      </c>
      <c r="Y140" s="215"/>
      <c r="Z140" s="215"/>
      <c r="AA140" s="215"/>
      <c r="AB140" s="215"/>
      <c r="AC140" s="215"/>
      <c r="AD140" s="215"/>
      <c r="AE140" s="215"/>
      <c r="AF140" s="215"/>
      <c r="AG140" s="215" t="s">
        <v>117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 x14ac:dyDescent="0.2">
      <c r="A141" s="222"/>
      <c r="B141" s="223"/>
      <c r="C141" s="262" t="s">
        <v>298</v>
      </c>
      <c r="D141" s="227"/>
      <c r="E141" s="228">
        <v>4</v>
      </c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15"/>
      <c r="Z141" s="215"/>
      <c r="AA141" s="215"/>
      <c r="AB141" s="215"/>
      <c r="AC141" s="215"/>
      <c r="AD141" s="215"/>
      <c r="AE141" s="215"/>
      <c r="AF141" s="215"/>
      <c r="AG141" s="215" t="s">
        <v>121</v>
      </c>
      <c r="AH141" s="215">
        <v>0</v>
      </c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 x14ac:dyDescent="0.2">
      <c r="A142" s="222"/>
      <c r="B142" s="223"/>
      <c r="C142" s="262" t="s">
        <v>299</v>
      </c>
      <c r="D142" s="227"/>
      <c r="E142" s="228">
        <v>18.5</v>
      </c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15"/>
      <c r="Z142" s="215"/>
      <c r="AA142" s="215"/>
      <c r="AB142" s="215"/>
      <c r="AC142" s="215"/>
      <c r="AD142" s="215"/>
      <c r="AE142" s="215"/>
      <c r="AF142" s="215"/>
      <c r="AG142" s="215" t="s">
        <v>121</v>
      </c>
      <c r="AH142" s="215">
        <v>0</v>
      </c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ht="22.5" outlineLevel="1" x14ac:dyDescent="0.2">
      <c r="A143" s="238">
        <v>42</v>
      </c>
      <c r="B143" s="239" t="s">
        <v>300</v>
      </c>
      <c r="C143" s="260" t="s">
        <v>301</v>
      </c>
      <c r="D143" s="240" t="s">
        <v>145</v>
      </c>
      <c r="E143" s="241">
        <v>61</v>
      </c>
      <c r="F143" s="242"/>
      <c r="G143" s="243">
        <f>ROUND(E143*F143,2)</f>
        <v>0</v>
      </c>
      <c r="H143" s="242"/>
      <c r="I143" s="243">
        <f>ROUND(E143*H143,2)</f>
        <v>0</v>
      </c>
      <c r="J143" s="242"/>
      <c r="K143" s="243">
        <f>ROUND(E143*J143,2)</f>
        <v>0</v>
      </c>
      <c r="L143" s="243">
        <v>21</v>
      </c>
      <c r="M143" s="243">
        <f>G143*(1+L143/100)</f>
        <v>0</v>
      </c>
      <c r="N143" s="243">
        <v>9.11E-3</v>
      </c>
      <c r="O143" s="243">
        <f>ROUND(E143*N143,2)</f>
        <v>0.56000000000000005</v>
      </c>
      <c r="P143" s="243">
        <v>0</v>
      </c>
      <c r="Q143" s="243">
        <f>ROUND(E143*P143,2)</f>
        <v>0</v>
      </c>
      <c r="R143" s="243" t="s">
        <v>278</v>
      </c>
      <c r="S143" s="243" t="s">
        <v>114</v>
      </c>
      <c r="T143" s="244" t="s">
        <v>115</v>
      </c>
      <c r="U143" s="225">
        <v>0.65</v>
      </c>
      <c r="V143" s="225">
        <f>ROUND(E143*U143,2)</f>
        <v>39.65</v>
      </c>
      <c r="W143" s="225"/>
      <c r="X143" s="225" t="s">
        <v>116</v>
      </c>
      <c r="Y143" s="215"/>
      <c r="Z143" s="215"/>
      <c r="AA143" s="215"/>
      <c r="AB143" s="215"/>
      <c r="AC143" s="215"/>
      <c r="AD143" s="215"/>
      <c r="AE143" s="215"/>
      <c r="AF143" s="215"/>
      <c r="AG143" s="215" t="s">
        <v>117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 x14ac:dyDescent="0.2">
      <c r="A144" s="222"/>
      <c r="B144" s="223"/>
      <c r="C144" s="261" t="s">
        <v>302</v>
      </c>
      <c r="D144" s="246"/>
      <c r="E144" s="246"/>
      <c r="F144" s="246"/>
      <c r="G144" s="246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15"/>
      <c r="Z144" s="215"/>
      <c r="AA144" s="215"/>
      <c r="AB144" s="215"/>
      <c r="AC144" s="215"/>
      <c r="AD144" s="215"/>
      <c r="AE144" s="215"/>
      <c r="AF144" s="215"/>
      <c r="AG144" s="215" t="s">
        <v>119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 x14ac:dyDescent="0.2">
      <c r="A145" s="222"/>
      <c r="B145" s="223"/>
      <c r="C145" s="262" t="s">
        <v>303</v>
      </c>
      <c r="D145" s="227"/>
      <c r="E145" s="228">
        <v>61</v>
      </c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15"/>
      <c r="Z145" s="215"/>
      <c r="AA145" s="215"/>
      <c r="AB145" s="215"/>
      <c r="AC145" s="215"/>
      <c r="AD145" s="215"/>
      <c r="AE145" s="215"/>
      <c r="AF145" s="215"/>
      <c r="AG145" s="215" t="s">
        <v>121</v>
      </c>
      <c r="AH145" s="215">
        <v>0</v>
      </c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ht="22.5" outlineLevel="1" x14ac:dyDescent="0.2">
      <c r="A146" s="238">
        <v>43</v>
      </c>
      <c r="B146" s="239" t="s">
        <v>304</v>
      </c>
      <c r="C146" s="260" t="s">
        <v>305</v>
      </c>
      <c r="D146" s="240" t="s">
        <v>169</v>
      </c>
      <c r="E146" s="241">
        <v>4</v>
      </c>
      <c r="F146" s="242"/>
      <c r="G146" s="243">
        <f>ROUND(E146*F146,2)</f>
        <v>0</v>
      </c>
      <c r="H146" s="242"/>
      <c r="I146" s="243">
        <f>ROUND(E146*H146,2)</f>
        <v>0</v>
      </c>
      <c r="J146" s="242"/>
      <c r="K146" s="243">
        <f>ROUND(E146*J146,2)</f>
        <v>0</v>
      </c>
      <c r="L146" s="243">
        <v>21</v>
      </c>
      <c r="M146" s="243">
        <f>G146*(1+L146/100)</f>
        <v>0</v>
      </c>
      <c r="N146" s="243">
        <v>5.0000000000000001E-4</v>
      </c>
      <c r="O146" s="243">
        <f>ROUND(E146*N146,2)</f>
        <v>0</v>
      </c>
      <c r="P146" s="243">
        <v>0</v>
      </c>
      <c r="Q146" s="243">
        <f>ROUND(E146*P146,2)</f>
        <v>0</v>
      </c>
      <c r="R146" s="243" t="s">
        <v>278</v>
      </c>
      <c r="S146" s="243" t="s">
        <v>114</v>
      </c>
      <c r="T146" s="244" t="s">
        <v>115</v>
      </c>
      <c r="U146" s="225">
        <v>0.41</v>
      </c>
      <c r="V146" s="225">
        <f>ROUND(E146*U146,2)</f>
        <v>1.64</v>
      </c>
      <c r="W146" s="225"/>
      <c r="X146" s="225" t="s">
        <v>116</v>
      </c>
      <c r="Y146" s="215"/>
      <c r="Z146" s="215"/>
      <c r="AA146" s="215"/>
      <c r="AB146" s="215"/>
      <c r="AC146" s="215"/>
      <c r="AD146" s="215"/>
      <c r="AE146" s="215"/>
      <c r="AF146" s="215"/>
      <c r="AG146" s="215" t="s">
        <v>117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 x14ac:dyDescent="0.2">
      <c r="A147" s="222"/>
      <c r="B147" s="223"/>
      <c r="C147" s="262" t="s">
        <v>306</v>
      </c>
      <c r="D147" s="227"/>
      <c r="E147" s="228">
        <v>4</v>
      </c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15"/>
      <c r="Z147" s="215"/>
      <c r="AA147" s="215"/>
      <c r="AB147" s="215"/>
      <c r="AC147" s="215"/>
      <c r="AD147" s="215"/>
      <c r="AE147" s="215"/>
      <c r="AF147" s="215"/>
      <c r="AG147" s="215" t="s">
        <v>121</v>
      </c>
      <c r="AH147" s="215">
        <v>0</v>
      </c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ht="22.5" outlineLevel="1" x14ac:dyDescent="0.2">
      <c r="A148" s="238">
        <v>44</v>
      </c>
      <c r="B148" s="239" t="s">
        <v>307</v>
      </c>
      <c r="C148" s="260" t="s">
        <v>308</v>
      </c>
      <c r="D148" s="240" t="s">
        <v>145</v>
      </c>
      <c r="E148" s="241">
        <v>30.88</v>
      </c>
      <c r="F148" s="242"/>
      <c r="G148" s="243">
        <f>ROUND(E148*F148,2)</f>
        <v>0</v>
      </c>
      <c r="H148" s="242"/>
      <c r="I148" s="243">
        <f>ROUND(E148*H148,2)</f>
        <v>0</v>
      </c>
      <c r="J148" s="242"/>
      <c r="K148" s="243">
        <f>ROUND(E148*J148,2)</f>
        <v>0</v>
      </c>
      <c r="L148" s="243">
        <v>21</v>
      </c>
      <c r="M148" s="243">
        <f>G148*(1+L148/100)</f>
        <v>0</v>
      </c>
      <c r="N148" s="243">
        <v>2.8900000000000002E-3</v>
      </c>
      <c r="O148" s="243">
        <f>ROUND(E148*N148,2)</f>
        <v>0.09</v>
      </c>
      <c r="P148" s="243">
        <v>0</v>
      </c>
      <c r="Q148" s="243">
        <f>ROUND(E148*P148,2)</f>
        <v>0</v>
      </c>
      <c r="R148" s="243" t="s">
        <v>278</v>
      </c>
      <c r="S148" s="243" t="s">
        <v>114</v>
      </c>
      <c r="T148" s="244" t="s">
        <v>115</v>
      </c>
      <c r="U148" s="225">
        <v>0.28999999999999998</v>
      </c>
      <c r="V148" s="225">
        <f>ROUND(E148*U148,2)</f>
        <v>8.9600000000000009</v>
      </c>
      <c r="W148" s="225"/>
      <c r="X148" s="225" t="s">
        <v>116</v>
      </c>
      <c r="Y148" s="215"/>
      <c r="Z148" s="215"/>
      <c r="AA148" s="215"/>
      <c r="AB148" s="215"/>
      <c r="AC148" s="215"/>
      <c r="AD148" s="215"/>
      <c r="AE148" s="215"/>
      <c r="AF148" s="215"/>
      <c r="AG148" s="215" t="s">
        <v>117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 x14ac:dyDescent="0.2">
      <c r="A149" s="222"/>
      <c r="B149" s="223"/>
      <c r="C149" s="261" t="s">
        <v>279</v>
      </c>
      <c r="D149" s="246"/>
      <c r="E149" s="246"/>
      <c r="F149" s="246"/>
      <c r="G149" s="246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15"/>
      <c r="Z149" s="215"/>
      <c r="AA149" s="215"/>
      <c r="AB149" s="215"/>
      <c r="AC149" s="215"/>
      <c r="AD149" s="215"/>
      <c r="AE149" s="215"/>
      <c r="AF149" s="215"/>
      <c r="AG149" s="215" t="s">
        <v>119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">
      <c r="A150" s="222"/>
      <c r="B150" s="223"/>
      <c r="C150" s="267" t="s">
        <v>309</v>
      </c>
      <c r="D150" s="250"/>
      <c r="E150" s="250"/>
      <c r="F150" s="250"/>
      <c r="G150" s="250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15"/>
      <c r="Z150" s="215"/>
      <c r="AA150" s="215"/>
      <c r="AB150" s="215"/>
      <c r="AC150" s="215"/>
      <c r="AD150" s="215"/>
      <c r="AE150" s="215"/>
      <c r="AF150" s="215"/>
      <c r="AG150" s="215" t="s">
        <v>217</v>
      </c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 x14ac:dyDescent="0.2">
      <c r="A151" s="222"/>
      <c r="B151" s="223"/>
      <c r="C151" s="262" t="s">
        <v>310</v>
      </c>
      <c r="D151" s="227"/>
      <c r="E151" s="228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15"/>
      <c r="Z151" s="215"/>
      <c r="AA151" s="215"/>
      <c r="AB151" s="215"/>
      <c r="AC151" s="215"/>
      <c r="AD151" s="215"/>
      <c r="AE151" s="215"/>
      <c r="AF151" s="215"/>
      <c r="AG151" s="215" t="s">
        <v>121</v>
      </c>
      <c r="AH151" s="215">
        <v>0</v>
      </c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1" x14ac:dyDescent="0.2">
      <c r="A152" s="222"/>
      <c r="B152" s="223"/>
      <c r="C152" s="262" t="s">
        <v>311</v>
      </c>
      <c r="D152" s="227"/>
      <c r="E152" s="228">
        <v>30.88</v>
      </c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15"/>
      <c r="Z152" s="215"/>
      <c r="AA152" s="215"/>
      <c r="AB152" s="215"/>
      <c r="AC152" s="215"/>
      <c r="AD152" s="215"/>
      <c r="AE152" s="215"/>
      <c r="AF152" s="215"/>
      <c r="AG152" s="215" t="s">
        <v>121</v>
      </c>
      <c r="AH152" s="215">
        <v>0</v>
      </c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 x14ac:dyDescent="0.2">
      <c r="A153" s="238">
        <v>45</v>
      </c>
      <c r="B153" s="239" t="s">
        <v>312</v>
      </c>
      <c r="C153" s="260" t="s">
        <v>313</v>
      </c>
      <c r="D153" s="240" t="s">
        <v>112</v>
      </c>
      <c r="E153" s="241">
        <v>2</v>
      </c>
      <c r="F153" s="242"/>
      <c r="G153" s="243">
        <f>ROUND(E153*F153,2)</f>
        <v>0</v>
      </c>
      <c r="H153" s="242"/>
      <c r="I153" s="243">
        <f>ROUND(E153*H153,2)</f>
        <v>0</v>
      </c>
      <c r="J153" s="242"/>
      <c r="K153" s="243">
        <f>ROUND(E153*J153,2)</f>
        <v>0</v>
      </c>
      <c r="L153" s="243">
        <v>21</v>
      </c>
      <c r="M153" s="243">
        <f>G153*(1+L153/100)</f>
        <v>0</v>
      </c>
      <c r="N153" s="243">
        <v>0</v>
      </c>
      <c r="O153" s="243">
        <f>ROUND(E153*N153,2)</f>
        <v>0</v>
      </c>
      <c r="P153" s="243">
        <v>7.3200000000000001E-3</v>
      </c>
      <c r="Q153" s="243">
        <f>ROUND(E153*P153,2)</f>
        <v>0.01</v>
      </c>
      <c r="R153" s="243" t="s">
        <v>278</v>
      </c>
      <c r="S153" s="243" t="s">
        <v>114</v>
      </c>
      <c r="T153" s="244" t="s">
        <v>115</v>
      </c>
      <c r="U153" s="225">
        <v>0.14000000000000001</v>
      </c>
      <c r="V153" s="225">
        <f>ROUND(E153*U153,2)</f>
        <v>0.28000000000000003</v>
      </c>
      <c r="W153" s="225"/>
      <c r="X153" s="225" t="s">
        <v>116</v>
      </c>
      <c r="Y153" s="215"/>
      <c r="Z153" s="215"/>
      <c r="AA153" s="215"/>
      <c r="AB153" s="215"/>
      <c r="AC153" s="215"/>
      <c r="AD153" s="215"/>
      <c r="AE153" s="215"/>
      <c r="AF153" s="215"/>
      <c r="AG153" s="215" t="s">
        <v>117</v>
      </c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 x14ac:dyDescent="0.2">
      <c r="A154" s="222"/>
      <c r="B154" s="223"/>
      <c r="C154" s="262" t="s">
        <v>314</v>
      </c>
      <c r="D154" s="227"/>
      <c r="E154" s="228">
        <v>2</v>
      </c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15"/>
      <c r="Z154" s="215"/>
      <c r="AA154" s="215"/>
      <c r="AB154" s="215"/>
      <c r="AC154" s="215"/>
      <c r="AD154" s="215"/>
      <c r="AE154" s="215"/>
      <c r="AF154" s="215"/>
      <c r="AG154" s="215" t="s">
        <v>121</v>
      </c>
      <c r="AH154" s="215">
        <v>5</v>
      </c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 x14ac:dyDescent="0.2">
      <c r="A155" s="238">
        <v>46</v>
      </c>
      <c r="B155" s="239" t="s">
        <v>315</v>
      </c>
      <c r="C155" s="260" t="s">
        <v>316</v>
      </c>
      <c r="D155" s="240" t="s">
        <v>145</v>
      </c>
      <c r="E155" s="241">
        <v>61</v>
      </c>
      <c r="F155" s="242"/>
      <c r="G155" s="243">
        <f>ROUND(E155*F155,2)</f>
        <v>0</v>
      </c>
      <c r="H155" s="242"/>
      <c r="I155" s="243">
        <f>ROUND(E155*H155,2)</f>
        <v>0</v>
      </c>
      <c r="J155" s="242"/>
      <c r="K155" s="243">
        <f>ROUND(E155*J155,2)</f>
        <v>0</v>
      </c>
      <c r="L155" s="243">
        <v>21</v>
      </c>
      <c r="M155" s="243">
        <f>G155*(1+L155/100)</f>
        <v>0</v>
      </c>
      <c r="N155" s="243">
        <v>0</v>
      </c>
      <c r="O155" s="243">
        <f>ROUND(E155*N155,2)</f>
        <v>0</v>
      </c>
      <c r="P155" s="243">
        <v>2.6900000000000001E-3</v>
      </c>
      <c r="Q155" s="243">
        <f>ROUND(E155*P155,2)</f>
        <v>0.16</v>
      </c>
      <c r="R155" s="243" t="s">
        <v>278</v>
      </c>
      <c r="S155" s="243" t="s">
        <v>114</v>
      </c>
      <c r="T155" s="244" t="s">
        <v>115</v>
      </c>
      <c r="U155" s="225">
        <v>6.9000000000000006E-2</v>
      </c>
      <c r="V155" s="225">
        <f>ROUND(E155*U155,2)</f>
        <v>4.21</v>
      </c>
      <c r="W155" s="225"/>
      <c r="X155" s="225" t="s">
        <v>116</v>
      </c>
      <c r="Y155" s="215"/>
      <c r="Z155" s="215"/>
      <c r="AA155" s="215"/>
      <c r="AB155" s="215"/>
      <c r="AC155" s="215"/>
      <c r="AD155" s="215"/>
      <c r="AE155" s="215"/>
      <c r="AF155" s="215"/>
      <c r="AG155" s="215" t="s">
        <v>117</v>
      </c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 x14ac:dyDescent="0.2">
      <c r="A156" s="222"/>
      <c r="B156" s="223"/>
      <c r="C156" s="262" t="s">
        <v>317</v>
      </c>
      <c r="D156" s="227"/>
      <c r="E156" s="228">
        <v>61</v>
      </c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15"/>
      <c r="Z156" s="215"/>
      <c r="AA156" s="215"/>
      <c r="AB156" s="215"/>
      <c r="AC156" s="215"/>
      <c r="AD156" s="215"/>
      <c r="AE156" s="215"/>
      <c r="AF156" s="215"/>
      <c r="AG156" s="215" t="s">
        <v>121</v>
      </c>
      <c r="AH156" s="215">
        <v>5</v>
      </c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 x14ac:dyDescent="0.2">
      <c r="A157" s="238">
        <v>47</v>
      </c>
      <c r="B157" s="239" t="s">
        <v>318</v>
      </c>
      <c r="C157" s="260" t="s">
        <v>319</v>
      </c>
      <c r="D157" s="240" t="s">
        <v>145</v>
      </c>
      <c r="E157" s="241">
        <v>61</v>
      </c>
      <c r="F157" s="242"/>
      <c r="G157" s="243">
        <f>ROUND(E157*F157,2)</f>
        <v>0</v>
      </c>
      <c r="H157" s="242"/>
      <c r="I157" s="243">
        <f>ROUND(E157*H157,2)</f>
        <v>0</v>
      </c>
      <c r="J157" s="242"/>
      <c r="K157" s="243">
        <f>ROUND(E157*J157,2)</f>
        <v>0</v>
      </c>
      <c r="L157" s="243">
        <v>21</v>
      </c>
      <c r="M157" s="243">
        <f>G157*(1+L157/100)</f>
        <v>0</v>
      </c>
      <c r="N157" s="243">
        <v>0</v>
      </c>
      <c r="O157" s="243">
        <f>ROUND(E157*N157,2)</f>
        <v>0</v>
      </c>
      <c r="P157" s="243">
        <v>3.3600000000000001E-3</v>
      </c>
      <c r="Q157" s="243">
        <f>ROUND(E157*P157,2)</f>
        <v>0.2</v>
      </c>
      <c r="R157" s="243" t="s">
        <v>278</v>
      </c>
      <c r="S157" s="243" t="s">
        <v>114</v>
      </c>
      <c r="T157" s="244" t="s">
        <v>115</v>
      </c>
      <c r="U157" s="225">
        <v>6.9000000000000006E-2</v>
      </c>
      <c r="V157" s="225">
        <f>ROUND(E157*U157,2)</f>
        <v>4.21</v>
      </c>
      <c r="W157" s="225"/>
      <c r="X157" s="225" t="s">
        <v>116</v>
      </c>
      <c r="Y157" s="215"/>
      <c r="Z157" s="215"/>
      <c r="AA157" s="215"/>
      <c r="AB157" s="215"/>
      <c r="AC157" s="215"/>
      <c r="AD157" s="215"/>
      <c r="AE157" s="215"/>
      <c r="AF157" s="215"/>
      <c r="AG157" s="215" t="s">
        <v>117</v>
      </c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 x14ac:dyDescent="0.2">
      <c r="A158" s="222"/>
      <c r="B158" s="223"/>
      <c r="C158" s="262" t="s">
        <v>320</v>
      </c>
      <c r="D158" s="227"/>
      <c r="E158" s="228">
        <v>61</v>
      </c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  <c r="Y158" s="215"/>
      <c r="Z158" s="215"/>
      <c r="AA158" s="215"/>
      <c r="AB158" s="215"/>
      <c r="AC158" s="215"/>
      <c r="AD158" s="215"/>
      <c r="AE158" s="215"/>
      <c r="AF158" s="215"/>
      <c r="AG158" s="215" t="s">
        <v>121</v>
      </c>
      <c r="AH158" s="215">
        <v>5</v>
      </c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1" x14ac:dyDescent="0.2">
      <c r="A159" s="238">
        <v>48</v>
      </c>
      <c r="B159" s="239" t="s">
        <v>321</v>
      </c>
      <c r="C159" s="260" t="s">
        <v>322</v>
      </c>
      <c r="D159" s="240" t="s">
        <v>169</v>
      </c>
      <c r="E159" s="241">
        <v>4</v>
      </c>
      <c r="F159" s="242"/>
      <c r="G159" s="243">
        <f>ROUND(E159*F159,2)</f>
        <v>0</v>
      </c>
      <c r="H159" s="242"/>
      <c r="I159" s="243">
        <f>ROUND(E159*H159,2)</f>
        <v>0</v>
      </c>
      <c r="J159" s="242"/>
      <c r="K159" s="243">
        <f>ROUND(E159*J159,2)</f>
        <v>0</v>
      </c>
      <c r="L159" s="243">
        <v>21</v>
      </c>
      <c r="M159" s="243">
        <f>G159*(1+L159/100)</f>
        <v>0</v>
      </c>
      <c r="N159" s="243">
        <v>0</v>
      </c>
      <c r="O159" s="243">
        <f>ROUND(E159*N159,2)</f>
        <v>0</v>
      </c>
      <c r="P159" s="243">
        <v>3.2200000000000002E-3</v>
      </c>
      <c r="Q159" s="243">
        <f>ROUND(E159*P159,2)</f>
        <v>0.01</v>
      </c>
      <c r="R159" s="243" t="s">
        <v>278</v>
      </c>
      <c r="S159" s="243" t="s">
        <v>114</v>
      </c>
      <c r="T159" s="244" t="s">
        <v>115</v>
      </c>
      <c r="U159" s="225">
        <v>0.19550000000000001</v>
      </c>
      <c r="V159" s="225">
        <f>ROUND(E159*U159,2)</f>
        <v>0.78</v>
      </c>
      <c r="W159" s="225"/>
      <c r="X159" s="225" t="s">
        <v>116</v>
      </c>
      <c r="Y159" s="215"/>
      <c r="Z159" s="215"/>
      <c r="AA159" s="215"/>
      <c r="AB159" s="215"/>
      <c r="AC159" s="215"/>
      <c r="AD159" s="215"/>
      <c r="AE159" s="215"/>
      <c r="AF159" s="215"/>
      <c r="AG159" s="215" t="s">
        <v>117</v>
      </c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 x14ac:dyDescent="0.2">
      <c r="A160" s="222"/>
      <c r="B160" s="223"/>
      <c r="C160" s="262" t="s">
        <v>323</v>
      </c>
      <c r="D160" s="227"/>
      <c r="E160" s="228">
        <v>4</v>
      </c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15"/>
      <c r="Z160" s="215"/>
      <c r="AA160" s="215"/>
      <c r="AB160" s="215"/>
      <c r="AC160" s="215"/>
      <c r="AD160" s="215"/>
      <c r="AE160" s="215"/>
      <c r="AF160" s="215"/>
      <c r="AG160" s="215" t="s">
        <v>121</v>
      </c>
      <c r="AH160" s="215">
        <v>5</v>
      </c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 x14ac:dyDescent="0.2">
      <c r="A161" s="238">
        <v>49</v>
      </c>
      <c r="B161" s="239" t="s">
        <v>324</v>
      </c>
      <c r="C161" s="260" t="s">
        <v>325</v>
      </c>
      <c r="D161" s="240" t="s">
        <v>145</v>
      </c>
      <c r="E161" s="241">
        <v>30.88</v>
      </c>
      <c r="F161" s="242"/>
      <c r="G161" s="243">
        <f>ROUND(E161*F161,2)</f>
        <v>0</v>
      </c>
      <c r="H161" s="242"/>
      <c r="I161" s="243">
        <f>ROUND(E161*H161,2)</f>
        <v>0</v>
      </c>
      <c r="J161" s="242"/>
      <c r="K161" s="243">
        <f>ROUND(E161*J161,2)</f>
        <v>0</v>
      </c>
      <c r="L161" s="243">
        <v>21</v>
      </c>
      <c r="M161" s="243">
        <f>G161*(1+L161/100)</f>
        <v>0</v>
      </c>
      <c r="N161" s="243">
        <v>0</v>
      </c>
      <c r="O161" s="243">
        <f>ROUND(E161*N161,2)</f>
        <v>0</v>
      </c>
      <c r="P161" s="243">
        <v>2.8700000000000002E-3</v>
      </c>
      <c r="Q161" s="243">
        <f>ROUND(E161*P161,2)</f>
        <v>0.09</v>
      </c>
      <c r="R161" s="243" t="s">
        <v>278</v>
      </c>
      <c r="S161" s="243" t="s">
        <v>114</v>
      </c>
      <c r="T161" s="244" t="s">
        <v>115</v>
      </c>
      <c r="U161" s="225">
        <v>0.10349999999999999</v>
      </c>
      <c r="V161" s="225">
        <f>ROUND(E161*U161,2)</f>
        <v>3.2</v>
      </c>
      <c r="W161" s="225"/>
      <c r="X161" s="225" t="s">
        <v>116</v>
      </c>
      <c r="Y161" s="215"/>
      <c r="Z161" s="215"/>
      <c r="AA161" s="215"/>
      <c r="AB161" s="215"/>
      <c r="AC161" s="215"/>
      <c r="AD161" s="215"/>
      <c r="AE161" s="215"/>
      <c r="AF161" s="215"/>
      <c r="AG161" s="215" t="s">
        <v>117</v>
      </c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1" x14ac:dyDescent="0.2">
      <c r="A162" s="222"/>
      <c r="B162" s="223"/>
      <c r="C162" s="262" t="s">
        <v>326</v>
      </c>
      <c r="D162" s="227"/>
      <c r="E162" s="228">
        <v>30.88</v>
      </c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  <c r="Y162" s="215"/>
      <c r="Z162" s="215"/>
      <c r="AA162" s="215"/>
      <c r="AB162" s="215"/>
      <c r="AC162" s="215"/>
      <c r="AD162" s="215"/>
      <c r="AE162" s="215"/>
      <c r="AF162" s="215"/>
      <c r="AG162" s="215" t="s">
        <v>121</v>
      </c>
      <c r="AH162" s="215">
        <v>5</v>
      </c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1" x14ac:dyDescent="0.2">
      <c r="A163" s="238">
        <v>50</v>
      </c>
      <c r="B163" s="239" t="s">
        <v>327</v>
      </c>
      <c r="C163" s="260" t="s">
        <v>328</v>
      </c>
      <c r="D163" s="240" t="s">
        <v>145</v>
      </c>
      <c r="E163" s="241">
        <v>36.57</v>
      </c>
      <c r="F163" s="242"/>
      <c r="G163" s="243">
        <f>ROUND(E163*F163,2)</f>
        <v>0</v>
      </c>
      <c r="H163" s="242"/>
      <c r="I163" s="243">
        <f>ROUND(E163*H163,2)</f>
        <v>0</v>
      </c>
      <c r="J163" s="242"/>
      <c r="K163" s="243">
        <f>ROUND(E163*J163,2)</f>
        <v>0</v>
      </c>
      <c r="L163" s="243">
        <v>21</v>
      </c>
      <c r="M163" s="243">
        <f>G163*(1+L163/100)</f>
        <v>0</v>
      </c>
      <c r="N163" s="243">
        <v>0</v>
      </c>
      <c r="O163" s="243">
        <f>ROUND(E163*N163,2)</f>
        <v>0</v>
      </c>
      <c r="P163" s="243">
        <v>3.3700000000000002E-3</v>
      </c>
      <c r="Q163" s="243">
        <f>ROUND(E163*P163,2)</f>
        <v>0.12</v>
      </c>
      <c r="R163" s="243" t="s">
        <v>278</v>
      </c>
      <c r="S163" s="243" t="s">
        <v>114</v>
      </c>
      <c r="T163" s="244" t="s">
        <v>115</v>
      </c>
      <c r="U163" s="225">
        <v>0.12</v>
      </c>
      <c r="V163" s="225">
        <f>ROUND(E163*U163,2)</f>
        <v>4.3899999999999997</v>
      </c>
      <c r="W163" s="225"/>
      <c r="X163" s="225" t="s">
        <v>116</v>
      </c>
      <c r="Y163" s="215"/>
      <c r="Z163" s="215"/>
      <c r="AA163" s="215"/>
      <c r="AB163" s="215"/>
      <c r="AC163" s="215"/>
      <c r="AD163" s="215"/>
      <c r="AE163" s="215"/>
      <c r="AF163" s="215"/>
      <c r="AG163" s="215" t="s">
        <v>117</v>
      </c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 x14ac:dyDescent="0.2">
      <c r="A164" s="222"/>
      <c r="B164" s="223"/>
      <c r="C164" s="262" t="s">
        <v>329</v>
      </c>
      <c r="D164" s="227"/>
      <c r="E164" s="228">
        <v>36.57</v>
      </c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Y164" s="215"/>
      <c r="Z164" s="215"/>
      <c r="AA164" s="215"/>
      <c r="AB164" s="215"/>
      <c r="AC164" s="215"/>
      <c r="AD164" s="215"/>
      <c r="AE164" s="215"/>
      <c r="AF164" s="215"/>
      <c r="AG164" s="215" t="s">
        <v>121</v>
      </c>
      <c r="AH164" s="215">
        <v>5</v>
      </c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 x14ac:dyDescent="0.2">
      <c r="A165" s="238">
        <v>51</v>
      </c>
      <c r="B165" s="239" t="s">
        <v>330</v>
      </c>
      <c r="C165" s="260" t="s">
        <v>331</v>
      </c>
      <c r="D165" s="240" t="s">
        <v>145</v>
      </c>
      <c r="E165" s="241">
        <v>22.5</v>
      </c>
      <c r="F165" s="242"/>
      <c r="G165" s="243">
        <f>ROUND(E165*F165,2)</f>
        <v>0</v>
      </c>
      <c r="H165" s="242"/>
      <c r="I165" s="243">
        <f>ROUND(E165*H165,2)</f>
        <v>0</v>
      </c>
      <c r="J165" s="242"/>
      <c r="K165" s="243">
        <f>ROUND(E165*J165,2)</f>
        <v>0</v>
      </c>
      <c r="L165" s="243">
        <v>21</v>
      </c>
      <c r="M165" s="243">
        <f>G165*(1+L165/100)</f>
        <v>0</v>
      </c>
      <c r="N165" s="243">
        <v>0</v>
      </c>
      <c r="O165" s="243">
        <f>ROUND(E165*N165,2)</f>
        <v>0</v>
      </c>
      <c r="P165" s="243">
        <v>3.5599999999999998E-3</v>
      </c>
      <c r="Q165" s="243">
        <f>ROUND(E165*P165,2)</f>
        <v>0.08</v>
      </c>
      <c r="R165" s="243" t="s">
        <v>278</v>
      </c>
      <c r="S165" s="243" t="s">
        <v>114</v>
      </c>
      <c r="T165" s="244" t="s">
        <v>115</v>
      </c>
      <c r="U165" s="225">
        <v>0.08</v>
      </c>
      <c r="V165" s="225">
        <f>ROUND(E165*U165,2)</f>
        <v>1.8</v>
      </c>
      <c r="W165" s="225"/>
      <c r="X165" s="225" t="s">
        <v>116</v>
      </c>
      <c r="Y165" s="215"/>
      <c r="Z165" s="215"/>
      <c r="AA165" s="215"/>
      <c r="AB165" s="215"/>
      <c r="AC165" s="215"/>
      <c r="AD165" s="215"/>
      <c r="AE165" s="215"/>
      <c r="AF165" s="215"/>
      <c r="AG165" s="215" t="s">
        <v>117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1" x14ac:dyDescent="0.2">
      <c r="A166" s="222"/>
      <c r="B166" s="223"/>
      <c r="C166" s="262" t="s">
        <v>332</v>
      </c>
      <c r="D166" s="227"/>
      <c r="E166" s="228">
        <v>22.5</v>
      </c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25"/>
      <c r="Y166" s="215"/>
      <c r="Z166" s="215"/>
      <c r="AA166" s="215"/>
      <c r="AB166" s="215"/>
      <c r="AC166" s="215"/>
      <c r="AD166" s="215"/>
      <c r="AE166" s="215"/>
      <c r="AF166" s="215"/>
      <c r="AG166" s="215" t="s">
        <v>121</v>
      </c>
      <c r="AH166" s="215">
        <v>5</v>
      </c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ht="22.5" outlineLevel="1" x14ac:dyDescent="0.2">
      <c r="A167" s="238">
        <v>52</v>
      </c>
      <c r="B167" s="239" t="s">
        <v>333</v>
      </c>
      <c r="C167" s="260" t="s">
        <v>334</v>
      </c>
      <c r="D167" s="240" t="s">
        <v>335</v>
      </c>
      <c r="E167" s="241">
        <v>122.976</v>
      </c>
      <c r="F167" s="242"/>
      <c r="G167" s="243">
        <f>ROUND(E167*F167,2)</f>
        <v>0</v>
      </c>
      <c r="H167" s="242"/>
      <c r="I167" s="243">
        <f>ROUND(E167*H167,2)</f>
        <v>0</v>
      </c>
      <c r="J167" s="242"/>
      <c r="K167" s="243">
        <f>ROUND(E167*J167,2)</f>
        <v>0</v>
      </c>
      <c r="L167" s="243">
        <v>21</v>
      </c>
      <c r="M167" s="243">
        <f>G167*(1+L167/100)</f>
        <v>0</v>
      </c>
      <c r="N167" s="243">
        <v>1E-3</v>
      </c>
      <c r="O167" s="243">
        <f>ROUND(E167*N167,2)</f>
        <v>0.12</v>
      </c>
      <c r="P167" s="243">
        <v>0</v>
      </c>
      <c r="Q167" s="243">
        <f>ROUND(E167*P167,2)</f>
        <v>0</v>
      </c>
      <c r="R167" s="243" t="s">
        <v>227</v>
      </c>
      <c r="S167" s="243" t="s">
        <v>114</v>
      </c>
      <c r="T167" s="244" t="s">
        <v>115</v>
      </c>
      <c r="U167" s="225">
        <v>0</v>
      </c>
      <c r="V167" s="225">
        <f>ROUND(E167*U167,2)</f>
        <v>0</v>
      </c>
      <c r="W167" s="225"/>
      <c r="X167" s="225" t="s">
        <v>228</v>
      </c>
      <c r="Y167" s="215"/>
      <c r="Z167" s="215"/>
      <c r="AA167" s="215"/>
      <c r="AB167" s="215"/>
      <c r="AC167" s="215"/>
      <c r="AD167" s="215"/>
      <c r="AE167" s="215"/>
      <c r="AF167" s="215"/>
      <c r="AG167" s="215" t="s">
        <v>229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 x14ac:dyDescent="0.2">
      <c r="A168" s="222"/>
      <c r="B168" s="223"/>
      <c r="C168" s="262" t="s">
        <v>336</v>
      </c>
      <c r="D168" s="227"/>
      <c r="E168" s="228"/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25"/>
      <c r="Y168" s="215"/>
      <c r="Z168" s="215"/>
      <c r="AA168" s="215"/>
      <c r="AB168" s="215"/>
      <c r="AC168" s="215"/>
      <c r="AD168" s="215"/>
      <c r="AE168" s="215"/>
      <c r="AF168" s="215"/>
      <c r="AG168" s="215" t="s">
        <v>121</v>
      </c>
      <c r="AH168" s="215">
        <v>0</v>
      </c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 x14ac:dyDescent="0.2">
      <c r="A169" s="222"/>
      <c r="B169" s="223"/>
      <c r="C169" s="262" t="s">
        <v>337</v>
      </c>
      <c r="D169" s="227"/>
      <c r="E169" s="228">
        <v>117.12</v>
      </c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25"/>
      <c r="Y169" s="215"/>
      <c r="Z169" s="215"/>
      <c r="AA169" s="215"/>
      <c r="AB169" s="215"/>
      <c r="AC169" s="215"/>
      <c r="AD169" s="215"/>
      <c r="AE169" s="215"/>
      <c r="AF169" s="215"/>
      <c r="AG169" s="215" t="s">
        <v>121</v>
      </c>
      <c r="AH169" s="215">
        <v>0</v>
      </c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 x14ac:dyDescent="0.2">
      <c r="A170" s="222"/>
      <c r="B170" s="223"/>
      <c r="C170" s="266" t="s">
        <v>247</v>
      </c>
      <c r="D170" s="229"/>
      <c r="E170" s="230">
        <v>117.12</v>
      </c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25"/>
      <c r="Y170" s="215"/>
      <c r="Z170" s="215"/>
      <c r="AA170" s="215"/>
      <c r="AB170" s="215"/>
      <c r="AC170" s="215"/>
      <c r="AD170" s="215"/>
      <c r="AE170" s="215"/>
      <c r="AF170" s="215"/>
      <c r="AG170" s="215" t="s">
        <v>121</v>
      </c>
      <c r="AH170" s="215">
        <v>1</v>
      </c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 x14ac:dyDescent="0.2">
      <c r="A171" s="222"/>
      <c r="B171" s="223"/>
      <c r="C171" s="262" t="s">
        <v>338</v>
      </c>
      <c r="D171" s="227"/>
      <c r="E171" s="228">
        <v>5.8559999999999999</v>
      </c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25"/>
      <c r="Y171" s="215"/>
      <c r="Z171" s="215"/>
      <c r="AA171" s="215"/>
      <c r="AB171" s="215"/>
      <c r="AC171" s="215"/>
      <c r="AD171" s="215"/>
      <c r="AE171" s="215"/>
      <c r="AF171" s="215"/>
      <c r="AG171" s="215" t="s">
        <v>121</v>
      </c>
      <c r="AH171" s="215">
        <v>0</v>
      </c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 x14ac:dyDescent="0.2">
      <c r="A172" s="222">
        <v>53</v>
      </c>
      <c r="B172" s="223" t="s">
        <v>339</v>
      </c>
      <c r="C172" s="264" t="s">
        <v>340</v>
      </c>
      <c r="D172" s="224" t="s">
        <v>0</v>
      </c>
      <c r="E172" s="248"/>
      <c r="F172" s="226"/>
      <c r="G172" s="225">
        <f>ROUND(E172*F172,2)</f>
        <v>0</v>
      </c>
      <c r="H172" s="226"/>
      <c r="I172" s="225">
        <f>ROUND(E172*H172,2)</f>
        <v>0</v>
      </c>
      <c r="J172" s="226"/>
      <c r="K172" s="225">
        <f>ROUND(E172*J172,2)</f>
        <v>0</v>
      </c>
      <c r="L172" s="225">
        <v>21</v>
      </c>
      <c r="M172" s="225">
        <f>G172*(1+L172/100)</f>
        <v>0</v>
      </c>
      <c r="N172" s="225">
        <v>0</v>
      </c>
      <c r="O172" s="225">
        <f>ROUND(E172*N172,2)</f>
        <v>0</v>
      </c>
      <c r="P172" s="225">
        <v>0</v>
      </c>
      <c r="Q172" s="225">
        <f>ROUND(E172*P172,2)</f>
        <v>0</v>
      </c>
      <c r="R172" s="225" t="s">
        <v>278</v>
      </c>
      <c r="S172" s="225" t="s">
        <v>114</v>
      </c>
      <c r="T172" s="225" t="s">
        <v>115</v>
      </c>
      <c r="U172" s="225">
        <v>0</v>
      </c>
      <c r="V172" s="225">
        <f>ROUND(E172*U172,2)</f>
        <v>0</v>
      </c>
      <c r="W172" s="225"/>
      <c r="X172" s="225" t="s">
        <v>194</v>
      </c>
      <c r="Y172" s="215"/>
      <c r="Z172" s="215"/>
      <c r="AA172" s="215"/>
      <c r="AB172" s="215"/>
      <c r="AC172" s="215"/>
      <c r="AD172" s="215"/>
      <c r="AE172" s="215"/>
      <c r="AF172" s="215"/>
      <c r="AG172" s="215" t="s">
        <v>195</v>
      </c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 x14ac:dyDescent="0.2">
      <c r="A173" s="222"/>
      <c r="B173" s="223"/>
      <c r="C173" s="265" t="s">
        <v>238</v>
      </c>
      <c r="D173" s="249"/>
      <c r="E173" s="249"/>
      <c r="F173" s="249"/>
      <c r="G173" s="249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5"/>
      <c r="Y173" s="215"/>
      <c r="Z173" s="215"/>
      <c r="AA173" s="215"/>
      <c r="AB173" s="215"/>
      <c r="AC173" s="215"/>
      <c r="AD173" s="215"/>
      <c r="AE173" s="215"/>
      <c r="AF173" s="215"/>
      <c r="AG173" s="215" t="s">
        <v>119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x14ac:dyDescent="0.2">
      <c r="A174" s="232" t="s">
        <v>108</v>
      </c>
      <c r="B174" s="233" t="s">
        <v>73</v>
      </c>
      <c r="C174" s="259" t="s">
        <v>74</v>
      </c>
      <c r="D174" s="234"/>
      <c r="E174" s="235"/>
      <c r="F174" s="236"/>
      <c r="G174" s="236">
        <f>SUMIF(AG175:AG182,"&lt;&gt;NOR",G175:G182)</f>
        <v>0</v>
      </c>
      <c r="H174" s="236"/>
      <c r="I174" s="236">
        <f>SUM(I175:I182)</f>
        <v>0</v>
      </c>
      <c r="J174" s="236"/>
      <c r="K174" s="236">
        <f>SUM(K175:K182)</f>
        <v>0</v>
      </c>
      <c r="L174" s="236"/>
      <c r="M174" s="236">
        <f>SUM(M175:M182)</f>
        <v>0</v>
      </c>
      <c r="N174" s="236"/>
      <c r="O174" s="236">
        <f>SUM(O175:O182)</f>
        <v>0.66999999999999993</v>
      </c>
      <c r="P174" s="236"/>
      <c r="Q174" s="236">
        <f>SUM(Q175:Q182)</f>
        <v>0</v>
      </c>
      <c r="R174" s="236"/>
      <c r="S174" s="236"/>
      <c r="T174" s="237"/>
      <c r="U174" s="231"/>
      <c r="V174" s="231">
        <f>SUM(V175:V182)</f>
        <v>180.37</v>
      </c>
      <c r="W174" s="231"/>
      <c r="X174" s="231"/>
      <c r="AG174" t="s">
        <v>109</v>
      </c>
    </row>
    <row r="175" spans="1:60" ht="22.5" outlineLevel="1" x14ac:dyDescent="0.2">
      <c r="A175" s="238">
        <v>54</v>
      </c>
      <c r="B175" s="239" t="s">
        <v>341</v>
      </c>
      <c r="C175" s="260" t="s">
        <v>342</v>
      </c>
      <c r="D175" s="240" t="s">
        <v>112</v>
      </c>
      <c r="E175" s="241">
        <v>1346.7439999999999</v>
      </c>
      <c r="F175" s="242"/>
      <c r="G175" s="243">
        <f>ROUND(E175*F175,2)</f>
        <v>0</v>
      </c>
      <c r="H175" s="242"/>
      <c r="I175" s="243">
        <f>ROUND(E175*H175,2)</f>
        <v>0</v>
      </c>
      <c r="J175" s="242"/>
      <c r="K175" s="243">
        <f>ROUND(E175*J175,2)</f>
        <v>0</v>
      </c>
      <c r="L175" s="243">
        <v>21</v>
      </c>
      <c r="M175" s="243">
        <f>G175*(1+L175/100)</f>
        <v>0</v>
      </c>
      <c r="N175" s="243">
        <v>6.9999999999999994E-5</v>
      </c>
      <c r="O175" s="243">
        <f>ROUND(E175*N175,2)</f>
        <v>0.09</v>
      </c>
      <c r="P175" s="243">
        <v>0</v>
      </c>
      <c r="Q175" s="243">
        <f>ROUND(E175*P175,2)</f>
        <v>0</v>
      </c>
      <c r="R175" s="243" t="s">
        <v>343</v>
      </c>
      <c r="S175" s="243" t="s">
        <v>114</v>
      </c>
      <c r="T175" s="244" t="s">
        <v>115</v>
      </c>
      <c r="U175" s="225">
        <v>0.03</v>
      </c>
      <c r="V175" s="225">
        <f>ROUND(E175*U175,2)</f>
        <v>40.4</v>
      </c>
      <c r="W175" s="225"/>
      <c r="X175" s="225" t="s">
        <v>116</v>
      </c>
      <c r="Y175" s="215"/>
      <c r="Z175" s="215"/>
      <c r="AA175" s="215"/>
      <c r="AB175" s="215"/>
      <c r="AC175" s="215"/>
      <c r="AD175" s="215"/>
      <c r="AE175" s="215"/>
      <c r="AF175" s="215"/>
      <c r="AG175" s="215" t="s">
        <v>117</v>
      </c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 x14ac:dyDescent="0.2">
      <c r="A176" s="222"/>
      <c r="B176" s="223"/>
      <c r="C176" s="262" t="s">
        <v>344</v>
      </c>
      <c r="D176" s="227"/>
      <c r="E176" s="228">
        <v>876.94399999999996</v>
      </c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25"/>
      <c r="Y176" s="215"/>
      <c r="Z176" s="215"/>
      <c r="AA176" s="215"/>
      <c r="AB176" s="215"/>
      <c r="AC176" s="215"/>
      <c r="AD176" s="215"/>
      <c r="AE176" s="215"/>
      <c r="AF176" s="215"/>
      <c r="AG176" s="215" t="s">
        <v>121</v>
      </c>
      <c r="AH176" s="215">
        <v>0</v>
      </c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 x14ac:dyDescent="0.2">
      <c r="A177" s="222"/>
      <c r="B177" s="223"/>
      <c r="C177" s="262" t="s">
        <v>345</v>
      </c>
      <c r="D177" s="227"/>
      <c r="E177" s="228">
        <v>-60</v>
      </c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15"/>
      <c r="Z177" s="215"/>
      <c r="AA177" s="215"/>
      <c r="AB177" s="215"/>
      <c r="AC177" s="215"/>
      <c r="AD177" s="215"/>
      <c r="AE177" s="215"/>
      <c r="AF177" s="215"/>
      <c r="AG177" s="215" t="s">
        <v>121</v>
      </c>
      <c r="AH177" s="215">
        <v>0</v>
      </c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 x14ac:dyDescent="0.2">
      <c r="A178" s="222"/>
      <c r="B178" s="223"/>
      <c r="C178" s="262" t="s">
        <v>346</v>
      </c>
      <c r="D178" s="227"/>
      <c r="E178" s="228">
        <v>529.79999999999995</v>
      </c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25"/>
      <c r="Y178" s="215"/>
      <c r="Z178" s="215"/>
      <c r="AA178" s="215"/>
      <c r="AB178" s="215"/>
      <c r="AC178" s="215"/>
      <c r="AD178" s="215"/>
      <c r="AE178" s="215"/>
      <c r="AF178" s="215"/>
      <c r="AG178" s="215" t="s">
        <v>121</v>
      </c>
      <c r="AH178" s="215">
        <v>0</v>
      </c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 x14ac:dyDescent="0.2">
      <c r="A179" s="238">
        <v>55</v>
      </c>
      <c r="B179" s="239" t="s">
        <v>347</v>
      </c>
      <c r="C179" s="260" t="s">
        <v>348</v>
      </c>
      <c r="D179" s="240" t="s">
        <v>112</v>
      </c>
      <c r="E179" s="241">
        <v>1346.7439999999999</v>
      </c>
      <c r="F179" s="242"/>
      <c r="G179" s="243">
        <f>ROUND(E179*F179,2)</f>
        <v>0</v>
      </c>
      <c r="H179" s="242"/>
      <c r="I179" s="243">
        <f>ROUND(E179*H179,2)</f>
        <v>0</v>
      </c>
      <c r="J179" s="242"/>
      <c r="K179" s="243">
        <f>ROUND(E179*J179,2)</f>
        <v>0</v>
      </c>
      <c r="L179" s="243">
        <v>21</v>
      </c>
      <c r="M179" s="243">
        <f>G179*(1+L179/100)</f>
        <v>0</v>
      </c>
      <c r="N179" s="243">
        <v>2.9E-4</v>
      </c>
      <c r="O179" s="243">
        <f>ROUND(E179*N179,2)</f>
        <v>0.39</v>
      </c>
      <c r="P179" s="243">
        <v>0</v>
      </c>
      <c r="Q179" s="243">
        <f>ROUND(E179*P179,2)</f>
        <v>0</v>
      </c>
      <c r="R179" s="243" t="s">
        <v>343</v>
      </c>
      <c r="S179" s="243" t="s">
        <v>114</v>
      </c>
      <c r="T179" s="244" t="s">
        <v>115</v>
      </c>
      <c r="U179" s="225">
        <v>0.1</v>
      </c>
      <c r="V179" s="225">
        <f>ROUND(E179*U179,2)</f>
        <v>134.66999999999999</v>
      </c>
      <c r="W179" s="225"/>
      <c r="X179" s="225" t="s">
        <v>116</v>
      </c>
      <c r="Y179" s="215"/>
      <c r="Z179" s="215"/>
      <c r="AA179" s="215"/>
      <c r="AB179" s="215"/>
      <c r="AC179" s="215"/>
      <c r="AD179" s="215"/>
      <c r="AE179" s="215"/>
      <c r="AF179" s="215"/>
      <c r="AG179" s="215" t="s">
        <v>117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 x14ac:dyDescent="0.2">
      <c r="A180" s="222"/>
      <c r="B180" s="223"/>
      <c r="C180" s="262" t="s">
        <v>349</v>
      </c>
      <c r="D180" s="227"/>
      <c r="E180" s="228">
        <v>1346.7439999999999</v>
      </c>
      <c r="F180" s="225"/>
      <c r="G180" s="225"/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25"/>
      <c r="X180" s="225"/>
      <c r="Y180" s="215"/>
      <c r="Z180" s="215"/>
      <c r="AA180" s="215"/>
      <c r="AB180" s="215"/>
      <c r="AC180" s="215"/>
      <c r="AD180" s="215"/>
      <c r="AE180" s="215"/>
      <c r="AF180" s="215"/>
      <c r="AG180" s="215" t="s">
        <v>121</v>
      </c>
      <c r="AH180" s="215">
        <v>5</v>
      </c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 x14ac:dyDescent="0.2">
      <c r="A181" s="238">
        <v>56</v>
      </c>
      <c r="B181" s="239" t="s">
        <v>350</v>
      </c>
      <c r="C181" s="260" t="s">
        <v>351</v>
      </c>
      <c r="D181" s="240" t="s">
        <v>112</v>
      </c>
      <c r="E181" s="241">
        <v>529.79999999999995</v>
      </c>
      <c r="F181" s="242"/>
      <c r="G181" s="243">
        <f>ROUND(E181*F181,2)</f>
        <v>0</v>
      </c>
      <c r="H181" s="242"/>
      <c r="I181" s="243">
        <f>ROUND(E181*H181,2)</f>
        <v>0</v>
      </c>
      <c r="J181" s="242"/>
      <c r="K181" s="243">
        <f>ROUND(E181*J181,2)</f>
        <v>0</v>
      </c>
      <c r="L181" s="243">
        <v>21</v>
      </c>
      <c r="M181" s="243">
        <f>G181*(1+L181/100)</f>
        <v>0</v>
      </c>
      <c r="N181" s="243">
        <v>3.5E-4</v>
      </c>
      <c r="O181" s="243">
        <f>ROUND(E181*N181,2)</f>
        <v>0.19</v>
      </c>
      <c r="P181" s="243">
        <v>0</v>
      </c>
      <c r="Q181" s="243">
        <f>ROUND(E181*P181,2)</f>
        <v>0</v>
      </c>
      <c r="R181" s="243" t="s">
        <v>343</v>
      </c>
      <c r="S181" s="243" t="s">
        <v>114</v>
      </c>
      <c r="T181" s="244" t="s">
        <v>115</v>
      </c>
      <c r="U181" s="225">
        <v>0.01</v>
      </c>
      <c r="V181" s="225">
        <f>ROUND(E181*U181,2)</f>
        <v>5.3</v>
      </c>
      <c r="W181" s="225"/>
      <c r="X181" s="225" t="s">
        <v>116</v>
      </c>
      <c r="Y181" s="215"/>
      <c r="Z181" s="215"/>
      <c r="AA181" s="215"/>
      <c r="AB181" s="215"/>
      <c r="AC181" s="215"/>
      <c r="AD181" s="215"/>
      <c r="AE181" s="215"/>
      <c r="AF181" s="215"/>
      <c r="AG181" s="215" t="s">
        <v>117</v>
      </c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 x14ac:dyDescent="0.2">
      <c r="A182" s="222"/>
      <c r="B182" s="223"/>
      <c r="C182" s="262" t="s">
        <v>352</v>
      </c>
      <c r="D182" s="227"/>
      <c r="E182" s="228">
        <v>529.79999999999995</v>
      </c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25"/>
      <c r="Y182" s="215"/>
      <c r="Z182" s="215"/>
      <c r="AA182" s="215"/>
      <c r="AB182" s="215"/>
      <c r="AC182" s="215"/>
      <c r="AD182" s="215"/>
      <c r="AE182" s="215"/>
      <c r="AF182" s="215"/>
      <c r="AG182" s="215" t="s">
        <v>121</v>
      </c>
      <c r="AH182" s="215">
        <v>0</v>
      </c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x14ac:dyDescent="0.2">
      <c r="A183" s="232" t="s">
        <v>108</v>
      </c>
      <c r="B183" s="233" t="s">
        <v>75</v>
      </c>
      <c r="C183" s="259" t="s">
        <v>76</v>
      </c>
      <c r="D183" s="234"/>
      <c r="E183" s="235"/>
      <c r="F183" s="236"/>
      <c r="G183" s="236">
        <f>SUMIF(AG184:AG202,"&lt;&gt;NOR",G184:G202)</f>
        <v>0</v>
      </c>
      <c r="H183" s="236"/>
      <c r="I183" s="236">
        <f>SUM(I184:I202)</f>
        <v>0</v>
      </c>
      <c r="J183" s="236"/>
      <c r="K183" s="236">
        <f>SUM(K184:K202)</f>
        <v>0</v>
      </c>
      <c r="L183" s="236"/>
      <c r="M183" s="236">
        <f>SUM(M184:M202)</f>
        <v>0</v>
      </c>
      <c r="N183" s="236"/>
      <c r="O183" s="236">
        <f>SUM(O184:O202)</f>
        <v>0.16999999999999998</v>
      </c>
      <c r="P183" s="236"/>
      <c r="Q183" s="236">
        <f>SUM(Q184:Q202)</f>
        <v>0</v>
      </c>
      <c r="R183" s="236"/>
      <c r="S183" s="236"/>
      <c r="T183" s="237"/>
      <c r="U183" s="231"/>
      <c r="V183" s="231">
        <f>SUM(V184:V202)</f>
        <v>94.99</v>
      </c>
      <c r="W183" s="231"/>
      <c r="X183" s="231"/>
      <c r="AG183" t="s">
        <v>109</v>
      </c>
    </row>
    <row r="184" spans="1:60" outlineLevel="1" x14ac:dyDescent="0.2">
      <c r="A184" s="238">
        <v>57</v>
      </c>
      <c r="B184" s="239" t="s">
        <v>353</v>
      </c>
      <c r="C184" s="260" t="s">
        <v>354</v>
      </c>
      <c r="D184" s="240" t="s">
        <v>145</v>
      </c>
      <c r="E184" s="241">
        <v>149.97</v>
      </c>
      <c r="F184" s="242"/>
      <c r="G184" s="243">
        <f>ROUND(E184*F184,2)</f>
        <v>0</v>
      </c>
      <c r="H184" s="242"/>
      <c r="I184" s="243">
        <f>ROUND(E184*H184,2)</f>
        <v>0</v>
      </c>
      <c r="J184" s="242"/>
      <c r="K184" s="243">
        <f>ROUND(E184*J184,2)</f>
        <v>0</v>
      </c>
      <c r="L184" s="243">
        <v>21</v>
      </c>
      <c r="M184" s="243">
        <f>G184*(1+L184/100)</f>
        <v>0</v>
      </c>
      <c r="N184" s="243">
        <v>0</v>
      </c>
      <c r="O184" s="243">
        <f>ROUND(E184*N184,2)</f>
        <v>0</v>
      </c>
      <c r="P184" s="243">
        <v>0</v>
      </c>
      <c r="Q184" s="243">
        <f>ROUND(E184*P184,2)</f>
        <v>0</v>
      </c>
      <c r="R184" s="243"/>
      <c r="S184" s="243" t="s">
        <v>152</v>
      </c>
      <c r="T184" s="244" t="s">
        <v>153</v>
      </c>
      <c r="U184" s="225">
        <v>0.5</v>
      </c>
      <c r="V184" s="225">
        <f>ROUND(E184*U184,2)</f>
        <v>74.989999999999995</v>
      </c>
      <c r="W184" s="225"/>
      <c r="X184" s="225" t="s">
        <v>116</v>
      </c>
      <c r="Y184" s="215"/>
      <c r="Z184" s="215"/>
      <c r="AA184" s="215"/>
      <c r="AB184" s="215"/>
      <c r="AC184" s="215"/>
      <c r="AD184" s="215"/>
      <c r="AE184" s="215"/>
      <c r="AF184" s="215"/>
      <c r="AG184" s="215" t="s">
        <v>355</v>
      </c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ht="22.5" outlineLevel="1" x14ac:dyDescent="0.2">
      <c r="A185" s="222"/>
      <c r="B185" s="223"/>
      <c r="C185" s="262" t="s">
        <v>356</v>
      </c>
      <c r="D185" s="227"/>
      <c r="E185" s="228">
        <v>149.97</v>
      </c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25"/>
      <c r="Y185" s="215"/>
      <c r="Z185" s="215"/>
      <c r="AA185" s="215"/>
      <c r="AB185" s="215"/>
      <c r="AC185" s="215"/>
      <c r="AD185" s="215"/>
      <c r="AE185" s="215"/>
      <c r="AF185" s="215"/>
      <c r="AG185" s="215" t="s">
        <v>121</v>
      </c>
      <c r="AH185" s="215">
        <v>0</v>
      </c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1" x14ac:dyDescent="0.2">
      <c r="A186" s="238">
        <v>58</v>
      </c>
      <c r="B186" s="239" t="s">
        <v>357</v>
      </c>
      <c r="C186" s="260" t="s">
        <v>358</v>
      </c>
      <c r="D186" s="240" t="s">
        <v>145</v>
      </c>
      <c r="E186" s="241">
        <v>149.97</v>
      </c>
      <c r="F186" s="242"/>
      <c r="G186" s="243">
        <f>ROUND(E186*F186,2)</f>
        <v>0</v>
      </c>
      <c r="H186" s="242"/>
      <c r="I186" s="243">
        <f>ROUND(E186*H186,2)</f>
        <v>0</v>
      </c>
      <c r="J186" s="242"/>
      <c r="K186" s="243">
        <f>ROUND(E186*J186,2)</f>
        <v>0</v>
      </c>
      <c r="L186" s="243">
        <v>21</v>
      </c>
      <c r="M186" s="243">
        <f>G186*(1+L186/100)</f>
        <v>0</v>
      </c>
      <c r="N186" s="243">
        <v>0</v>
      </c>
      <c r="O186" s="243">
        <f>ROUND(E186*N186,2)</f>
        <v>0</v>
      </c>
      <c r="P186" s="243">
        <v>0</v>
      </c>
      <c r="Q186" s="243">
        <f>ROUND(E186*P186,2)</f>
        <v>0</v>
      </c>
      <c r="R186" s="243"/>
      <c r="S186" s="243" t="s">
        <v>152</v>
      </c>
      <c r="T186" s="244" t="s">
        <v>153</v>
      </c>
      <c r="U186" s="225">
        <v>0</v>
      </c>
      <c r="V186" s="225">
        <f>ROUND(E186*U186,2)</f>
        <v>0</v>
      </c>
      <c r="W186" s="225"/>
      <c r="X186" s="225" t="s">
        <v>116</v>
      </c>
      <c r="Y186" s="215"/>
      <c r="Z186" s="215"/>
      <c r="AA186" s="215"/>
      <c r="AB186" s="215"/>
      <c r="AC186" s="215"/>
      <c r="AD186" s="215"/>
      <c r="AE186" s="215"/>
      <c r="AF186" s="215"/>
      <c r="AG186" s="215" t="s">
        <v>117</v>
      </c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1" x14ac:dyDescent="0.2">
      <c r="A187" s="222"/>
      <c r="B187" s="223"/>
      <c r="C187" s="262" t="s">
        <v>359</v>
      </c>
      <c r="D187" s="227"/>
      <c r="E187" s="228"/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25"/>
      <c r="X187" s="225"/>
      <c r="Y187" s="215"/>
      <c r="Z187" s="215"/>
      <c r="AA187" s="215"/>
      <c r="AB187" s="215"/>
      <c r="AC187" s="215"/>
      <c r="AD187" s="215"/>
      <c r="AE187" s="215"/>
      <c r="AF187" s="215"/>
      <c r="AG187" s="215" t="s">
        <v>121</v>
      </c>
      <c r="AH187" s="215">
        <v>0</v>
      </c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 x14ac:dyDescent="0.2">
      <c r="A188" s="222"/>
      <c r="B188" s="223"/>
      <c r="C188" s="262" t="s">
        <v>360</v>
      </c>
      <c r="D188" s="227"/>
      <c r="E188" s="228">
        <v>149.97</v>
      </c>
      <c r="F188" s="225"/>
      <c r="G188" s="225"/>
      <c r="H188" s="225"/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/>
      <c r="T188" s="225"/>
      <c r="U188" s="225"/>
      <c r="V188" s="225"/>
      <c r="W188" s="225"/>
      <c r="X188" s="225"/>
      <c r="Y188" s="215"/>
      <c r="Z188" s="215"/>
      <c r="AA188" s="215"/>
      <c r="AB188" s="215"/>
      <c r="AC188" s="215"/>
      <c r="AD188" s="215"/>
      <c r="AE188" s="215"/>
      <c r="AF188" s="215"/>
      <c r="AG188" s="215" t="s">
        <v>121</v>
      </c>
      <c r="AH188" s="215">
        <v>5</v>
      </c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1" x14ac:dyDescent="0.2">
      <c r="A189" s="238">
        <v>59</v>
      </c>
      <c r="B189" s="239" t="s">
        <v>361</v>
      </c>
      <c r="C189" s="260" t="s">
        <v>362</v>
      </c>
      <c r="D189" s="240" t="s">
        <v>363</v>
      </c>
      <c r="E189" s="241">
        <v>20</v>
      </c>
      <c r="F189" s="242"/>
      <c r="G189" s="243">
        <f>ROUND(E189*F189,2)</f>
        <v>0</v>
      </c>
      <c r="H189" s="242"/>
      <c r="I189" s="243">
        <f>ROUND(E189*H189,2)</f>
        <v>0</v>
      </c>
      <c r="J189" s="242"/>
      <c r="K189" s="243">
        <f>ROUND(E189*J189,2)</f>
        <v>0</v>
      </c>
      <c r="L189" s="243">
        <v>21</v>
      </c>
      <c r="M189" s="243">
        <f>G189*(1+L189/100)</f>
        <v>0</v>
      </c>
      <c r="N189" s="243">
        <v>0</v>
      </c>
      <c r="O189" s="243">
        <f>ROUND(E189*N189,2)</f>
        <v>0</v>
      </c>
      <c r="P189" s="243">
        <v>0</v>
      </c>
      <c r="Q189" s="243">
        <f>ROUND(E189*P189,2)</f>
        <v>0</v>
      </c>
      <c r="R189" s="243" t="s">
        <v>364</v>
      </c>
      <c r="S189" s="243" t="s">
        <v>114</v>
      </c>
      <c r="T189" s="244" t="s">
        <v>115</v>
      </c>
      <c r="U189" s="225">
        <v>1</v>
      </c>
      <c r="V189" s="225">
        <f>ROUND(E189*U189,2)</f>
        <v>20</v>
      </c>
      <c r="W189" s="225"/>
      <c r="X189" s="225" t="s">
        <v>365</v>
      </c>
      <c r="Y189" s="215"/>
      <c r="Z189" s="215"/>
      <c r="AA189" s="215"/>
      <c r="AB189" s="215"/>
      <c r="AC189" s="215"/>
      <c r="AD189" s="215"/>
      <c r="AE189" s="215"/>
      <c r="AF189" s="215"/>
      <c r="AG189" s="215" t="s">
        <v>366</v>
      </c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1" x14ac:dyDescent="0.2">
      <c r="A190" s="222"/>
      <c r="B190" s="223"/>
      <c r="C190" s="262" t="s">
        <v>367</v>
      </c>
      <c r="D190" s="227"/>
      <c r="E190" s="228">
        <v>10</v>
      </c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25"/>
      <c r="Y190" s="215"/>
      <c r="Z190" s="215"/>
      <c r="AA190" s="215"/>
      <c r="AB190" s="215"/>
      <c r="AC190" s="215"/>
      <c r="AD190" s="215"/>
      <c r="AE190" s="215"/>
      <c r="AF190" s="215"/>
      <c r="AG190" s="215" t="s">
        <v>121</v>
      </c>
      <c r="AH190" s="215">
        <v>0</v>
      </c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1" x14ac:dyDescent="0.2">
      <c r="A191" s="222"/>
      <c r="B191" s="223"/>
      <c r="C191" s="262" t="s">
        <v>368</v>
      </c>
      <c r="D191" s="227"/>
      <c r="E191" s="228">
        <v>10</v>
      </c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15"/>
      <c r="Z191" s="215"/>
      <c r="AA191" s="215"/>
      <c r="AB191" s="215"/>
      <c r="AC191" s="215"/>
      <c r="AD191" s="215"/>
      <c r="AE191" s="215"/>
      <c r="AF191" s="215"/>
      <c r="AG191" s="215" t="s">
        <v>121</v>
      </c>
      <c r="AH191" s="215">
        <v>0</v>
      </c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1" x14ac:dyDescent="0.2">
      <c r="A192" s="238">
        <v>60</v>
      </c>
      <c r="B192" s="239" t="s">
        <v>369</v>
      </c>
      <c r="C192" s="260" t="s">
        <v>370</v>
      </c>
      <c r="D192" s="240" t="s">
        <v>335</v>
      </c>
      <c r="E192" s="241">
        <v>20.245950000000001</v>
      </c>
      <c r="F192" s="242"/>
      <c r="G192" s="243">
        <f>ROUND(E192*F192,2)</f>
        <v>0</v>
      </c>
      <c r="H192" s="242"/>
      <c r="I192" s="243">
        <f>ROUND(E192*H192,2)</f>
        <v>0</v>
      </c>
      <c r="J192" s="242"/>
      <c r="K192" s="243">
        <f>ROUND(E192*J192,2)</f>
        <v>0</v>
      </c>
      <c r="L192" s="243">
        <v>21</v>
      </c>
      <c r="M192" s="243">
        <f>G192*(1+L192/100)</f>
        <v>0</v>
      </c>
      <c r="N192" s="243">
        <v>1E-3</v>
      </c>
      <c r="O192" s="243">
        <f>ROUND(E192*N192,2)</f>
        <v>0.02</v>
      </c>
      <c r="P192" s="243">
        <v>0</v>
      </c>
      <c r="Q192" s="243">
        <f>ROUND(E192*P192,2)</f>
        <v>0</v>
      </c>
      <c r="R192" s="243"/>
      <c r="S192" s="243" t="s">
        <v>152</v>
      </c>
      <c r="T192" s="244" t="s">
        <v>153</v>
      </c>
      <c r="U192" s="225">
        <v>0</v>
      </c>
      <c r="V192" s="225">
        <f>ROUND(E192*U192,2)</f>
        <v>0</v>
      </c>
      <c r="W192" s="225"/>
      <c r="X192" s="225" t="s">
        <v>228</v>
      </c>
      <c r="Y192" s="215"/>
      <c r="Z192" s="215"/>
      <c r="AA192" s="215"/>
      <c r="AB192" s="215"/>
      <c r="AC192" s="215"/>
      <c r="AD192" s="215"/>
      <c r="AE192" s="215"/>
      <c r="AF192" s="215"/>
      <c r="AG192" s="215" t="s">
        <v>229</v>
      </c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1" x14ac:dyDescent="0.2">
      <c r="A193" s="222"/>
      <c r="B193" s="223"/>
      <c r="C193" s="262" t="s">
        <v>359</v>
      </c>
      <c r="D193" s="227"/>
      <c r="E193" s="228"/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  <c r="Y193" s="215"/>
      <c r="Z193" s="215"/>
      <c r="AA193" s="215"/>
      <c r="AB193" s="215"/>
      <c r="AC193" s="215"/>
      <c r="AD193" s="215"/>
      <c r="AE193" s="215"/>
      <c r="AF193" s="215"/>
      <c r="AG193" s="215" t="s">
        <v>121</v>
      </c>
      <c r="AH193" s="215">
        <v>0</v>
      </c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1" x14ac:dyDescent="0.2">
      <c r="A194" s="222"/>
      <c r="B194" s="223"/>
      <c r="C194" s="262" t="s">
        <v>371</v>
      </c>
      <c r="D194" s="227"/>
      <c r="E194" s="228">
        <v>20.245950000000001</v>
      </c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15"/>
      <c r="Z194" s="215"/>
      <c r="AA194" s="215"/>
      <c r="AB194" s="215"/>
      <c r="AC194" s="215"/>
      <c r="AD194" s="215"/>
      <c r="AE194" s="215"/>
      <c r="AF194" s="215"/>
      <c r="AG194" s="215" t="s">
        <v>121</v>
      </c>
      <c r="AH194" s="215">
        <v>5</v>
      </c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1" x14ac:dyDescent="0.2">
      <c r="A195" s="238">
        <v>61</v>
      </c>
      <c r="B195" s="239" t="s">
        <v>372</v>
      </c>
      <c r="C195" s="260" t="s">
        <v>373</v>
      </c>
      <c r="D195" s="240" t="s">
        <v>169</v>
      </c>
      <c r="E195" s="241">
        <v>153</v>
      </c>
      <c r="F195" s="242"/>
      <c r="G195" s="243">
        <f>ROUND(E195*F195,2)</f>
        <v>0</v>
      </c>
      <c r="H195" s="242"/>
      <c r="I195" s="243">
        <f>ROUND(E195*H195,2)</f>
        <v>0</v>
      </c>
      <c r="J195" s="242"/>
      <c r="K195" s="243">
        <f>ROUND(E195*J195,2)</f>
        <v>0</v>
      </c>
      <c r="L195" s="243">
        <v>21</v>
      </c>
      <c r="M195" s="243">
        <f>G195*(1+L195/100)</f>
        <v>0</v>
      </c>
      <c r="N195" s="243">
        <v>9.5E-4</v>
      </c>
      <c r="O195" s="243">
        <f>ROUND(E195*N195,2)</f>
        <v>0.15</v>
      </c>
      <c r="P195" s="243">
        <v>0</v>
      </c>
      <c r="Q195" s="243">
        <f>ROUND(E195*P195,2)</f>
        <v>0</v>
      </c>
      <c r="R195" s="243"/>
      <c r="S195" s="243" t="s">
        <v>152</v>
      </c>
      <c r="T195" s="244" t="s">
        <v>153</v>
      </c>
      <c r="U195" s="225">
        <v>0</v>
      </c>
      <c r="V195" s="225">
        <f>ROUND(E195*U195,2)</f>
        <v>0</v>
      </c>
      <c r="W195" s="225"/>
      <c r="X195" s="225" t="s">
        <v>228</v>
      </c>
      <c r="Y195" s="215"/>
      <c r="Z195" s="215"/>
      <c r="AA195" s="215"/>
      <c r="AB195" s="215"/>
      <c r="AC195" s="215"/>
      <c r="AD195" s="215"/>
      <c r="AE195" s="215"/>
      <c r="AF195" s="215"/>
      <c r="AG195" s="215" t="s">
        <v>229</v>
      </c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1" x14ac:dyDescent="0.2">
      <c r="A196" s="222"/>
      <c r="B196" s="223"/>
      <c r="C196" s="262" t="s">
        <v>374</v>
      </c>
      <c r="D196" s="227"/>
      <c r="E196" s="228">
        <v>153</v>
      </c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15"/>
      <c r="Z196" s="215"/>
      <c r="AA196" s="215"/>
      <c r="AB196" s="215"/>
      <c r="AC196" s="215"/>
      <c r="AD196" s="215"/>
      <c r="AE196" s="215"/>
      <c r="AF196" s="215"/>
      <c r="AG196" s="215" t="s">
        <v>121</v>
      </c>
      <c r="AH196" s="215">
        <v>0</v>
      </c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1" x14ac:dyDescent="0.2">
      <c r="A197" s="238">
        <v>62</v>
      </c>
      <c r="B197" s="239" t="s">
        <v>375</v>
      </c>
      <c r="C197" s="260" t="s">
        <v>376</v>
      </c>
      <c r="D197" s="240" t="s">
        <v>169</v>
      </c>
      <c r="E197" s="241">
        <v>12</v>
      </c>
      <c r="F197" s="242"/>
      <c r="G197" s="243">
        <f>ROUND(E197*F197,2)</f>
        <v>0</v>
      </c>
      <c r="H197" s="242"/>
      <c r="I197" s="243">
        <f>ROUND(E197*H197,2)</f>
        <v>0</v>
      </c>
      <c r="J197" s="242"/>
      <c r="K197" s="243">
        <f>ROUND(E197*J197,2)</f>
        <v>0</v>
      </c>
      <c r="L197" s="243">
        <v>21</v>
      </c>
      <c r="M197" s="243">
        <f>G197*(1+L197/100)</f>
        <v>0</v>
      </c>
      <c r="N197" s="243">
        <v>1.2999999999999999E-4</v>
      </c>
      <c r="O197" s="243">
        <f>ROUND(E197*N197,2)</f>
        <v>0</v>
      </c>
      <c r="P197" s="243">
        <v>0</v>
      </c>
      <c r="Q197" s="243">
        <f>ROUND(E197*P197,2)</f>
        <v>0</v>
      </c>
      <c r="R197" s="243"/>
      <c r="S197" s="243" t="s">
        <v>152</v>
      </c>
      <c r="T197" s="244" t="s">
        <v>153</v>
      </c>
      <c r="U197" s="225">
        <v>0</v>
      </c>
      <c r="V197" s="225">
        <f>ROUND(E197*U197,2)</f>
        <v>0</v>
      </c>
      <c r="W197" s="225"/>
      <c r="X197" s="225" t="s">
        <v>228</v>
      </c>
      <c r="Y197" s="215"/>
      <c r="Z197" s="215"/>
      <c r="AA197" s="215"/>
      <c r="AB197" s="215"/>
      <c r="AC197" s="215"/>
      <c r="AD197" s="215"/>
      <c r="AE197" s="215"/>
      <c r="AF197" s="215"/>
      <c r="AG197" s="215" t="s">
        <v>229</v>
      </c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1" x14ac:dyDescent="0.2">
      <c r="A198" s="222"/>
      <c r="B198" s="223"/>
      <c r="C198" s="262" t="s">
        <v>377</v>
      </c>
      <c r="D198" s="227"/>
      <c r="E198" s="228">
        <v>12</v>
      </c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25"/>
      <c r="Y198" s="215"/>
      <c r="Z198" s="215"/>
      <c r="AA198" s="215"/>
      <c r="AB198" s="215"/>
      <c r="AC198" s="215"/>
      <c r="AD198" s="215"/>
      <c r="AE198" s="215"/>
      <c r="AF198" s="215"/>
      <c r="AG198" s="215" t="s">
        <v>121</v>
      </c>
      <c r="AH198" s="215">
        <v>0</v>
      </c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1" x14ac:dyDescent="0.2">
      <c r="A199" s="238">
        <v>63</v>
      </c>
      <c r="B199" s="239" t="s">
        <v>378</v>
      </c>
      <c r="C199" s="260" t="s">
        <v>379</v>
      </c>
      <c r="D199" s="240" t="s">
        <v>169</v>
      </c>
      <c r="E199" s="241">
        <v>12</v>
      </c>
      <c r="F199" s="242"/>
      <c r="G199" s="243">
        <f>ROUND(E199*F199,2)</f>
        <v>0</v>
      </c>
      <c r="H199" s="242"/>
      <c r="I199" s="243">
        <f>ROUND(E199*H199,2)</f>
        <v>0</v>
      </c>
      <c r="J199" s="242"/>
      <c r="K199" s="243">
        <f>ROUND(E199*J199,2)</f>
        <v>0</v>
      </c>
      <c r="L199" s="243">
        <v>21</v>
      </c>
      <c r="M199" s="243">
        <f>G199*(1+L199/100)</f>
        <v>0</v>
      </c>
      <c r="N199" s="243">
        <v>1.1E-4</v>
      </c>
      <c r="O199" s="243">
        <f>ROUND(E199*N199,2)</f>
        <v>0</v>
      </c>
      <c r="P199" s="243">
        <v>0</v>
      </c>
      <c r="Q199" s="243">
        <f>ROUND(E199*P199,2)</f>
        <v>0</v>
      </c>
      <c r="R199" s="243"/>
      <c r="S199" s="243" t="s">
        <v>152</v>
      </c>
      <c r="T199" s="244" t="s">
        <v>153</v>
      </c>
      <c r="U199" s="225">
        <v>0</v>
      </c>
      <c r="V199" s="225">
        <f>ROUND(E199*U199,2)</f>
        <v>0</v>
      </c>
      <c r="W199" s="225"/>
      <c r="X199" s="225" t="s">
        <v>228</v>
      </c>
      <c r="Y199" s="215"/>
      <c r="Z199" s="215"/>
      <c r="AA199" s="215"/>
      <c r="AB199" s="215"/>
      <c r="AC199" s="215"/>
      <c r="AD199" s="215"/>
      <c r="AE199" s="215"/>
      <c r="AF199" s="215"/>
      <c r="AG199" s="215" t="s">
        <v>229</v>
      </c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1" x14ac:dyDescent="0.2">
      <c r="A200" s="222"/>
      <c r="B200" s="223"/>
      <c r="C200" s="262" t="s">
        <v>377</v>
      </c>
      <c r="D200" s="227"/>
      <c r="E200" s="228">
        <v>12</v>
      </c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215"/>
      <c r="Z200" s="215"/>
      <c r="AA200" s="215"/>
      <c r="AB200" s="215"/>
      <c r="AC200" s="215"/>
      <c r="AD200" s="215"/>
      <c r="AE200" s="215"/>
      <c r="AF200" s="215"/>
      <c r="AG200" s="215" t="s">
        <v>121</v>
      </c>
      <c r="AH200" s="215">
        <v>0</v>
      </c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1" x14ac:dyDescent="0.2">
      <c r="A201" s="238">
        <v>64</v>
      </c>
      <c r="B201" s="239" t="s">
        <v>380</v>
      </c>
      <c r="C201" s="260" t="s">
        <v>381</v>
      </c>
      <c r="D201" s="240" t="s">
        <v>169</v>
      </c>
      <c r="E201" s="241">
        <v>6</v>
      </c>
      <c r="F201" s="242"/>
      <c r="G201" s="243">
        <f>ROUND(E201*F201,2)</f>
        <v>0</v>
      </c>
      <c r="H201" s="242"/>
      <c r="I201" s="243">
        <f>ROUND(E201*H201,2)</f>
        <v>0</v>
      </c>
      <c r="J201" s="242"/>
      <c r="K201" s="243">
        <f>ROUND(E201*J201,2)</f>
        <v>0</v>
      </c>
      <c r="L201" s="243">
        <v>21</v>
      </c>
      <c r="M201" s="243">
        <f>G201*(1+L201/100)</f>
        <v>0</v>
      </c>
      <c r="N201" s="243">
        <v>2.0000000000000001E-4</v>
      </c>
      <c r="O201" s="243">
        <f>ROUND(E201*N201,2)</f>
        <v>0</v>
      </c>
      <c r="P201" s="243">
        <v>0</v>
      </c>
      <c r="Q201" s="243">
        <f>ROUND(E201*P201,2)</f>
        <v>0</v>
      </c>
      <c r="R201" s="243"/>
      <c r="S201" s="243" t="s">
        <v>152</v>
      </c>
      <c r="T201" s="244" t="s">
        <v>153</v>
      </c>
      <c r="U201" s="225">
        <v>0</v>
      </c>
      <c r="V201" s="225">
        <f>ROUND(E201*U201,2)</f>
        <v>0</v>
      </c>
      <c r="W201" s="225"/>
      <c r="X201" s="225" t="s">
        <v>228</v>
      </c>
      <c r="Y201" s="215"/>
      <c r="Z201" s="215"/>
      <c r="AA201" s="215"/>
      <c r="AB201" s="215"/>
      <c r="AC201" s="215"/>
      <c r="AD201" s="215"/>
      <c r="AE201" s="215"/>
      <c r="AF201" s="215"/>
      <c r="AG201" s="215" t="s">
        <v>229</v>
      </c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1" x14ac:dyDescent="0.2">
      <c r="A202" s="222"/>
      <c r="B202" s="223"/>
      <c r="C202" s="262" t="s">
        <v>382</v>
      </c>
      <c r="D202" s="227"/>
      <c r="E202" s="228">
        <v>6</v>
      </c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15"/>
      <c r="Z202" s="215"/>
      <c r="AA202" s="215"/>
      <c r="AB202" s="215"/>
      <c r="AC202" s="215"/>
      <c r="AD202" s="215"/>
      <c r="AE202" s="215"/>
      <c r="AF202" s="215"/>
      <c r="AG202" s="215" t="s">
        <v>121</v>
      </c>
      <c r="AH202" s="215">
        <v>0</v>
      </c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x14ac:dyDescent="0.2">
      <c r="A203" s="232" t="s">
        <v>108</v>
      </c>
      <c r="B203" s="233" t="s">
        <v>77</v>
      </c>
      <c r="C203" s="259" t="s">
        <v>78</v>
      </c>
      <c r="D203" s="234"/>
      <c r="E203" s="235"/>
      <c r="F203" s="236"/>
      <c r="G203" s="236">
        <f>SUMIF(AG204:AG213,"&lt;&gt;NOR",G204:G213)</f>
        <v>0</v>
      </c>
      <c r="H203" s="236"/>
      <c r="I203" s="236">
        <f>SUM(I204:I213)</f>
        <v>0</v>
      </c>
      <c r="J203" s="236"/>
      <c r="K203" s="236">
        <f>SUM(K204:K213)</f>
        <v>0</v>
      </c>
      <c r="L203" s="236"/>
      <c r="M203" s="236">
        <f>SUM(M204:M213)</f>
        <v>0</v>
      </c>
      <c r="N203" s="236"/>
      <c r="O203" s="236">
        <f>SUM(O204:O213)</f>
        <v>0</v>
      </c>
      <c r="P203" s="236"/>
      <c r="Q203" s="236">
        <f>SUM(Q204:Q213)</f>
        <v>0</v>
      </c>
      <c r="R203" s="236"/>
      <c r="S203" s="236"/>
      <c r="T203" s="237"/>
      <c r="U203" s="231"/>
      <c r="V203" s="231">
        <f>SUM(V204:V213)</f>
        <v>18.899999999999999</v>
      </c>
      <c r="W203" s="231"/>
      <c r="X203" s="231"/>
      <c r="AG203" t="s">
        <v>109</v>
      </c>
    </row>
    <row r="204" spans="1:60" ht="22.5" outlineLevel="1" x14ac:dyDescent="0.2">
      <c r="A204" s="251">
        <v>65</v>
      </c>
      <c r="B204" s="252" t="s">
        <v>383</v>
      </c>
      <c r="C204" s="268" t="s">
        <v>384</v>
      </c>
      <c r="D204" s="253" t="s">
        <v>193</v>
      </c>
      <c r="E204" s="254">
        <v>7.2381900000000003</v>
      </c>
      <c r="F204" s="255"/>
      <c r="G204" s="256">
        <f>ROUND(E204*F204,2)</f>
        <v>0</v>
      </c>
      <c r="H204" s="255"/>
      <c r="I204" s="256">
        <f>ROUND(E204*H204,2)</f>
        <v>0</v>
      </c>
      <c r="J204" s="255"/>
      <c r="K204" s="256">
        <f>ROUND(E204*J204,2)</f>
        <v>0</v>
      </c>
      <c r="L204" s="256">
        <v>21</v>
      </c>
      <c r="M204" s="256">
        <f>G204*(1+L204/100)</f>
        <v>0</v>
      </c>
      <c r="N204" s="256">
        <v>0</v>
      </c>
      <c r="O204" s="256">
        <f>ROUND(E204*N204,2)</f>
        <v>0</v>
      </c>
      <c r="P204" s="256">
        <v>0</v>
      </c>
      <c r="Q204" s="256">
        <f>ROUND(E204*P204,2)</f>
        <v>0</v>
      </c>
      <c r="R204" s="256" t="s">
        <v>181</v>
      </c>
      <c r="S204" s="256" t="s">
        <v>114</v>
      </c>
      <c r="T204" s="257" t="s">
        <v>115</v>
      </c>
      <c r="U204" s="225">
        <v>0.93</v>
      </c>
      <c r="V204" s="225">
        <f>ROUND(E204*U204,2)</f>
        <v>6.73</v>
      </c>
      <c r="W204" s="225"/>
      <c r="X204" s="225" t="s">
        <v>385</v>
      </c>
      <c r="Y204" s="215"/>
      <c r="Z204" s="215"/>
      <c r="AA204" s="215"/>
      <c r="AB204" s="215"/>
      <c r="AC204" s="215"/>
      <c r="AD204" s="215"/>
      <c r="AE204" s="215"/>
      <c r="AF204" s="215"/>
      <c r="AG204" s="215" t="s">
        <v>386</v>
      </c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1" x14ac:dyDescent="0.2">
      <c r="A205" s="238">
        <v>66</v>
      </c>
      <c r="B205" s="239" t="s">
        <v>387</v>
      </c>
      <c r="C205" s="260" t="s">
        <v>388</v>
      </c>
      <c r="D205" s="240" t="s">
        <v>193</v>
      </c>
      <c r="E205" s="241">
        <v>7.2381900000000003</v>
      </c>
      <c r="F205" s="242"/>
      <c r="G205" s="243">
        <f>ROUND(E205*F205,2)</f>
        <v>0</v>
      </c>
      <c r="H205" s="242"/>
      <c r="I205" s="243">
        <f>ROUND(E205*H205,2)</f>
        <v>0</v>
      </c>
      <c r="J205" s="242"/>
      <c r="K205" s="243">
        <f>ROUND(E205*J205,2)</f>
        <v>0</v>
      </c>
      <c r="L205" s="243">
        <v>21</v>
      </c>
      <c r="M205" s="243">
        <f>G205*(1+L205/100)</f>
        <v>0</v>
      </c>
      <c r="N205" s="243">
        <v>0</v>
      </c>
      <c r="O205" s="243">
        <f>ROUND(E205*N205,2)</f>
        <v>0</v>
      </c>
      <c r="P205" s="243">
        <v>0</v>
      </c>
      <c r="Q205" s="243">
        <f>ROUND(E205*P205,2)</f>
        <v>0</v>
      </c>
      <c r="R205" s="243" t="s">
        <v>181</v>
      </c>
      <c r="S205" s="243" t="s">
        <v>114</v>
      </c>
      <c r="T205" s="244" t="s">
        <v>115</v>
      </c>
      <c r="U205" s="225">
        <v>0.49</v>
      </c>
      <c r="V205" s="225">
        <f>ROUND(E205*U205,2)</f>
        <v>3.55</v>
      </c>
      <c r="W205" s="225"/>
      <c r="X205" s="225" t="s">
        <v>385</v>
      </c>
      <c r="Y205" s="215"/>
      <c r="Z205" s="215"/>
      <c r="AA205" s="215"/>
      <c r="AB205" s="215"/>
      <c r="AC205" s="215"/>
      <c r="AD205" s="215"/>
      <c r="AE205" s="215"/>
      <c r="AF205" s="215"/>
      <c r="AG205" s="215" t="s">
        <v>386</v>
      </c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1" x14ac:dyDescent="0.2">
      <c r="A206" s="222"/>
      <c r="B206" s="223"/>
      <c r="C206" s="263" t="s">
        <v>389</v>
      </c>
      <c r="D206" s="247"/>
      <c r="E206" s="247"/>
      <c r="F206" s="247"/>
      <c r="G206" s="247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15"/>
      <c r="Z206" s="215"/>
      <c r="AA206" s="215"/>
      <c r="AB206" s="215"/>
      <c r="AC206" s="215"/>
      <c r="AD206" s="215"/>
      <c r="AE206" s="215"/>
      <c r="AF206" s="215"/>
      <c r="AG206" s="215" t="s">
        <v>217</v>
      </c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1" x14ac:dyDescent="0.2">
      <c r="A207" s="251">
        <v>67</v>
      </c>
      <c r="B207" s="252" t="s">
        <v>390</v>
      </c>
      <c r="C207" s="268" t="s">
        <v>391</v>
      </c>
      <c r="D207" s="253" t="s">
        <v>193</v>
      </c>
      <c r="E207" s="254">
        <v>209.90746999999999</v>
      </c>
      <c r="F207" s="255"/>
      <c r="G207" s="256">
        <f>ROUND(E207*F207,2)</f>
        <v>0</v>
      </c>
      <c r="H207" s="255"/>
      <c r="I207" s="256">
        <f>ROUND(E207*H207,2)</f>
        <v>0</v>
      </c>
      <c r="J207" s="255"/>
      <c r="K207" s="256">
        <f>ROUND(E207*J207,2)</f>
        <v>0</v>
      </c>
      <c r="L207" s="256">
        <v>21</v>
      </c>
      <c r="M207" s="256">
        <f>G207*(1+L207/100)</f>
        <v>0</v>
      </c>
      <c r="N207" s="256">
        <v>0</v>
      </c>
      <c r="O207" s="256">
        <f>ROUND(E207*N207,2)</f>
        <v>0</v>
      </c>
      <c r="P207" s="256">
        <v>0</v>
      </c>
      <c r="Q207" s="256">
        <f>ROUND(E207*P207,2)</f>
        <v>0</v>
      </c>
      <c r="R207" s="256" t="s">
        <v>181</v>
      </c>
      <c r="S207" s="256" t="s">
        <v>114</v>
      </c>
      <c r="T207" s="257" t="s">
        <v>115</v>
      </c>
      <c r="U207" s="225">
        <v>0</v>
      </c>
      <c r="V207" s="225">
        <f>ROUND(E207*U207,2)</f>
        <v>0</v>
      </c>
      <c r="W207" s="225"/>
      <c r="X207" s="225" t="s">
        <v>385</v>
      </c>
      <c r="Y207" s="215"/>
      <c r="Z207" s="215"/>
      <c r="AA207" s="215"/>
      <c r="AB207" s="215"/>
      <c r="AC207" s="215"/>
      <c r="AD207" s="215"/>
      <c r="AE207" s="215"/>
      <c r="AF207" s="215"/>
      <c r="AG207" s="215" t="s">
        <v>386</v>
      </c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ht="22.5" outlineLevel="1" x14ac:dyDescent="0.2">
      <c r="A208" s="238">
        <v>68</v>
      </c>
      <c r="B208" s="239" t="s">
        <v>392</v>
      </c>
      <c r="C208" s="260" t="s">
        <v>393</v>
      </c>
      <c r="D208" s="240" t="s">
        <v>193</v>
      </c>
      <c r="E208" s="241">
        <v>7.2381900000000003</v>
      </c>
      <c r="F208" s="242"/>
      <c r="G208" s="243">
        <f>ROUND(E208*F208,2)</f>
        <v>0</v>
      </c>
      <c r="H208" s="242"/>
      <c r="I208" s="243">
        <f>ROUND(E208*H208,2)</f>
        <v>0</v>
      </c>
      <c r="J208" s="242"/>
      <c r="K208" s="243">
        <f>ROUND(E208*J208,2)</f>
        <v>0</v>
      </c>
      <c r="L208" s="243">
        <v>21</v>
      </c>
      <c r="M208" s="243">
        <f>G208*(1+L208/100)</f>
        <v>0</v>
      </c>
      <c r="N208" s="243">
        <v>0</v>
      </c>
      <c r="O208" s="243">
        <f>ROUND(E208*N208,2)</f>
        <v>0</v>
      </c>
      <c r="P208" s="243">
        <v>0</v>
      </c>
      <c r="Q208" s="243">
        <f>ROUND(E208*P208,2)</f>
        <v>0</v>
      </c>
      <c r="R208" s="243" t="s">
        <v>394</v>
      </c>
      <c r="S208" s="243" t="s">
        <v>114</v>
      </c>
      <c r="T208" s="244" t="s">
        <v>115</v>
      </c>
      <c r="U208" s="225">
        <v>0.83</v>
      </c>
      <c r="V208" s="225">
        <f>ROUND(E208*U208,2)</f>
        <v>6.01</v>
      </c>
      <c r="W208" s="225"/>
      <c r="X208" s="225" t="s">
        <v>385</v>
      </c>
      <c r="Y208" s="215"/>
      <c r="Z208" s="215"/>
      <c r="AA208" s="215"/>
      <c r="AB208" s="215"/>
      <c r="AC208" s="215"/>
      <c r="AD208" s="215"/>
      <c r="AE208" s="215"/>
      <c r="AF208" s="215"/>
      <c r="AG208" s="215" t="s">
        <v>386</v>
      </c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1" x14ac:dyDescent="0.2">
      <c r="A209" s="222"/>
      <c r="B209" s="223"/>
      <c r="C209" s="261" t="s">
        <v>395</v>
      </c>
      <c r="D209" s="246"/>
      <c r="E209" s="246"/>
      <c r="F209" s="246"/>
      <c r="G209" s="246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15"/>
      <c r="Z209" s="215"/>
      <c r="AA209" s="215"/>
      <c r="AB209" s="215"/>
      <c r="AC209" s="215"/>
      <c r="AD209" s="215"/>
      <c r="AE209" s="215"/>
      <c r="AF209" s="215"/>
      <c r="AG209" s="215" t="s">
        <v>119</v>
      </c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45" t="str">
        <f>C209</f>
        <v>nebo vybouraných hmot nošením nebo přehazováním k místu nakládky přístupnému normálním dopravním prostředkům do 10 m,</v>
      </c>
      <c r="BB209" s="215"/>
      <c r="BC209" s="215"/>
      <c r="BD209" s="215"/>
      <c r="BE209" s="215"/>
      <c r="BF209" s="215"/>
      <c r="BG209" s="215"/>
      <c r="BH209" s="215"/>
    </row>
    <row r="210" spans="1:60" ht="22.5" outlineLevel="1" x14ac:dyDescent="0.2">
      <c r="A210" s="222"/>
      <c r="B210" s="223"/>
      <c r="C210" s="267" t="s">
        <v>396</v>
      </c>
      <c r="D210" s="250"/>
      <c r="E210" s="250"/>
      <c r="F210" s="250"/>
      <c r="G210" s="250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15"/>
      <c r="Z210" s="215"/>
      <c r="AA210" s="215"/>
      <c r="AB210" s="215"/>
      <c r="AC210" s="215"/>
      <c r="AD210" s="215"/>
      <c r="AE210" s="215"/>
      <c r="AF210" s="215"/>
      <c r="AG210" s="215" t="s">
        <v>217</v>
      </c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45" t="str">
        <f>C210</f>
        <v>S naložením suti nebo vybouraných hmot do dopravního prostředku a na jejich vyložením, popřípadě přeložením na normální dopravní prostředek.</v>
      </c>
      <c r="BB210" s="215"/>
      <c r="BC210" s="215"/>
      <c r="BD210" s="215"/>
      <c r="BE210" s="215"/>
      <c r="BF210" s="215"/>
      <c r="BG210" s="215"/>
      <c r="BH210" s="215"/>
    </row>
    <row r="211" spans="1:60" ht="22.5" outlineLevel="1" x14ac:dyDescent="0.2">
      <c r="A211" s="238">
        <v>69</v>
      </c>
      <c r="B211" s="239" t="s">
        <v>397</v>
      </c>
      <c r="C211" s="260" t="s">
        <v>398</v>
      </c>
      <c r="D211" s="240" t="s">
        <v>193</v>
      </c>
      <c r="E211" s="241">
        <v>7.2381900000000003</v>
      </c>
      <c r="F211" s="242"/>
      <c r="G211" s="243">
        <f>ROUND(E211*F211,2)</f>
        <v>0</v>
      </c>
      <c r="H211" s="242"/>
      <c r="I211" s="243">
        <f>ROUND(E211*H211,2)</f>
        <v>0</v>
      </c>
      <c r="J211" s="242"/>
      <c r="K211" s="243">
        <f>ROUND(E211*J211,2)</f>
        <v>0</v>
      </c>
      <c r="L211" s="243">
        <v>21</v>
      </c>
      <c r="M211" s="243">
        <f>G211*(1+L211/100)</f>
        <v>0</v>
      </c>
      <c r="N211" s="243">
        <v>0</v>
      </c>
      <c r="O211" s="243">
        <f>ROUND(E211*N211,2)</f>
        <v>0</v>
      </c>
      <c r="P211" s="243">
        <v>0</v>
      </c>
      <c r="Q211" s="243">
        <f>ROUND(E211*P211,2)</f>
        <v>0</v>
      </c>
      <c r="R211" s="243" t="s">
        <v>394</v>
      </c>
      <c r="S211" s="243" t="s">
        <v>114</v>
      </c>
      <c r="T211" s="244" t="s">
        <v>115</v>
      </c>
      <c r="U211" s="225">
        <v>0.36</v>
      </c>
      <c r="V211" s="225">
        <f>ROUND(E211*U211,2)</f>
        <v>2.61</v>
      </c>
      <c r="W211" s="225"/>
      <c r="X211" s="225" t="s">
        <v>385</v>
      </c>
      <c r="Y211" s="215"/>
      <c r="Z211" s="215"/>
      <c r="AA211" s="215"/>
      <c r="AB211" s="215"/>
      <c r="AC211" s="215"/>
      <c r="AD211" s="215"/>
      <c r="AE211" s="215"/>
      <c r="AF211" s="215"/>
      <c r="AG211" s="215" t="s">
        <v>386</v>
      </c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1" x14ac:dyDescent="0.2">
      <c r="A212" s="222"/>
      <c r="B212" s="223"/>
      <c r="C212" s="261" t="s">
        <v>395</v>
      </c>
      <c r="D212" s="246"/>
      <c r="E212" s="246"/>
      <c r="F212" s="246"/>
      <c r="G212" s="246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15"/>
      <c r="Z212" s="215"/>
      <c r="AA212" s="215"/>
      <c r="AB212" s="215"/>
      <c r="AC212" s="215"/>
      <c r="AD212" s="215"/>
      <c r="AE212" s="215"/>
      <c r="AF212" s="215"/>
      <c r="AG212" s="215" t="s">
        <v>119</v>
      </c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45" t="str">
        <f>C212</f>
        <v>nebo vybouraných hmot nošením nebo přehazováním k místu nakládky přístupnému normálním dopravním prostředkům do 10 m,</v>
      </c>
      <c r="BB212" s="215"/>
      <c r="BC212" s="215"/>
      <c r="BD212" s="215"/>
      <c r="BE212" s="215"/>
      <c r="BF212" s="215"/>
      <c r="BG212" s="215"/>
      <c r="BH212" s="215"/>
    </row>
    <row r="213" spans="1:60" outlineLevel="1" x14ac:dyDescent="0.2">
      <c r="A213" s="251">
        <v>70</v>
      </c>
      <c r="B213" s="252" t="s">
        <v>399</v>
      </c>
      <c r="C213" s="268" t="s">
        <v>400</v>
      </c>
      <c r="D213" s="253" t="s">
        <v>193</v>
      </c>
      <c r="E213" s="254">
        <v>7.2381900000000003</v>
      </c>
      <c r="F213" s="255"/>
      <c r="G213" s="256">
        <f>ROUND(E213*F213,2)</f>
        <v>0</v>
      </c>
      <c r="H213" s="255"/>
      <c r="I213" s="256">
        <f>ROUND(E213*H213,2)</f>
        <v>0</v>
      </c>
      <c r="J213" s="255"/>
      <c r="K213" s="256">
        <f>ROUND(E213*J213,2)</f>
        <v>0</v>
      </c>
      <c r="L213" s="256">
        <v>21</v>
      </c>
      <c r="M213" s="256">
        <f>G213*(1+L213/100)</f>
        <v>0</v>
      </c>
      <c r="N213" s="256">
        <v>0</v>
      </c>
      <c r="O213" s="256">
        <f>ROUND(E213*N213,2)</f>
        <v>0</v>
      </c>
      <c r="P213" s="256">
        <v>0</v>
      </c>
      <c r="Q213" s="256">
        <f>ROUND(E213*P213,2)</f>
        <v>0</v>
      </c>
      <c r="R213" s="256"/>
      <c r="S213" s="256" t="s">
        <v>152</v>
      </c>
      <c r="T213" s="257" t="s">
        <v>153</v>
      </c>
      <c r="U213" s="225">
        <v>0</v>
      </c>
      <c r="V213" s="225">
        <f>ROUND(E213*U213,2)</f>
        <v>0</v>
      </c>
      <c r="W213" s="225"/>
      <c r="X213" s="225" t="s">
        <v>385</v>
      </c>
      <c r="Y213" s="215"/>
      <c r="Z213" s="215"/>
      <c r="AA213" s="215"/>
      <c r="AB213" s="215"/>
      <c r="AC213" s="215"/>
      <c r="AD213" s="215"/>
      <c r="AE213" s="215"/>
      <c r="AF213" s="215"/>
      <c r="AG213" s="215" t="s">
        <v>386</v>
      </c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x14ac:dyDescent="0.2">
      <c r="A214" s="232" t="s">
        <v>108</v>
      </c>
      <c r="B214" s="233" t="s">
        <v>80</v>
      </c>
      <c r="C214" s="259" t="s">
        <v>27</v>
      </c>
      <c r="D214" s="234"/>
      <c r="E214" s="235"/>
      <c r="F214" s="236"/>
      <c r="G214" s="236">
        <f>SUMIF(AG215:AG224,"&lt;&gt;NOR",G215:G224)</f>
        <v>0</v>
      </c>
      <c r="H214" s="236"/>
      <c r="I214" s="236">
        <f>SUM(I215:I224)</f>
        <v>0</v>
      </c>
      <c r="J214" s="236"/>
      <c r="K214" s="236">
        <f>SUM(K215:K224)</f>
        <v>0</v>
      </c>
      <c r="L214" s="236"/>
      <c r="M214" s="236">
        <f>SUM(M215:M224)</f>
        <v>0</v>
      </c>
      <c r="N214" s="236"/>
      <c r="O214" s="236">
        <f>SUM(O215:O224)</f>
        <v>0</v>
      </c>
      <c r="P214" s="236"/>
      <c r="Q214" s="236">
        <f>SUM(Q215:Q224)</f>
        <v>0</v>
      </c>
      <c r="R214" s="236"/>
      <c r="S214" s="236"/>
      <c r="T214" s="237"/>
      <c r="U214" s="231"/>
      <c r="V214" s="231">
        <f>SUM(V215:V224)</f>
        <v>0</v>
      </c>
      <c r="W214" s="231"/>
      <c r="X214" s="231"/>
      <c r="AG214" t="s">
        <v>109</v>
      </c>
    </row>
    <row r="215" spans="1:60" outlineLevel="1" x14ac:dyDescent="0.2">
      <c r="A215" s="238">
        <v>71</v>
      </c>
      <c r="B215" s="239" t="s">
        <v>401</v>
      </c>
      <c r="C215" s="260" t="s">
        <v>402</v>
      </c>
      <c r="D215" s="240" t="s">
        <v>403</v>
      </c>
      <c r="E215" s="241">
        <v>1</v>
      </c>
      <c r="F215" s="242"/>
      <c r="G215" s="243">
        <f>ROUND(E215*F215,2)</f>
        <v>0</v>
      </c>
      <c r="H215" s="242"/>
      <c r="I215" s="243">
        <f>ROUND(E215*H215,2)</f>
        <v>0</v>
      </c>
      <c r="J215" s="242"/>
      <c r="K215" s="243">
        <f>ROUND(E215*J215,2)</f>
        <v>0</v>
      </c>
      <c r="L215" s="243">
        <v>21</v>
      </c>
      <c r="M215" s="243">
        <f>G215*(1+L215/100)</f>
        <v>0</v>
      </c>
      <c r="N215" s="243">
        <v>0</v>
      </c>
      <c r="O215" s="243">
        <f>ROUND(E215*N215,2)</f>
        <v>0</v>
      </c>
      <c r="P215" s="243">
        <v>0</v>
      </c>
      <c r="Q215" s="243">
        <f>ROUND(E215*P215,2)</f>
        <v>0</v>
      </c>
      <c r="R215" s="243"/>
      <c r="S215" s="243" t="s">
        <v>114</v>
      </c>
      <c r="T215" s="244" t="s">
        <v>153</v>
      </c>
      <c r="U215" s="225">
        <v>0</v>
      </c>
      <c r="V215" s="225">
        <f>ROUND(E215*U215,2)</f>
        <v>0</v>
      </c>
      <c r="W215" s="225"/>
      <c r="X215" s="225" t="s">
        <v>404</v>
      </c>
      <c r="Y215" s="215"/>
      <c r="Z215" s="215"/>
      <c r="AA215" s="215"/>
      <c r="AB215" s="215"/>
      <c r="AC215" s="215"/>
      <c r="AD215" s="215"/>
      <c r="AE215" s="215"/>
      <c r="AF215" s="215"/>
      <c r="AG215" s="215" t="s">
        <v>405</v>
      </c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ht="22.5" outlineLevel="1" x14ac:dyDescent="0.2">
      <c r="A216" s="222"/>
      <c r="B216" s="223"/>
      <c r="C216" s="263" t="s">
        <v>406</v>
      </c>
      <c r="D216" s="247"/>
      <c r="E216" s="247"/>
      <c r="F216" s="247"/>
      <c r="G216" s="247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15"/>
      <c r="Z216" s="215"/>
      <c r="AA216" s="215"/>
      <c r="AB216" s="215"/>
      <c r="AC216" s="215"/>
      <c r="AD216" s="215"/>
      <c r="AE216" s="215"/>
      <c r="AF216" s="215"/>
      <c r="AG216" s="215" t="s">
        <v>217</v>
      </c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45" t="str">
        <f>C216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216" s="215"/>
      <c r="BC216" s="215"/>
      <c r="BD216" s="215"/>
      <c r="BE216" s="215"/>
      <c r="BF216" s="215"/>
      <c r="BG216" s="215"/>
      <c r="BH216" s="215"/>
    </row>
    <row r="217" spans="1:60" outlineLevel="1" x14ac:dyDescent="0.2">
      <c r="A217" s="238">
        <v>72</v>
      </c>
      <c r="B217" s="239" t="s">
        <v>407</v>
      </c>
      <c r="C217" s="260" t="s">
        <v>408</v>
      </c>
      <c r="D217" s="240" t="s">
        <v>403</v>
      </c>
      <c r="E217" s="241">
        <v>1</v>
      </c>
      <c r="F217" s="242"/>
      <c r="G217" s="243">
        <f>ROUND(E217*F217,2)</f>
        <v>0</v>
      </c>
      <c r="H217" s="242"/>
      <c r="I217" s="243">
        <f>ROUND(E217*H217,2)</f>
        <v>0</v>
      </c>
      <c r="J217" s="242"/>
      <c r="K217" s="243">
        <f>ROUND(E217*J217,2)</f>
        <v>0</v>
      </c>
      <c r="L217" s="243">
        <v>21</v>
      </c>
      <c r="M217" s="243">
        <f>G217*(1+L217/100)</f>
        <v>0</v>
      </c>
      <c r="N217" s="243">
        <v>0</v>
      </c>
      <c r="O217" s="243">
        <f>ROUND(E217*N217,2)</f>
        <v>0</v>
      </c>
      <c r="P217" s="243">
        <v>0</v>
      </c>
      <c r="Q217" s="243">
        <f>ROUND(E217*P217,2)</f>
        <v>0</v>
      </c>
      <c r="R217" s="243"/>
      <c r="S217" s="243" t="s">
        <v>114</v>
      </c>
      <c r="T217" s="244" t="s">
        <v>153</v>
      </c>
      <c r="U217" s="225">
        <v>0</v>
      </c>
      <c r="V217" s="225">
        <f>ROUND(E217*U217,2)</f>
        <v>0</v>
      </c>
      <c r="W217" s="225"/>
      <c r="X217" s="225" t="s">
        <v>404</v>
      </c>
      <c r="Y217" s="215"/>
      <c r="Z217" s="215"/>
      <c r="AA217" s="215"/>
      <c r="AB217" s="215"/>
      <c r="AC217" s="215"/>
      <c r="AD217" s="215"/>
      <c r="AE217" s="215"/>
      <c r="AF217" s="215"/>
      <c r="AG217" s="215" t="s">
        <v>405</v>
      </c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ht="33.75" outlineLevel="1" x14ac:dyDescent="0.2">
      <c r="A218" s="222"/>
      <c r="B218" s="223"/>
      <c r="C218" s="263" t="s">
        <v>409</v>
      </c>
      <c r="D218" s="247"/>
      <c r="E218" s="247"/>
      <c r="F218" s="247"/>
      <c r="G218" s="247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15"/>
      <c r="Z218" s="215"/>
      <c r="AA218" s="215"/>
      <c r="AB218" s="215"/>
      <c r="AC218" s="215"/>
      <c r="AD218" s="215"/>
      <c r="AE218" s="215"/>
      <c r="AF218" s="215"/>
      <c r="AG218" s="215" t="s">
        <v>217</v>
      </c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45" t="str">
        <f>C218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18" s="215"/>
      <c r="BC218" s="215"/>
      <c r="BD218" s="215"/>
      <c r="BE218" s="215"/>
      <c r="BF218" s="215"/>
      <c r="BG218" s="215"/>
      <c r="BH218" s="215"/>
    </row>
    <row r="219" spans="1:60" outlineLevel="1" x14ac:dyDescent="0.2">
      <c r="A219" s="238">
        <v>73</v>
      </c>
      <c r="B219" s="239" t="s">
        <v>410</v>
      </c>
      <c r="C219" s="260" t="s">
        <v>411</v>
      </c>
      <c r="D219" s="240" t="s">
        <v>403</v>
      </c>
      <c r="E219" s="241">
        <v>1</v>
      </c>
      <c r="F219" s="242"/>
      <c r="G219" s="243">
        <f>ROUND(E219*F219,2)</f>
        <v>0</v>
      </c>
      <c r="H219" s="242"/>
      <c r="I219" s="243">
        <f>ROUND(E219*H219,2)</f>
        <v>0</v>
      </c>
      <c r="J219" s="242"/>
      <c r="K219" s="243">
        <f>ROUND(E219*J219,2)</f>
        <v>0</v>
      </c>
      <c r="L219" s="243">
        <v>21</v>
      </c>
      <c r="M219" s="243">
        <f>G219*(1+L219/100)</f>
        <v>0</v>
      </c>
      <c r="N219" s="243">
        <v>0</v>
      </c>
      <c r="O219" s="243">
        <f>ROUND(E219*N219,2)</f>
        <v>0</v>
      </c>
      <c r="P219" s="243">
        <v>0</v>
      </c>
      <c r="Q219" s="243">
        <f>ROUND(E219*P219,2)</f>
        <v>0</v>
      </c>
      <c r="R219" s="243"/>
      <c r="S219" s="243" t="s">
        <v>114</v>
      </c>
      <c r="T219" s="244" t="s">
        <v>153</v>
      </c>
      <c r="U219" s="225">
        <v>0</v>
      </c>
      <c r="V219" s="225">
        <f>ROUND(E219*U219,2)</f>
        <v>0</v>
      </c>
      <c r="W219" s="225"/>
      <c r="X219" s="225" t="s">
        <v>404</v>
      </c>
      <c r="Y219" s="215"/>
      <c r="Z219" s="215"/>
      <c r="AA219" s="215"/>
      <c r="AB219" s="215"/>
      <c r="AC219" s="215"/>
      <c r="AD219" s="215"/>
      <c r="AE219" s="215"/>
      <c r="AF219" s="215"/>
      <c r="AG219" s="215" t="s">
        <v>405</v>
      </c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ht="22.5" outlineLevel="1" x14ac:dyDescent="0.2">
      <c r="A220" s="222"/>
      <c r="B220" s="223"/>
      <c r="C220" s="263" t="s">
        <v>412</v>
      </c>
      <c r="D220" s="247"/>
      <c r="E220" s="247"/>
      <c r="F220" s="247"/>
      <c r="G220" s="247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15"/>
      <c r="Z220" s="215"/>
      <c r="AA220" s="215"/>
      <c r="AB220" s="215"/>
      <c r="AC220" s="215"/>
      <c r="AD220" s="215"/>
      <c r="AE220" s="215"/>
      <c r="AF220" s="215"/>
      <c r="AG220" s="215" t="s">
        <v>217</v>
      </c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45" t="str">
        <f>C220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20" s="215"/>
      <c r="BC220" s="215"/>
      <c r="BD220" s="215"/>
      <c r="BE220" s="215"/>
      <c r="BF220" s="215"/>
      <c r="BG220" s="215"/>
      <c r="BH220" s="215"/>
    </row>
    <row r="221" spans="1:60" outlineLevel="1" x14ac:dyDescent="0.2">
      <c r="A221" s="238">
        <v>74</v>
      </c>
      <c r="B221" s="239" t="s">
        <v>413</v>
      </c>
      <c r="C221" s="260" t="s">
        <v>414</v>
      </c>
      <c r="D221" s="240" t="s">
        <v>403</v>
      </c>
      <c r="E221" s="241">
        <v>1</v>
      </c>
      <c r="F221" s="242"/>
      <c r="G221" s="243">
        <f>ROUND(E221*F221,2)</f>
        <v>0</v>
      </c>
      <c r="H221" s="242"/>
      <c r="I221" s="243">
        <f>ROUND(E221*H221,2)</f>
        <v>0</v>
      </c>
      <c r="J221" s="242"/>
      <c r="K221" s="243">
        <f>ROUND(E221*J221,2)</f>
        <v>0</v>
      </c>
      <c r="L221" s="243">
        <v>21</v>
      </c>
      <c r="M221" s="243">
        <f>G221*(1+L221/100)</f>
        <v>0</v>
      </c>
      <c r="N221" s="243">
        <v>0</v>
      </c>
      <c r="O221" s="243">
        <f>ROUND(E221*N221,2)</f>
        <v>0</v>
      </c>
      <c r="P221" s="243">
        <v>0</v>
      </c>
      <c r="Q221" s="243">
        <f>ROUND(E221*P221,2)</f>
        <v>0</v>
      </c>
      <c r="R221" s="243"/>
      <c r="S221" s="243" t="s">
        <v>114</v>
      </c>
      <c r="T221" s="244" t="s">
        <v>153</v>
      </c>
      <c r="U221" s="225">
        <v>0</v>
      </c>
      <c r="V221" s="225">
        <f>ROUND(E221*U221,2)</f>
        <v>0</v>
      </c>
      <c r="W221" s="225"/>
      <c r="X221" s="225" t="s">
        <v>404</v>
      </c>
      <c r="Y221" s="215"/>
      <c r="Z221" s="215"/>
      <c r="AA221" s="215"/>
      <c r="AB221" s="215"/>
      <c r="AC221" s="215"/>
      <c r="AD221" s="215"/>
      <c r="AE221" s="215"/>
      <c r="AF221" s="215"/>
      <c r="AG221" s="215" t="s">
        <v>415</v>
      </c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ht="22.5" outlineLevel="1" x14ac:dyDescent="0.2">
      <c r="A222" s="222"/>
      <c r="B222" s="223"/>
      <c r="C222" s="263" t="s">
        <v>416</v>
      </c>
      <c r="D222" s="247"/>
      <c r="E222" s="247"/>
      <c r="F222" s="247"/>
      <c r="G222" s="247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15"/>
      <c r="Z222" s="215"/>
      <c r="AA222" s="215"/>
      <c r="AB222" s="215"/>
      <c r="AC222" s="215"/>
      <c r="AD222" s="215"/>
      <c r="AE222" s="215"/>
      <c r="AF222" s="215"/>
      <c r="AG222" s="215" t="s">
        <v>217</v>
      </c>
      <c r="AH222" s="215"/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45" t="str">
        <f>C222</f>
        <v>Náklady na ztížené provádění stavebních prací v důsledku nepřerušeného provozu na staveništi nebo v případech nepřerušeného provozu v objektech v nichž se stavební práce provádí.</v>
      </c>
      <c r="BB222" s="215"/>
      <c r="BC222" s="215"/>
      <c r="BD222" s="215"/>
      <c r="BE222" s="215"/>
      <c r="BF222" s="215"/>
      <c r="BG222" s="215"/>
      <c r="BH222" s="215"/>
    </row>
    <row r="223" spans="1:60" outlineLevel="1" x14ac:dyDescent="0.2">
      <c r="A223" s="238">
        <v>75</v>
      </c>
      <c r="B223" s="239" t="s">
        <v>417</v>
      </c>
      <c r="C223" s="260" t="s">
        <v>418</v>
      </c>
      <c r="D223" s="240" t="s">
        <v>403</v>
      </c>
      <c r="E223" s="241">
        <v>1</v>
      </c>
      <c r="F223" s="242"/>
      <c r="G223" s="243">
        <f>ROUND(E223*F223,2)</f>
        <v>0</v>
      </c>
      <c r="H223" s="242"/>
      <c r="I223" s="243">
        <f>ROUND(E223*H223,2)</f>
        <v>0</v>
      </c>
      <c r="J223" s="242"/>
      <c r="K223" s="243">
        <f>ROUND(E223*J223,2)</f>
        <v>0</v>
      </c>
      <c r="L223" s="243">
        <v>21</v>
      </c>
      <c r="M223" s="243">
        <f>G223*(1+L223/100)</f>
        <v>0</v>
      </c>
      <c r="N223" s="243">
        <v>0</v>
      </c>
      <c r="O223" s="243">
        <f>ROUND(E223*N223,2)</f>
        <v>0</v>
      </c>
      <c r="P223" s="243">
        <v>0</v>
      </c>
      <c r="Q223" s="243">
        <f>ROUND(E223*P223,2)</f>
        <v>0</v>
      </c>
      <c r="R223" s="243"/>
      <c r="S223" s="243" t="s">
        <v>114</v>
      </c>
      <c r="T223" s="244" t="s">
        <v>153</v>
      </c>
      <c r="U223" s="225">
        <v>0</v>
      </c>
      <c r="V223" s="225">
        <f>ROUND(E223*U223,2)</f>
        <v>0</v>
      </c>
      <c r="W223" s="225"/>
      <c r="X223" s="225" t="s">
        <v>404</v>
      </c>
      <c r="Y223" s="215"/>
      <c r="Z223" s="215"/>
      <c r="AA223" s="215"/>
      <c r="AB223" s="215"/>
      <c r="AC223" s="215"/>
      <c r="AD223" s="215"/>
      <c r="AE223" s="215"/>
      <c r="AF223" s="215"/>
      <c r="AG223" s="215" t="s">
        <v>415</v>
      </c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1" x14ac:dyDescent="0.2">
      <c r="A224" s="222"/>
      <c r="B224" s="223"/>
      <c r="C224" s="263" t="s">
        <v>419</v>
      </c>
      <c r="D224" s="247"/>
      <c r="E224" s="247"/>
      <c r="F224" s="247"/>
      <c r="G224" s="247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15"/>
      <c r="Z224" s="215"/>
      <c r="AA224" s="215"/>
      <c r="AB224" s="215"/>
      <c r="AC224" s="215"/>
      <c r="AD224" s="215"/>
      <c r="AE224" s="215"/>
      <c r="AF224" s="215"/>
      <c r="AG224" s="215" t="s">
        <v>217</v>
      </c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x14ac:dyDescent="0.2">
      <c r="A225" s="232" t="s">
        <v>108</v>
      </c>
      <c r="B225" s="233" t="s">
        <v>81</v>
      </c>
      <c r="C225" s="259" t="s">
        <v>28</v>
      </c>
      <c r="D225" s="234"/>
      <c r="E225" s="235"/>
      <c r="F225" s="236"/>
      <c r="G225" s="236">
        <f>SUMIF(AG226:AG227,"&lt;&gt;NOR",G226:G227)</f>
        <v>0</v>
      </c>
      <c r="H225" s="236"/>
      <c r="I225" s="236">
        <f>SUM(I226:I227)</f>
        <v>0</v>
      </c>
      <c r="J225" s="236"/>
      <c r="K225" s="236">
        <f>SUM(K226:K227)</f>
        <v>0</v>
      </c>
      <c r="L225" s="236"/>
      <c r="M225" s="236">
        <f>SUM(M226:M227)</f>
        <v>0</v>
      </c>
      <c r="N225" s="236"/>
      <c r="O225" s="236">
        <f>SUM(O226:O227)</f>
        <v>0</v>
      </c>
      <c r="P225" s="236"/>
      <c r="Q225" s="236">
        <f>SUM(Q226:Q227)</f>
        <v>0</v>
      </c>
      <c r="R225" s="236"/>
      <c r="S225" s="236"/>
      <c r="T225" s="237"/>
      <c r="U225" s="231"/>
      <c r="V225" s="231">
        <f>SUM(V226:V227)</f>
        <v>0</v>
      </c>
      <c r="W225" s="231"/>
      <c r="X225" s="231"/>
      <c r="AG225" t="s">
        <v>109</v>
      </c>
    </row>
    <row r="226" spans="1:60" outlineLevel="1" x14ac:dyDescent="0.2">
      <c r="A226" s="238">
        <v>76</v>
      </c>
      <c r="B226" s="239" t="s">
        <v>420</v>
      </c>
      <c r="C226" s="260" t="s">
        <v>421</v>
      </c>
      <c r="D226" s="240" t="s">
        <v>403</v>
      </c>
      <c r="E226" s="241">
        <v>1</v>
      </c>
      <c r="F226" s="242"/>
      <c r="G226" s="243">
        <f>ROUND(E226*F226,2)</f>
        <v>0</v>
      </c>
      <c r="H226" s="242"/>
      <c r="I226" s="243">
        <f>ROUND(E226*H226,2)</f>
        <v>0</v>
      </c>
      <c r="J226" s="242"/>
      <c r="K226" s="243">
        <f>ROUND(E226*J226,2)</f>
        <v>0</v>
      </c>
      <c r="L226" s="243">
        <v>21</v>
      </c>
      <c r="M226" s="243">
        <f>G226*(1+L226/100)</f>
        <v>0</v>
      </c>
      <c r="N226" s="243">
        <v>0</v>
      </c>
      <c r="O226" s="243">
        <f>ROUND(E226*N226,2)</f>
        <v>0</v>
      </c>
      <c r="P226" s="243">
        <v>0</v>
      </c>
      <c r="Q226" s="243">
        <f>ROUND(E226*P226,2)</f>
        <v>0</v>
      </c>
      <c r="R226" s="243"/>
      <c r="S226" s="243" t="s">
        <v>114</v>
      </c>
      <c r="T226" s="244" t="s">
        <v>153</v>
      </c>
      <c r="U226" s="225">
        <v>0</v>
      </c>
      <c r="V226" s="225">
        <f>ROUND(E226*U226,2)</f>
        <v>0</v>
      </c>
      <c r="W226" s="225"/>
      <c r="X226" s="225" t="s">
        <v>404</v>
      </c>
      <c r="Y226" s="215"/>
      <c r="Z226" s="215"/>
      <c r="AA226" s="215"/>
      <c r="AB226" s="215"/>
      <c r="AC226" s="215"/>
      <c r="AD226" s="215"/>
      <c r="AE226" s="215"/>
      <c r="AF226" s="215"/>
      <c r="AG226" s="215" t="s">
        <v>415</v>
      </c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ht="33.75" outlineLevel="1" x14ac:dyDescent="0.2">
      <c r="A227" s="222"/>
      <c r="B227" s="223"/>
      <c r="C227" s="263" t="s">
        <v>422</v>
      </c>
      <c r="D227" s="247"/>
      <c r="E227" s="247"/>
      <c r="F227" s="247"/>
      <c r="G227" s="247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15"/>
      <c r="Z227" s="215"/>
      <c r="AA227" s="215"/>
      <c r="AB227" s="215"/>
      <c r="AC227" s="215"/>
      <c r="AD227" s="215"/>
      <c r="AE227" s="215"/>
      <c r="AF227" s="215"/>
      <c r="AG227" s="215" t="s">
        <v>217</v>
      </c>
      <c r="AH227" s="215"/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45" t="str">
        <f>C227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27" s="215"/>
      <c r="BC227" s="215"/>
      <c r="BD227" s="215"/>
      <c r="BE227" s="215"/>
      <c r="BF227" s="215"/>
      <c r="BG227" s="215"/>
      <c r="BH227" s="215"/>
    </row>
    <row r="228" spans="1:60" x14ac:dyDescent="0.2">
      <c r="A228" s="3"/>
      <c r="B228" s="4"/>
      <c r="C228" s="269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AE228">
        <v>12</v>
      </c>
      <c r="AF228">
        <v>21</v>
      </c>
      <c r="AG228" t="s">
        <v>95</v>
      </c>
    </row>
    <row r="229" spans="1:60" x14ac:dyDescent="0.2">
      <c r="A229" s="218"/>
      <c r="B229" s="219" t="s">
        <v>29</v>
      </c>
      <c r="C229" s="270"/>
      <c r="D229" s="220"/>
      <c r="E229" s="221"/>
      <c r="F229" s="221"/>
      <c r="G229" s="258">
        <f>G8+G36+G48+G58+G61+G91+G102+G123+G174+G183+G203+G214+G225</f>
        <v>0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AE229">
        <f>SUMIF(L7:L227,AE228,G7:G227)</f>
        <v>0</v>
      </c>
      <c r="AF229">
        <f>SUMIF(L7:L227,AF228,G7:G227)</f>
        <v>0</v>
      </c>
      <c r="AG229" t="s">
        <v>423</v>
      </c>
    </row>
    <row r="230" spans="1:60" x14ac:dyDescent="0.2">
      <c r="C230" s="271"/>
      <c r="D230" s="10"/>
      <c r="AG230" t="s">
        <v>424</v>
      </c>
    </row>
    <row r="231" spans="1:60" x14ac:dyDescent="0.2">
      <c r="D231" s="10"/>
    </row>
    <row r="232" spans="1:60" x14ac:dyDescent="0.2">
      <c r="D232" s="10"/>
    </row>
    <row r="233" spans="1:60" x14ac:dyDescent="0.2">
      <c r="D233" s="10"/>
    </row>
    <row r="234" spans="1:60" x14ac:dyDescent="0.2">
      <c r="D234" s="10"/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Qi3RwujlOxb9fs+2M5M662i13Oa91wi7/XovtaMm24oQ6QS9sR5PrtUkgeCUEu8e0VErilBkYVUnohTkxEZjA==" saltValue="acs4y+BWAM6vn3pay2NUug==" spinCount="100000" sheet="1"/>
  <mergeCells count="34">
    <mergeCell ref="C220:G220"/>
    <mergeCell ref="C222:G222"/>
    <mergeCell ref="C224:G224"/>
    <mergeCell ref="C227:G227"/>
    <mergeCell ref="C206:G206"/>
    <mergeCell ref="C209:G209"/>
    <mergeCell ref="C210:G210"/>
    <mergeCell ref="C212:G212"/>
    <mergeCell ref="C216:G216"/>
    <mergeCell ref="C218:G218"/>
    <mergeCell ref="C135:G135"/>
    <mergeCell ref="C138:G138"/>
    <mergeCell ref="C144:G144"/>
    <mergeCell ref="C149:G149"/>
    <mergeCell ref="C150:G150"/>
    <mergeCell ref="C173:G173"/>
    <mergeCell ref="C90:G90"/>
    <mergeCell ref="C101:G101"/>
    <mergeCell ref="C122:G122"/>
    <mergeCell ref="C125:G125"/>
    <mergeCell ref="C126:G126"/>
    <mergeCell ref="C131:G131"/>
    <mergeCell ref="C17:G17"/>
    <mergeCell ref="C38:G38"/>
    <mergeCell ref="C41:G41"/>
    <mergeCell ref="C44:G44"/>
    <mergeCell ref="C60:G60"/>
    <mergeCell ref="C76:G76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oadresa</vt:lpstr>
      <vt:lpstr>Stavba!Objednatel</vt:lpstr>
      <vt:lpstr>Stavba!Objekt</vt:lpstr>
      <vt:lpstr>'SO 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Valenta</dc:creator>
  <cp:lastModifiedBy>Michal Valenta</cp:lastModifiedBy>
  <cp:lastPrinted>2019-03-19T12:27:02Z</cp:lastPrinted>
  <dcterms:created xsi:type="dcterms:W3CDTF">2009-04-08T07:15:50Z</dcterms:created>
  <dcterms:modified xsi:type="dcterms:W3CDTF">2024-05-08T13:41:44Z</dcterms:modified>
</cp:coreProperties>
</file>