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ASA 2024 - Petra\23-116 EÚ hlav.budova p.o, Srdce v domě Klentnice\Rozpočet DPS 4.9.2024\"/>
    </mc:Choice>
  </mc:AlternateContent>
  <xr:revisionPtr revIDLastSave="0" documentId="13_ncr:1_{40157B21-2C73-4C56-A2E3-4E17C84A9246}" xr6:coauthVersionLast="47" xr6:coauthVersionMax="47" xr10:uidLastSave="{00000000-0000-0000-0000-000000000000}"/>
  <bookViews>
    <workbookView xWindow="28680" yWindow="-120" windowWidth="25440" windowHeight="1539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01 Pol" sheetId="12" r:id="rId4"/>
    <sheet name="01 02 Pol" sheetId="13" r:id="rId5"/>
  </sheets>
  <externalReferences>
    <externalReference r:id="rId6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_xlnm.Print_Titles" localSheetId="4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Pol'!$A$1:$Y$21</definedName>
    <definedName name="_xlnm.Print_Area" localSheetId="4">'01 02 Pol'!$A$1:$Y$21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5" i="1" l="1"/>
  <c r="I54" i="1"/>
  <c r="G42" i="1"/>
  <c r="H42" i="1" s="1"/>
  <c r="I42" i="1" s="1"/>
  <c r="F42" i="1"/>
  <c r="G41" i="1"/>
  <c r="F41" i="1"/>
  <c r="G40" i="1"/>
  <c r="F40" i="1"/>
  <c r="G39" i="1"/>
  <c r="H39" i="1" s="1"/>
  <c r="H43" i="1" s="1"/>
  <c r="F39" i="1"/>
  <c r="G11" i="13"/>
  <c r="G8" i="13"/>
  <c r="G9" i="13"/>
  <c r="AE11" i="13" s="1"/>
  <c r="I9" i="13"/>
  <c r="I8" i="13" s="1"/>
  <c r="K9" i="13"/>
  <c r="K8" i="13" s="1"/>
  <c r="M9" i="13"/>
  <c r="M8" i="13" s="1"/>
  <c r="O9" i="13"/>
  <c r="O8" i="13" s="1"/>
  <c r="Q9" i="13"/>
  <c r="Q8" i="13" s="1"/>
  <c r="V9" i="13"/>
  <c r="V8" i="13" s="1"/>
  <c r="AF11" i="13"/>
  <c r="G11" i="12"/>
  <c r="G8" i="12"/>
  <c r="G9" i="12"/>
  <c r="AE11" i="12" s="1"/>
  <c r="I9" i="12"/>
  <c r="I8" i="12" s="1"/>
  <c r="K9" i="12"/>
  <c r="K8" i="12" s="1"/>
  <c r="O9" i="12"/>
  <c r="O8" i="12" s="1"/>
  <c r="Q9" i="12"/>
  <c r="Q8" i="12" s="1"/>
  <c r="V9" i="12"/>
  <c r="V8" i="12" s="1"/>
  <c r="AF11" i="12"/>
  <c r="I20" i="1"/>
  <c r="I19" i="1"/>
  <c r="I18" i="1"/>
  <c r="I17" i="1"/>
  <c r="I16" i="1"/>
  <c r="I56" i="1"/>
  <c r="J55" i="1" s="1"/>
  <c r="F43" i="1"/>
  <c r="G43" i="1"/>
  <c r="G25" i="1" s="1"/>
  <c r="A25" i="1" s="1"/>
  <c r="H41" i="1"/>
  <c r="I41" i="1" s="1"/>
  <c r="H40" i="1"/>
  <c r="I40" i="1" s="1"/>
  <c r="J28" i="1"/>
  <c r="J26" i="1"/>
  <c r="G38" i="1"/>
  <c r="F38" i="1"/>
  <c r="J23" i="1"/>
  <c r="J24" i="1"/>
  <c r="J25" i="1"/>
  <c r="J27" i="1"/>
  <c r="E24" i="1"/>
  <c r="E26" i="1"/>
  <c r="J54" i="1" l="1"/>
  <c r="A26" i="1"/>
  <c r="G26" i="1"/>
  <c r="G28" i="1"/>
  <c r="G23" i="1"/>
  <c r="M9" i="12"/>
  <c r="M8" i="12" s="1"/>
  <c r="I21" i="1"/>
  <c r="J56" i="1"/>
  <c r="I39" i="1"/>
  <c r="I43" i="1" s="1"/>
  <c r="A23" i="1" l="1"/>
  <c r="J39" i="1"/>
  <c r="J43" i="1" s="1"/>
  <c r="J42" i="1"/>
  <c r="J41" i="1"/>
  <c r="J40" i="1"/>
  <c r="G24" i="1" l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Provazníková Petra</author>
  </authors>
  <commentList>
    <comment ref="S6" authorId="0" shapeId="0" xr:uid="{B7C70D0C-5E57-407F-9B32-4EB21DF8AB72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AEA77DAA-C8A3-4E44-B581-CAB7B108C134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Provazníková Petra</author>
  </authors>
  <commentList>
    <comment ref="S6" authorId="0" shapeId="0" xr:uid="{C8E810DD-C96A-4936-8DAB-E620483635AE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8E4EB85A-1093-4B28-8CF8-7E050555B948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<sst xmlns="http://schemas.openxmlformats.org/spreadsheetml/2006/main" count="216" uniqueCount="119">
  <si>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</si>
  <si>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</si>
  <si>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</si>
  <si>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</si>
  <si>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</si>
  <si>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</si>
  <si>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</si>
  <si>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</si>
  <si>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</si>
  <si>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</si>
  <si>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</si>
  <si>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</si>
  <si>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</si>
  <si>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</si>
  <si>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</si>
  <si>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</si>
  <si>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</si>
  <si>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</si>
  <si>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</si>
  <si>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</si>
  <si>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</si>
  <si>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</si>
  <si>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</si>
  <si>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</si>
  <si>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</si>
  <si>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</si>
  <si>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</si>
  <si>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</si>
  <si>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</si>
  <si>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</si>
  <si>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</si>
  <si>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</si>
  <si>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</si>
  <si>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</si>
  <si>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</si>
  <si>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</si>
  <si>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</si>
  <si>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</si>
  <si>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</si>
  <si>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</si>
  <si>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</si>
  <si>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</si>
  <si>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</si>
  <si>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ASA expert a.s.</t>
  </si>
  <si>
    <t>"Modernizace domova Srdce v domě Klentnice</t>
  </si>
  <si>
    <t>Srdce v domě, p.o.</t>
  </si>
  <si>
    <t>Klentnice č. 81</t>
  </si>
  <si>
    <t>Mikulov</t>
  </si>
  <si>
    <t>69201</t>
  </si>
  <si>
    <t>48452751</t>
  </si>
  <si>
    <t>Lešetínská 626/24</t>
  </si>
  <si>
    <t>Ostrava</t>
  </si>
  <si>
    <t>71900</t>
  </si>
  <si>
    <t>27791891</t>
  </si>
  <si>
    <t>Stavba</t>
  </si>
  <si>
    <t>01</t>
  </si>
  <si>
    <t>(která zahrnuje Snížení energetické náročnosti hlavní budovy p.o. a Humanizaci třetí domácnosti)"</t>
  </si>
  <si>
    <t>Snížení energetické náročnosti hlavní budovy p.o.</t>
  </si>
  <si>
    <t>02</t>
  </si>
  <si>
    <t>Humanizace třetí domácnosti</t>
  </si>
  <si>
    <t>Celkem za stavbu</t>
  </si>
  <si>
    <t>CZK</t>
  </si>
  <si>
    <t>#POPS</t>
  </si>
  <si>
    <t>#POPO</t>
  </si>
  <si>
    <t>Popis objektu: 01 - (která zahrnuje Snížení energetické náročnosti hlavní budovy p.o. a Humanizaci třetí domácnosti)"</t>
  </si>
  <si>
    <t>#POPR</t>
  </si>
  <si>
    <t>Popis rozpočtu: 01 - Snížení energetické náročnosti hlavní budovy p.o.</t>
  </si>
  <si>
    <t>Popis rozpočtu: 02 - Humanizace třetí domácnosti</t>
  </si>
  <si>
    <t>Rekapitulace dílů</t>
  </si>
  <si>
    <t>Typ dílu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</si>
  <si>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</si>
  <si>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</si>
  <si>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</si>
  <si>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</si>
  <si>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</si>
  <si>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</si>
  <si>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</si>
  <si>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</si>
  <si>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</si>
  <si>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</si>
  <si>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</si>
  <si>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</si>
  <si>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</si>
  <si>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</si>
  <si>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</si>
  <si>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</si>
  <si>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</si>
  <si>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</si>
  <si>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</si>
  <si>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</si>
  <si>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</si>
  <si>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</si>
  <si>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</si>
  <si>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</si>
  <si>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</si>
  <si>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</si>
  <si>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</si>
  <si>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</si>
  <si>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</si>
  <si>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</si>
  <si>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Snížení energetické náročnosti hlavní budovy p.o. - viz samostatný rozpočet</t>
  </si>
  <si>
    <t>Soubor</t>
  </si>
  <si>
    <t>Vlastní</t>
  </si>
  <si>
    <t>Indiv</t>
  </si>
  <si>
    <t>Práce</t>
  </si>
  <si>
    <t>Běžná</t>
  </si>
  <si>
    <t>POL1_</t>
  </si>
  <si>
    <t>SUM</t>
  </si>
  <si>
    <t>Poznámky uchazeče k zadání</t>
  </si>
  <si>
    <t>POPUZIV</t>
  </si>
  <si>
    <t>END</t>
  </si>
  <si>
    <t>Humanizace třetí domácnosti - viz samostatný rozpočet</t>
  </si>
  <si>
    <t>23/116</t>
  </si>
  <si>
    <t xml:space="preserve">23/116 </t>
  </si>
  <si>
    <t>( která zahrnuje Snížení energetické náročnosti hlavní budovy p.o. a Humanizaci třetí domácnosti)"</t>
  </si>
  <si>
    <t>Stupeň:</t>
  </si>
  <si>
    <t>DPS</t>
  </si>
  <si>
    <t>"Modernizace domova Srdce v domě Klentnice (která zahrnuje Snížení energetické náročnosti hlavní budovy p.o. a Humanizaci třetí domácnosti)"</t>
  </si>
  <si>
    <t>Popis stavby: 23/116  - "Modernizace domova Srdce v domě Klentnice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</si>
</sst>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4" borderId="0" xfId="0" applyNumberFormat="1" applyFont="1" applyFill="1" applyAlignment="1" applyProtection="1">
      <alignment vertical="top" shrinkToFit="1"/>
      <protection locked="0"/>
    </xf>
    <xf numFmtId="165" fontId="8" fillId="3" borderId="0" xfId="0" applyNumberFormat="1" applyFont="1" applyFill="1" applyAlignment="1">
      <alignment vertical="top" shrinkToFit="1"/>
    </xf>
    <xf numFmtId="4" fontId="8" fillId="3" borderId="0" xfId="0" applyNumberFormat="1" applyFont="1" applyFill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3" borderId="6" xfId="0" applyFill="1" applyBorder="1" applyAlignment="1">
      <alignment horizontal="left" vertical="center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6" fillId="3" borderId="0" xfId="0" applyFont="1" applyFill="1" applyAlignment="1">
      <alignment horizontal="left" vertical="center" wrapText="1"/>
    </xf>
    <xf numFmtId="0" fontId="9" fillId="3" borderId="0" xfId="0" applyFont="1" applyFill="1" applyAlignment="1">
      <alignment wrapText="1"/>
    </xf>
    <xf numFmtId="0" fontId="9" fillId="3" borderId="2" xfId="0" applyFont="1" applyFill="1" applyBorder="1" applyAlignment="1">
      <alignment wrapText="1"/>
    </xf>
    <xf numFmtId="4" fontId="8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0" fillId="4" borderId="6" xfId="0" applyNumberFormat="1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7" fillId="0" borderId="12" xfId="0" applyNumberFormat="1" applyFont="1" applyBorder="1" applyAlignment="1">
      <alignment vertical="center"/>
    </xf>
    <xf numFmtId="0" fontId="7" fillId="0" borderId="12" xfId="0" applyFont="1" applyBorder="1" applyAlignment="1">
      <alignment vertical="center"/>
    </xf>
    <xf numFmtId="0" fontId="7" fillId="0" borderId="22" xfId="0" applyFont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79" t="s">
        <v>41</v>
      </c>
      <c r="B2" s="179"/>
      <c r="C2" s="179"/>
      <c r="D2" s="179"/>
      <c r="E2" s="179"/>
      <c r="F2" s="179"/>
      <c r="G2" s="17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9"/>
  <sheetViews>
    <sheetView showGridLines="0" tabSelected="1" topLeftCell="B1" zoomScaleNormal="100" zoomScaleSheetLayoutView="75" workbookViewId="0">
      <selection activeCell="M55" sqref="M55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17" t="s">
        <v>4</v>
      </c>
      <c r="C1" s="218"/>
      <c r="D1" s="218"/>
      <c r="E1" s="218"/>
      <c r="F1" s="218"/>
      <c r="G1" s="218"/>
      <c r="H1" s="218"/>
      <c r="I1" s="218"/>
      <c r="J1" s="219"/>
    </row>
    <row r="2" spans="1:15" ht="36" customHeight="1" x14ac:dyDescent="0.2">
      <c r="A2" s="2"/>
      <c r="B2" s="76" t="s">
        <v>24</v>
      </c>
      <c r="C2" s="77"/>
      <c r="D2" s="78" t="s">
        <v>113</v>
      </c>
      <c r="E2" s="223" t="s">
        <v>44</v>
      </c>
      <c r="F2" s="224"/>
      <c r="G2" s="224"/>
      <c r="H2" s="224"/>
      <c r="I2" s="224"/>
      <c r="J2" s="225"/>
      <c r="O2" s="1"/>
    </row>
    <row r="3" spans="1:15" ht="32.25" customHeight="1" x14ac:dyDescent="0.2">
      <c r="A3" s="2"/>
      <c r="B3" s="79"/>
      <c r="C3" s="77"/>
      <c r="D3" s="80"/>
      <c r="E3" s="182" t="s">
        <v>114</v>
      </c>
      <c r="F3" s="183"/>
      <c r="G3" s="183"/>
      <c r="H3" s="183"/>
      <c r="I3" s="183"/>
      <c r="J3" s="184"/>
    </row>
    <row r="4" spans="1:15" ht="23.25" customHeight="1" x14ac:dyDescent="0.2">
      <c r="A4" s="2"/>
      <c r="B4" s="81" t="s">
        <v>115</v>
      </c>
      <c r="C4" s="82"/>
      <c r="D4" s="178" t="s">
        <v>116</v>
      </c>
      <c r="E4" s="207"/>
      <c r="F4" s="207"/>
      <c r="G4" s="207"/>
      <c r="H4" s="207"/>
      <c r="I4" s="207"/>
      <c r="J4" s="208"/>
    </row>
    <row r="5" spans="1:15" ht="24" customHeight="1" x14ac:dyDescent="0.2">
      <c r="A5" s="2"/>
      <c r="B5" s="31" t="s">
        <v>23</v>
      </c>
      <c r="D5" s="211" t="s">
        <v>45</v>
      </c>
      <c r="E5" s="212"/>
      <c r="F5" s="212"/>
      <c r="G5" s="212"/>
      <c r="H5" s="18" t="s">
        <v>42</v>
      </c>
      <c r="I5" s="84" t="s">
        <v>49</v>
      </c>
      <c r="J5" s="8"/>
    </row>
    <row r="6" spans="1:15" ht="15.75" customHeight="1" x14ac:dyDescent="0.2">
      <c r="A6" s="2"/>
      <c r="B6" s="28"/>
      <c r="C6" s="55"/>
      <c r="D6" s="213" t="s">
        <v>46</v>
      </c>
      <c r="E6" s="214"/>
      <c r="F6" s="214"/>
      <c r="G6" s="214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83" t="s">
        <v>48</v>
      </c>
      <c r="E7" s="215" t="s">
        <v>47</v>
      </c>
      <c r="F7" s="216"/>
      <c r="G7" s="216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27" t="s">
        <v>43</v>
      </c>
      <c r="E11" s="227"/>
      <c r="F11" s="227"/>
      <c r="G11" s="227"/>
      <c r="H11" s="18" t="s">
        <v>42</v>
      </c>
      <c r="I11" s="85" t="s">
        <v>53</v>
      </c>
      <c r="J11" s="8"/>
    </row>
    <row r="12" spans="1:15" ht="15.75" customHeight="1" x14ac:dyDescent="0.2">
      <c r="A12" s="2"/>
      <c r="B12" s="28"/>
      <c r="C12" s="55"/>
      <c r="D12" s="206" t="s">
        <v>50</v>
      </c>
      <c r="E12" s="206"/>
      <c r="F12" s="206"/>
      <c r="G12" s="206"/>
      <c r="H12" s="18" t="s">
        <v>36</v>
      </c>
      <c r="I12" s="87"/>
      <c r="J12" s="8"/>
    </row>
    <row r="13" spans="1:15" ht="15.75" customHeight="1" x14ac:dyDescent="0.2">
      <c r="A13" s="2"/>
      <c r="B13" s="29"/>
      <c r="C13" s="56"/>
      <c r="D13" s="86" t="s">
        <v>52</v>
      </c>
      <c r="E13" s="209" t="s">
        <v>51</v>
      </c>
      <c r="F13" s="210"/>
      <c r="G13" s="210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26"/>
      <c r="F15" s="226"/>
      <c r="G15" s="228"/>
      <c r="H15" s="228"/>
      <c r="I15" s="228" t="s">
        <v>31</v>
      </c>
      <c r="J15" s="229"/>
    </row>
    <row r="16" spans="1:15" ht="23.25" customHeight="1" x14ac:dyDescent="0.2">
      <c r="A16" s="140" t="s">
        <v>26</v>
      </c>
      <c r="B16" s="38" t="s">
        <v>26</v>
      </c>
      <c r="C16" s="62"/>
      <c r="D16" s="63"/>
      <c r="E16" s="195"/>
      <c r="F16" s="196"/>
      <c r="G16" s="195"/>
      <c r="H16" s="196"/>
      <c r="I16" s="195">
        <f>SUMIF(F54:F55,A16,I54:I55)+SUMIF(F54:F55,"PSU",I54:I55)</f>
        <v>0</v>
      </c>
      <c r="J16" s="197"/>
    </row>
    <row r="17" spans="1:10" ht="23.25" customHeight="1" x14ac:dyDescent="0.2">
      <c r="A17" s="140" t="s">
        <v>27</v>
      </c>
      <c r="B17" s="38" t="s">
        <v>27</v>
      </c>
      <c r="C17" s="62"/>
      <c r="D17" s="63"/>
      <c r="E17" s="195"/>
      <c r="F17" s="196"/>
      <c r="G17" s="195"/>
      <c r="H17" s="196"/>
      <c r="I17" s="195">
        <f>SUMIF(F54:F55,A17,I54:I55)</f>
        <v>0</v>
      </c>
      <c r="J17" s="197"/>
    </row>
    <row r="18" spans="1:10" ht="23.25" customHeight="1" x14ac:dyDescent="0.2">
      <c r="A18" s="140" t="s">
        <v>28</v>
      </c>
      <c r="B18" s="38" t="s">
        <v>28</v>
      </c>
      <c r="C18" s="62"/>
      <c r="D18" s="63"/>
      <c r="E18" s="195"/>
      <c r="F18" s="196"/>
      <c r="G18" s="195"/>
      <c r="H18" s="196"/>
      <c r="I18" s="195">
        <f>SUMIF(F54:F55,A18,I54:I55)</f>
        <v>0</v>
      </c>
      <c r="J18" s="197"/>
    </row>
    <row r="19" spans="1:10" ht="23.25" customHeight="1" x14ac:dyDescent="0.2">
      <c r="A19" s="140" t="s">
        <v>70</v>
      </c>
      <c r="B19" s="38" t="s">
        <v>29</v>
      </c>
      <c r="C19" s="62"/>
      <c r="D19" s="63"/>
      <c r="E19" s="195"/>
      <c r="F19" s="196"/>
      <c r="G19" s="195"/>
      <c r="H19" s="196"/>
      <c r="I19" s="195">
        <f>SUMIF(F54:F55,A19,I54:I55)</f>
        <v>0</v>
      </c>
      <c r="J19" s="197"/>
    </row>
    <row r="20" spans="1:10" ht="23.25" customHeight="1" x14ac:dyDescent="0.2">
      <c r="A20" s="140" t="s">
        <v>71</v>
      </c>
      <c r="B20" s="38" t="s">
        <v>30</v>
      </c>
      <c r="C20" s="62"/>
      <c r="D20" s="63"/>
      <c r="E20" s="195"/>
      <c r="F20" s="196"/>
      <c r="G20" s="195"/>
      <c r="H20" s="196"/>
      <c r="I20" s="195">
        <f>SUMIF(F54:F55,A20,I54:I55)</f>
        <v>0</v>
      </c>
      <c r="J20" s="197"/>
    </row>
    <row r="21" spans="1:10" ht="23.25" customHeight="1" x14ac:dyDescent="0.2">
      <c r="A21" s="2"/>
      <c r="B21" s="48" t="s">
        <v>31</v>
      </c>
      <c r="C21" s="64"/>
      <c r="D21" s="65"/>
      <c r="E21" s="198"/>
      <c r="F21" s="230"/>
      <c r="G21" s="198"/>
      <c r="H21" s="230"/>
      <c r="I21" s="198">
        <f>SUM(I16:J20)</f>
        <v>0</v>
      </c>
      <c r="J21" s="199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12</v>
      </c>
      <c r="F23" s="39" t="s">
        <v>0</v>
      </c>
      <c r="G23" s="193">
        <f>ZakladDPHSniVypocet</f>
        <v>0</v>
      </c>
      <c r="H23" s="194"/>
      <c r="I23" s="194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12</v>
      </c>
      <c r="F24" s="39" t="s">
        <v>0</v>
      </c>
      <c r="G24" s="191">
        <f>A23</f>
        <v>0</v>
      </c>
      <c r="H24" s="192"/>
      <c r="I24" s="192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93">
        <f>ZakladDPHZaklVypocet</f>
        <v>0</v>
      </c>
      <c r="H25" s="194"/>
      <c r="I25" s="194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20">
        <f>A25</f>
        <v>0</v>
      </c>
      <c r="H26" s="221"/>
      <c r="I26" s="22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22">
        <f>CenaCelkem-(ZakladDPHSni+DPHSni+ZakladDPHZakl+DPHZakl)</f>
        <v>0</v>
      </c>
      <c r="H27" s="222"/>
      <c r="I27" s="222"/>
      <c r="J27" s="41" t="str">
        <f t="shared" si="0"/>
        <v>CZK</v>
      </c>
    </row>
    <row r="28" spans="1:10" ht="27.75" hidden="1" customHeight="1" thickBot="1" x14ac:dyDescent="0.25">
      <c r="A28" s="2"/>
      <c r="B28" s="113" t="s">
        <v>25</v>
      </c>
      <c r="C28" s="114"/>
      <c r="D28" s="114"/>
      <c r="E28" s="115"/>
      <c r="F28" s="116"/>
      <c r="G28" s="201">
        <f>ZakladDPHSniVypocet+ZakladDPHZaklVypocet</f>
        <v>0</v>
      </c>
      <c r="H28" s="201"/>
      <c r="I28" s="201"/>
      <c r="J28" s="117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3" t="s">
        <v>37</v>
      </c>
      <c r="C29" s="118"/>
      <c r="D29" s="118"/>
      <c r="E29" s="118"/>
      <c r="F29" s="119"/>
      <c r="G29" s="200">
        <f>A27</f>
        <v>0</v>
      </c>
      <c r="H29" s="200"/>
      <c r="I29" s="200"/>
      <c r="J29" s="120" t="s">
        <v>61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02"/>
      <c r="E34" s="203"/>
      <c r="G34" s="204"/>
      <c r="H34" s="205"/>
      <c r="I34" s="205"/>
      <c r="J34" s="25"/>
    </row>
    <row r="35" spans="1:10" ht="12.75" customHeight="1" x14ac:dyDescent="0.2">
      <c r="A35" s="2"/>
      <c r="B35" s="2"/>
      <c r="D35" s="190" t="s">
        <v>2</v>
      </c>
      <c r="E35" s="190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90" t="s">
        <v>17</v>
      </c>
      <c r="C37" s="91"/>
      <c r="D37" s="91"/>
      <c r="E37" s="91"/>
      <c r="F37" s="92"/>
      <c r="G37" s="92"/>
      <c r="H37" s="92"/>
      <c r="I37" s="92"/>
      <c r="J37" s="93"/>
    </row>
    <row r="38" spans="1:10" ht="25.5" customHeight="1" x14ac:dyDescent="0.2">
      <c r="A38" s="89" t="s">
        <v>39</v>
      </c>
      <c r="B38" s="94" t="s">
        <v>18</v>
      </c>
      <c r="C38" s="95" t="s">
        <v>6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19</v>
      </c>
      <c r="I38" s="97" t="s">
        <v>1</v>
      </c>
      <c r="J38" s="98" t="s">
        <v>0</v>
      </c>
    </row>
    <row r="39" spans="1:10" ht="25.5" hidden="1" customHeight="1" x14ac:dyDescent="0.2">
      <c r="A39" s="89">
        <v>1</v>
      </c>
      <c r="B39" s="99" t="s">
        <v>54</v>
      </c>
      <c r="C39" s="186"/>
      <c r="D39" s="186"/>
      <c r="E39" s="186"/>
      <c r="F39" s="100">
        <f>'01 01 Pol'!AE11+'01 02 Pol'!AE11</f>
        <v>0</v>
      </c>
      <c r="G39" s="101">
        <f>'01 01 Pol'!AF11+'01 02 Pol'!AF11</f>
        <v>0</v>
      </c>
      <c r="H39" s="102">
        <f>(F39*SazbaDPH1/100)+(G39*SazbaDPH2/100)</f>
        <v>0</v>
      </c>
      <c r="I39" s="102">
        <f>F39+G39+H39</f>
        <v>0</v>
      </c>
      <c r="J39" s="103" t="str">
        <f>IF(CenaCelkemVypocet=0,"",I39/CenaCelkemVypocet*100)</f>
        <v/>
      </c>
    </row>
    <row r="40" spans="1:10" ht="77.25" customHeight="1" x14ac:dyDescent="0.2">
      <c r="A40" s="89">
        <v>2</v>
      </c>
      <c r="B40" s="104" t="s">
        <v>55</v>
      </c>
      <c r="C40" s="185" t="s">
        <v>117</v>
      </c>
      <c r="D40" s="185"/>
      <c r="E40" s="185"/>
      <c r="F40" s="105">
        <f>'01 01 Pol'!AE11+'01 02 Pol'!AE11</f>
        <v>0</v>
      </c>
      <c r="G40" s="106">
        <f>'01 01 Pol'!AF11+'01 02 Pol'!AF11</f>
        <v>0</v>
      </c>
      <c r="H40" s="106">
        <f>(F40*SazbaDPH1/100)+(G40*SazbaDPH2/100)</f>
        <v>0</v>
      </c>
      <c r="I40" s="106">
        <f>F40+G40+H40</f>
        <v>0</v>
      </c>
      <c r="J40" s="107" t="str">
        <f>IF(CenaCelkemVypocet=0,"",I40/CenaCelkemVypocet*100)</f>
        <v/>
      </c>
    </row>
    <row r="41" spans="1:10" ht="32.25" customHeight="1" x14ac:dyDescent="0.2">
      <c r="A41" s="89">
        <v>3</v>
      </c>
      <c r="B41" s="108" t="s">
        <v>55</v>
      </c>
      <c r="C41" s="186" t="s">
        <v>57</v>
      </c>
      <c r="D41" s="186"/>
      <c r="E41" s="186"/>
      <c r="F41" s="109">
        <f>'01 01 Pol'!AE11</f>
        <v>0</v>
      </c>
      <c r="G41" s="102">
        <f>'01 01 Pol'!AF11</f>
        <v>0</v>
      </c>
      <c r="H41" s="102">
        <f>(F41*SazbaDPH1/100)+(G41*SazbaDPH2/100)</f>
        <v>0</v>
      </c>
      <c r="I41" s="102">
        <f>F41+G41+H41</f>
        <v>0</v>
      </c>
      <c r="J41" s="103" t="str">
        <f>IF(CenaCelkemVypocet=0,"",I41/CenaCelkemVypocet*100)</f>
        <v/>
      </c>
    </row>
    <row r="42" spans="1:10" ht="28.5" customHeight="1" x14ac:dyDescent="0.2">
      <c r="A42" s="89">
        <v>3</v>
      </c>
      <c r="B42" s="108" t="s">
        <v>58</v>
      </c>
      <c r="C42" s="186" t="s">
        <v>59</v>
      </c>
      <c r="D42" s="186"/>
      <c r="E42" s="186"/>
      <c r="F42" s="109">
        <f>'01 02 Pol'!AE11</f>
        <v>0</v>
      </c>
      <c r="G42" s="102">
        <f>'01 02 Pol'!AF11</f>
        <v>0</v>
      </c>
      <c r="H42" s="102">
        <f>(F42*SazbaDPH1/100)+(G42*SazbaDPH2/100)</f>
        <v>0</v>
      </c>
      <c r="I42" s="102">
        <f>F42+G42+H42</f>
        <v>0</v>
      </c>
      <c r="J42" s="103" t="str">
        <f>IF(CenaCelkemVypocet=0,"",I42/CenaCelkemVypocet*100)</f>
        <v/>
      </c>
    </row>
    <row r="43" spans="1:10" ht="25.5" customHeight="1" x14ac:dyDescent="0.2">
      <c r="A43" s="89"/>
      <c r="B43" s="187" t="s">
        <v>60</v>
      </c>
      <c r="C43" s="188"/>
      <c r="D43" s="188"/>
      <c r="E43" s="189"/>
      <c r="F43" s="110">
        <f>SUMIF(A39:A42,"=1",F39:F42)</f>
        <v>0</v>
      </c>
      <c r="G43" s="111">
        <f>SUMIF(A39:A42,"=1",G39:G42)</f>
        <v>0</v>
      </c>
      <c r="H43" s="111">
        <f>SUMIF(A39:A42,"=1",H39:H42)</f>
        <v>0</v>
      </c>
      <c r="I43" s="111">
        <f>SUMIF(A39:A42,"=1",I39:I42)</f>
        <v>0</v>
      </c>
      <c r="J43" s="112">
        <f>SUMIF(A39:A42,"=1",J39:J42)</f>
        <v>0</v>
      </c>
    </row>
    <row r="45" spans="1:10" x14ac:dyDescent="0.2">
      <c r="A45" t="s">
        <v>62</v>
      </c>
      <c r="B45" t="s">
        <v>118</v>
      </c>
    </row>
    <row r="46" spans="1:10" x14ac:dyDescent="0.2">
      <c r="A46" t="s">
        <v>63</v>
      </c>
      <c r="B46" t="s">
        <v>64</v>
      </c>
    </row>
    <row r="47" spans="1:10" x14ac:dyDescent="0.2">
      <c r="A47" t="s">
        <v>65</v>
      </c>
      <c r="B47" t="s">
        <v>66</v>
      </c>
    </row>
    <row r="48" spans="1:10" x14ac:dyDescent="0.2">
      <c r="A48" t="s">
        <v>65</v>
      </c>
      <c r="B48" t="s">
        <v>67</v>
      </c>
    </row>
    <row r="51" spans="1:10" ht="15.75" x14ac:dyDescent="0.25">
      <c r="B51" s="121" t="s">
        <v>68</v>
      </c>
    </row>
    <row r="53" spans="1:10" ht="25.5" customHeight="1" x14ac:dyDescent="0.2">
      <c r="A53" s="123"/>
      <c r="B53" s="126" t="s">
        <v>18</v>
      </c>
      <c r="C53" s="126" t="s">
        <v>6</v>
      </c>
      <c r="D53" s="127"/>
      <c r="E53" s="127"/>
      <c r="F53" s="128" t="s">
        <v>69</v>
      </c>
      <c r="G53" s="128"/>
      <c r="H53" s="128"/>
      <c r="I53" s="128" t="s">
        <v>31</v>
      </c>
      <c r="J53" s="128" t="s">
        <v>0</v>
      </c>
    </row>
    <row r="54" spans="1:10" ht="36.75" customHeight="1" x14ac:dyDescent="0.2">
      <c r="A54" s="124"/>
      <c r="B54" s="129" t="s">
        <v>55</v>
      </c>
      <c r="C54" s="180" t="s">
        <v>57</v>
      </c>
      <c r="D54" s="181"/>
      <c r="E54" s="181"/>
      <c r="F54" s="136" t="s">
        <v>26</v>
      </c>
      <c r="G54" s="137"/>
      <c r="H54" s="137"/>
      <c r="I54" s="137">
        <f>'01 01 Pol'!G8</f>
        <v>0</v>
      </c>
      <c r="J54" s="133" t="str">
        <f>IF(I56=0,"",I54/I56*100)</f>
        <v/>
      </c>
    </row>
    <row r="55" spans="1:10" ht="36.75" customHeight="1" x14ac:dyDescent="0.2">
      <c r="A55" s="124"/>
      <c r="B55" s="129" t="s">
        <v>58</v>
      </c>
      <c r="C55" s="180" t="s">
        <v>59</v>
      </c>
      <c r="D55" s="181"/>
      <c r="E55" s="181"/>
      <c r="F55" s="136" t="s">
        <v>26</v>
      </c>
      <c r="G55" s="137"/>
      <c r="H55" s="137"/>
      <c r="I55" s="137">
        <f>'01 02 Pol'!G8</f>
        <v>0</v>
      </c>
      <c r="J55" s="133" t="str">
        <f>IF(I56=0,"",I55/I56*100)</f>
        <v/>
      </c>
    </row>
    <row r="56" spans="1:10" ht="25.5" customHeight="1" x14ac:dyDescent="0.2">
      <c r="A56" s="125"/>
      <c r="B56" s="130" t="s">
        <v>1</v>
      </c>
      <c r="C56" s="131"/>
      <c r="D56" s="132"/>
      <c r="E56" s="132"/>
      <c r="F56" s="138"/>
      <c r="G56" s="139"/>
      <c r="H56" s="139"/>
      <c r="I56" s="139">
        <f>SUM(I54:I55)</f>
        <v>0</v>
      </c>
      <c r="J56" s="134">
        <f>SUM(J54:J55)</f>
        <v>0</v>
      </c>
    </row>
    <row r="57" spans="1:10" x14ac:dyDescent="0.2">
      <c r="F57" s="88"/>
      <c r="G57" s="88"/>
      <c r="H57" s="88"/>
      <c r="I57" s="88"/>
      <c r="J57" s="135"/>
    </row>
    <row r="58" spans="1:10" x14ac:dyDescent="0.2">
      <c r="F58" s="88"/>
      <c r="G58" s="88"/>
      <c r="H58" s="88"/>
      <c r="I58" s="88"/>
      <c r="J58" s="135"/>
    </row>
    <row r="59" spans="1:10" x14ac:dyDescent="0.2">
      <c r="F59" s="88"/>
      <c r="G59" s="88"/>
      <c r="H59" s="88"/>
      <c r="I59" s="88"/>
      <c r="J59" s="135"/>
    </row>
  </sheetData>
  <sheetProtection algorithmName="SHA-512" hashValue="083yg/+X0H+901uv4RfLffBJQ9LfKJZCRH6jESZe/kXf0JnzNsOF6W/079i7plzuxm3PuH1xnnVKEfZi3j9EYQ==" saltValue="9duqXDjFQn6Ei3li9tt4cA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8">
    <mergeCell ref="B1:J1"/>
    <mergeCell ref="G26:I26"/>
    <mergeCell ref="G27:I27"/>
    <mergeCell ref="G18:H18"/>
    <mergeCell ref="I17:J17"/>
    <mergeCell ref="I18:J18"/>
    <mergeCell ref="E18:F18"/>
    <mergeCell ref="E2:J2"/>
    <mergeCell ref="E15:F15"/>
    <mergeCell ref="D11:G11"/>
    <mergeCell ref="G15:H15"/>
    <mergeCell ref="I15:J15"/>
    <mergeCell ref="I16:J16"/>
    <mergeCell ref="E21:F21"/>
    <mergeCell ref="G21:H21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G20:H20"/>
    <mergeCell ref="G29:I29"/>
    <mergeCell ref="G25:I25"/>
    <mergeCell ref="I19:J19"/>
    <mergeCell ref="G28:I28"/>
    <mergeCell ref="C54:E54"/>
    <mergeCell ref="C55:E55"/>
    <mergeCell ref="E3:J3"/>
    <mergeCell ref="C40:E40"/>
    <mergeCell ref="C39:E39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8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1" t="s">
        <v>7</v>
      </c>
      <c r="B1" s="231"/>
      <c r="C1" s="232"/>
      <c r="D1" s="231"/>
      <c r="E1" s="231"/>
      <c r="F1" s="231"/>
      <c r="G1" s="231"/>
    </row>
    <row r="2" spans="1:7" ht="24.95" customHeight="1" x14ac:dyDescent="0.2">
      <c r="A2" s="50" t="s">
        <v>8</v>
      </c>
      <c r="B2" s="49"/>
      <c r="C2" s="233"/>
      <c r="D2" s="233"/>
      <c r="E2" s="233"/>
      <c r="F2" s="233"/>
      <c r="G2" s="234"/>
    </row>
    <row r="3" spans="1:7" ht="24.95" customHeight="1" x14ac:dyDescent="0.2">
      <c r="A3" s="50" t="s">
        <v>9</v>
      </c>
      <c r="B3" s="49"/>
      <c r="C3" s="233"/>
      <c r="D3" s="233"/>
      <c r="E3" s="233"/>
      <c r="F3" s="233"/>
      <c r="G3" s="234"/>
    </row>
    <row r="4" spans="1:7" ht="24.95" customHeight="1" x14ac:dyDescent="0.2">
      <c r="A4" s="50" t="s">
        <v>10</v>
      </c>
      <c r="B4" s="49"/>
      <c r="C4" s="233"/>
      <c r="D4" s="233"/>
      <c r="E4" s="233"/>
      <c r="F4" s="233"/>
      <c r="G4" s="234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E6E482-ADD3-41DA-BEDD-C6050474049F}">
  <sheetPr>
    <outlinePr summaryBelow="0"/>
  </sheetPr>
  <dimension ref="A1:BH5000"/>
  <sheetViews>
    <sheetView workbookViewId="0">
      <pane ySplit="7" topLeftCell="A8" activePane="bottomLeft" state="frozen"/>
      <selection pane="bottomLeft" activeCell="AP22" sqref="AP22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35" t="s">
        <v>7</v>
      </c>
      <c r="B1" s="235"/>
      <c r="C1" s="235"/>
      <c r="D1" s="235"/>
      <c r="E1" s="235"/>
      <c r="F1" s="235"/>
      <c r="G1" s="235"/>
      <c r="AG1" t="s">
        <v>72</v>
      </c>
    </row>
    <row r="2" spans="1:60" ht="24.95" customHeight="1" x14ac:dyDescent="0.2">
      <c r="A2" s="50" t="s">
        <v>8</v>
      </c>
      <c r="B2" s="49" t="s">
        <v>112</v>
      </c>
      <c r="C2" s="236" t="s">
        <v>44</v>
      </c>
      <c r="D2" s="237"/>
      <c r="E2" s="237"/>
      <c r="F2" s="237"/>
      <c r="G2" s="238"/>
      <c r="AG2" t="s">
        <v>73</v>
      </c>
    </row>
    <row r="3" spans="1:60" ht="24.95" customHeight="1" x14ac:dyDescent="0.2">
      <c r="A3" s="50" t="s">
        <v>9</v>
      </c>
      <c r="B3" s="49" t="s">
        <v>55</v>
      </c>
      <c r="C3" s="239" t="s">
        <v>56</v>
      </c>
      <c r="D3" s="240"/>
      <c r="E3" s="240"/>
      <c r="F3" s="240"/>
      <c r="G3" s="241"/>
      <c r="AC3" s="122" t="s">
        <v>73</v>
      </c>
      <c r="AG3" t="s">
        <v>74</v>
      </c>
    </row>
    <row r="4" spans="1:60" ht="24.95" customHeight="1" x14ac:dyDescent="0.2">
      <c r="A4" s="141" t="s">
        <v>10</v>
      </c>
      <c r="B4" s="142" t="s">
        <v>55</v>
      </c>
      <c r="C4" s="242" t="s">
        <v>57</v>
      </c>
      <c r="D4" s="243"/>
      <c r="E4" s="243"/>
      <c r="F4" s="243"/>
      <c r="G4" s="244"/>
      <c r="AG4" t="s">
        <v>75</v>
      </c>
    </row>
    <row r="5" spans="1:60" x14ac:dyDescent="0.2">
      <c r="D5" s="10"/>
    </row>
    <row r="6" spans="1:60" ht="38.25" x14ac:dyDescent="0.2">
      <c r="A6" s="144" t="s">
        <v>76</v>
      </c>
      <c r="B6" s="146" t="s">
        <v>77</v>
      </c>
      <c r="C6" s="146" t="s">
        <v>78</v>
      </c>
      <c r="D6" s="145" t="s">
        <v>79</v>
      </c>
      <c r="E6" s="144" t="s">
        <v>80</v>
      </c>
      <c r="F6" s="143" t="s">
        <v>81</v>
      </c>
      <c r="G6" s="144" t="s">
        <v>31</v>
      </c>
      <c r="H6" s="147" t="s">
        <v>32</v>
      </c>
      <c r="I6" s="147" t="s">
        <v>82</v>
      </c>
      <c r="J6" s="147" t="s">
        <v>33</v>
      </c>
      <c r="K6" s="147" t="s">
        <v>83</v>
      </c>
      <c r="L6" s="147" t="s">
        <v>84</v>
      </c>
      <c r="M6" s="147" t="s">
        <v>85</v>
      </c>
      <c r="N6" s="147" t="s">
        <v>86</v>
      </c>
      <c r="O6" s="147" t="s">
        <v>87</v>
      </c>
      <c r="P6" s="147" t="s">
        <v>88</v>
      </c>
      <c r="Q6" s="147" t="s">
        <v>89</v>
      </c>
      <c r="R6" s="147" t="s">
        <v>90</v>
      </c>
      <c r="S6" s="147" t="s">
        <v>91</v>
      </c>
      <c r="T6" s="147" t="s">
        <v>92</v>
      </c>
      <c r="U6" s="147" t="s">
        <v>93</v>
      </c>
      <c r="V6" s="147" t="s">
        <v>94</v>
      </c>
      <c r="W6" s="147" t="s">
        <v>95</v>
      </c>
      <c r="X6" s="147" t="s">
        <v>96</v>
      </c>
      <c r="Y6" s="147" t="s">
        <v>97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49"/>
      <c r="O7" s="149"/>
      <c r="P7" s="149"/>
      <c r="Q7" s="149"/>
      <c r="R7" s="150"/>
      <c r="S7" s="150"/>
      <c r="T7" s="150"/>
      <c r="U7" s="150"/>
      <c r="V7" s="150"/>
      <c r="W7" s="150"/>
      <c r="X7" s="150"/>
      <c r="Y7" s="150"/>
    </row>
    <row r="8" spans="1:60" ht="25.5" x14ac:dyDescent="0.2">
      <c r="A8" s="160" t="s">
        <v>98</v>
      </c>
      <c r="B8" s="161" t="s">
        <v>55</v>
      </c>
      <c r="C8" s="173" t="s">
        <v>57</v>
      </c>
      <c r="D8" s="162"/>
      <c r="E8" s="163"/>
      <c r="F8" s="164"/>
      <c r="G8" s="165">
        <f>SUMIF(AG9:AG9,"&lt;&gt;NOR",G9:G9)</f>
        <v>0</v>
      </c>
      <c r="H8" s="159"/>
      <c r="I8" s="159">
        <f>SUM(I9:I9)</f>
        <v>0</v>
      </c>
      <c r="J8" s="159"/>
      <c r="K8" s="159">
        <f>SUM(K9:K9)</f>
        <v>0</v>
      </c>
      <c r="L8" s="159"/>
      <c r="M8" s="159">
        <f>SUM(M9:M9)</f>
        <v>0</v>
      </c>
      <c r="N8" s="158"/>
      <c r="O8" s="158">
        <f>SUM(O9:O9)</f>
        <v>0</v>
      </c>
      <c r="P8" s="158"/>
      <c r="Q8" s="158">
        <f>SUM(Q9:Q9)</f>
        <v>0</v>
      </c>
      <c r="R8" s="159"/>
      <c r="S8" s="159"/>
      <c r="T8" s="159"/>
      <c r="U8" s="159"/>
      <c r="V8" s="159">
        <f>SUM(V9:V9)</f>
        <v>0</v>
      </c>
      <c r="W8" s="159"/>
      <c r="X8" s="159"/>
      <c r="Y8" s="159"/>
      <c r="AG8" t="s">
        <v>99</v>
      </c>
    </row>
    <row r="9" spans="1:60" ht="22.5" outlineLevel="1" x14ac:dyDescent="0.2">
      <c r="A9" s="167">
        <v>1</v>
      </c>
      <c r="B9" s="168" t="s">
        <v>55</v>
      </c>
      <c r="C9" s="174" t="s">
        <v>100</v>
      </c>
      <c r="D9" s="169" t="s">
        <v>101</v>
      </c>
      <c r="E9" s="170">
        <v>1</v>
      </c>
      <c r="F9" s="171"/>
      <c r="G9" s="172">
        <f>ROUND(E9*F9,2)</f>
        <v>0</v>
      </c>
      <c r="H9" s="157"/>
      <c r="I9" s="156">
        <f>ROUND(E9*H9,2)</f>
        <v>0</v>
      </c>
      <c r="J9" s="157"/>
      <c r="K9" s="156">
        <f>ROUND(E9*J9,2)</f>
        <v>0</v>
      </c>
      <c r="L9" s="156">
        <v>12</v>
      </c>
      <c r="M9" s="156">
        <f>G9*(1+L9/100)</f>
        <v>0</v>
      </c>
      <c r="N9" s="155">
        <v>0</v>
      </c>
      <c r="O9" s="155">
        <f>ROUND(E9*N9,2)</f>
        <v>0</v>
      </c>
      <c r="P9" s="155">
        <v>0</v>
      </c>
      <c r="Q9" s="155">
        <f>ROUND(E9*P9,2)</f>
        <v>0</v>
      </c>
      <c r="R9" s="156"/>
      <c r="S9" s="156" t="s">
        <v>102</v>
      </c>
      <c r="T9" s="156" t="s">
        <v>103</v>
      </c>
      <c r="U9" s="156">
        <v>0</v>
      </c>
      <c r="V9" s="156">
        <f>ROUND(E9*U9,2)</f>
        <v>0</v>
      </c>
      <c r="W9" s="156"/>
      <c r="X9" s="156" t="s">
        <v>104</v>
      </c>
      <c r="Y9" s="156" t="s">
        <v>105</v>
      </c>
      <c r="Z9" s="148"/>
      <c r="AA9" s="148"/>
      <c r="AB9" s="148"/>
      <c r="AC9" s="148"/>
      <c r="AD9" s="148"/>
      <c r="AE9" s="148"/>
      <c r="AF9" s="148"/>
      <c r="AG9" s="148" t="s">
        <v>106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x14ac:dyDescent="0.2">
      <c r="A10" s="3"/>
      <c r="B10" s="4"/>
      <c r="C10" s="175"/>
      <c r="D10" s="6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AE10">
        <v>12</v>
      </c>
      <c r="AF10">
        <v>21</v>
      </c>
      <c r="AG10" t="s">
        <v>84</v>
      </c>
    </row>
    <row r="11" spans="1:60" x14ac:dyDescent="0.2">
      <c r="A11" s="151"/>
      <c r="B11" s="152" t="s">
        <v>31</v>
      </c>
      <c r="C11" s="176"/>
      <c r="D11" s="153"/>
      <c r="E11" s="154"/>
      <c r="F11" s="154"/>
      <c r="G11" s="166">
        <f>G8</f>
        <v>0</v>
      </c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AE11">
        <f>SUMIF(L7:L9,AE10,G7:G9)</f>
        <v>0</v>
      </c>
      <c r="AF11">
        <f>SUMIF(L7:L9,AF10,G7:G9)</f>
        <v>0</v>
      </c>
      <c r="AG11" t="s">
        <v>107</v>
      </c>
    </row>
    <row r="12" spans="1:60" x14ac:dyDescent="0.2">
      <c r="A12" s="3"/>
      <c r="B12" s="4"/>
      <c r="C12" s="175"/>
      <c r="D12" s="6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60" x14ac:dyDescent="0.2">
      <c r="A13" s="3"/>
      <c r="B13" s="4"/>
      <c r="C13" s="175"/>
      <c r="D13" s="6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</row>
    <row r="14" spans="1:60" x14ac:dyDescent="0.2">
      <c r="A14" s="245" t="s">
        <v>108</v>
      </c>
      <c r="B14" s="245"/>
      <c r="C14" s="246"/>
      <c r="D14" s="6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</row>
    <row r="15" spans="1:60" x14ac:dyDescent="0.2">
      <c r="A15" s="247"/>
      <c r="B15" s="248"/>
      <c r="C15" s="249"/>
      <c r="D15" s="248"/>
      <c r="E15" s="248"/>
      <c r="F15" s="248"/>
      <c r="G15" s="250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AG15" t="s">
        <v>109</v>
      </c>
    </row>
    <row r="16" spans="1:60" x14ac:dyDescent="0.2">
      <c r="A16" s="251"/>
      <c r="B16" s="252"/>
      <c r="C16" s="253"/>
      <c r="D16" s="252"/>
      <c r="E16" s="252"/>
      <c r="F16" s="252"/>
      <c r="G16" s="254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</row>
    <row r="17" spans="1:33" x14ac:dyDescent="0.2">
      <c r="A17" s="251"/>
      <c r="B17" s="252"/>
      <c r="C17" s="253"/>
      <c r="D17" s="252"/>
      <c r="E17" s="252"/>
      <c r="F17" s="252"/>
      <c r="G17" s="254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</row>
    <row r="18" spans="1:33" x14ac:dyDescent="0.2">
      <c r="A18" s="251"/>
      <c r="B18" s="252"/>
      <c r="C18" s="253"/>
      <c r="D18" s="252"/>
      <c r="E18" s="252"/>
      <c r="F18" s="252"/>
      <c r="G18" s="254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</row>
    <row r="19" spans="1:33" x14ac:dyDescent="0.2">
      <c r="A19" s="255"/>
      <c r="B19" s="256"/>
      <c r="C19" s="257"/>
      <c r="D19" s="256"/>
      <c r="E19" s="256"/>
      <c r="F19" s="256"/>
      <c r="G19" s="258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</row>
    <row r="20" spans="1:33" x14ac:dyDescent="0.2">
      <c r="A20" s="3"/>
      <c r="B20" s="4"/>
      <c r="C20" s="175"/>
      <c r="D20" s="6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</row>
    <row r="21" spans="1:33" x14ac:dyDescent="0.2">
      <c r="C21" s="177"/>
      <c r="D21" s="10"/>
      <c r="AG21" t="s">
        <v>110</v>
      </c>
    </row>
    <row r="22" spans="1:33" x14ac:dyDescent="0.2">
      <c r="D22" s="10"/>
    </row>
    <row r="23" spans="1:33" x14ac:dyDescent="0.2">
      <c r="D23" s="10"/>
    </row>
    <row r="24" spans="1:33" x14ac:dyDescent="0.2">
      <c r="D24" s="10"/>
    </row>
    <row r="25" spans="1:33" x14ac:dyDescent="0.2">
      <c r="D25" s="10"/>
    </row>
    <row r="26" spans="1:33" x14ac:dyDescent="0.2">
      <c r="D26" s="10"/>
    </row>
    <row r="27" spans="1:33" x14ac:dyDescent="0.2">
      <c r="D27" s="10"/>
    </row>
    <row r="28" spans="1:33" x14ac:dyDescent="0.2">
      <c r="D28" s="10"/>
    </row>
    <row r="29" spans="1:33" x14ac:dyDescent="0.2">
      <c r="D29" s="10"/>
    </row>
    <row r="30" spans="1:33" x14ac:dyDescent="0.2">
      <c r="D30" s="10"/>
    </row>
    <row r="31" spans="1:33" x14ac:dyDescent="0.2">
      <c r="D31" s="10"/>
    </row>
    <row r="32" spans="1:33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kIUdsl3YLNLr5tx8jf5BM2ifsG8srFlCsq+8Z4AtkQEFjFnnoAG2yH26gBYbOLmCtq+zFWRmMAtS3cD2ye/Y9A==" saltValue="SVXz0wN7HIvdJv7twk+6YQ==" spinCount="100000" sheet="1" objects="1" scenarios="1"/>
  <mergeCells count="6">
    <mergeCell ref="A15:G19"/>
    <mergeCell ref="A1:G1"/>
    <mergeCell ref="C2:G2"/>
    <mergeCell ref="C3:G3"/>
    <mergeCell ref="C4:G4"/>
    <mergeCell ref="A14:C1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9501B4-7D28-471A-BDFF-573A2AEAEFC7}">
  <sheetPr>
    <outlinePr summaryBelow="0"/>
  </sheetPr>
  <dimension ref="A1:BH5000"/>
  <sheetViews>
    <sheetView workbookViewId="0">
      <pane ySplit="7" topLeftCell="A8" activePane="bottomLeft" state="frozen"/>
      <selection pane="bottomLeft" activeCell="G29" sqref="G29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35" t="s">
        <v>7</v>
      </c>
      <c r="B1" s="235"/>
      <c r="C1" s="235"/>
      <c r="D1" s="235"/>
      <c r="E1" s="235"/>
      <c r="F1" s="235"/>
      <c r="G1" s="235"/>
      <c r="AG1" t="s">
        <v>72</v>
      </c>
    </row>
    <row r="2" spans="1:60" ht="24.95" customHeight="1" x14ac:dyDescent="0.2">
      <c r="A2" s="50" t="s">
        <v>8</v>
      </c>
      <c r="B2" s="49" t="s">
        <v>112</v>
      </c>
      <c r="C2" s="236" t="s">
        <v>44</v>
      </c>
      <c r="D2" s="237"/>
      <c r="E2" s="237"/>
      <c r="F2" s="237"/>
      <c r="G2" s="238"/>
      <c r="AG2" t="s">
        <v>73</v>
      </c>
    </row>
    <row r="3" spans="1:60" ht="24.95" customHeight="1" x14ac:dyDescent="0.2">
      <c r="A3" s="50" t="s">
        <v>9</v>
      </c>
      <c r="B3" s="49" t="s">
        <v>55</v>
      </c>
      <c r="C3" s="239" t="s">
        <v>56</v>
      </c>
      <c r="D3" s="240"/>
      <c r="E3" s="240"/>
      <c r="F3" s="240"/>
      <c r="G3" s="241"/>
      <c r="AC3" s="122" t="s">
        <v>73</v>
      </c>
      <c r="AG3" t="s">
        <v>74</v>
      </c>
    </row>
    <row r="4" spans="1:60" ht="24.95" customHeight="1" x14ac:dyDescent="0.2">
      <c r="A4" s="141" t="s">
        <v>10</v>
      </c>
      <c r="B4" s="142" t="s">
        <v>58</v>
      </c>
      <c r="C4" s="242" t="s">
        <v>59</v>
      </c>
      <c r="D4" s="243"/>
      <c r="E4" s="243"/>
      <c r="F4" s="243"/>
      <c r="G4" s="244"/>
      <c r="AG4" t="s">
        <v>75</v>
      </c>
    </row>
    <row r="5" spans="1:60" x14ac:dyDescent="0.2">
      <c r="D5" s="10"/>
    </row>
    <row r="6" spans="1:60" ht="38.25" x14ac:dyDescent="0.2">
      <c r="A6" s="144" t="s">
        <v>76</v>
      </c>
      <c r="B6" s="146" t="s">
        <v>77</v>
      </c>
      <c r="C6" s="146" t="s">
        <v>78</v>
      </c>
      <c r="D6" s="145" t="s">
        <v>79</v>
      </c>
      <c r="E6" s="144" t="s">
        <v>80</v>
      </c>
      <c r="F6" s="143" t="s">
        <v>81</v>
      </c>
      <c r="G6" s="144" t="s">
        <v>31</v>
      </c>
      <c r="H6" s="147" t="s">
        <v>32</v>
      </c>
      <c r="I6" s="147" t="s">
        <v>82</v>
      </c>
      <c r="J6" s="147" t="s">
        <v>33</v>
      </c>
      <c r="K6" s="147" t="s">
        <v>83</v>
      </c>
      <c r="L6" s="147" t="s">
        <v>84</v>
      </c>
      <c r="M6" s="147" t="s">
        <v>85</v>
      </c>
      <c r="N6" s="147" t="s">
        <v>86</v>
      </c>
      <c r="O6" s="147" t="s">
        <v>87</v>
      </c>
      <c r="P6" s="147" t="s">
        <v>88</v>
      </c>
      <c r="Q6" s="147" t="s">
        <v>89</v>
      </c>
      <c r="R6" s="147" t="s">
        <v>90</v>
      </c>
      <c r="S6" s="147" t="s">
        <v>91</v>
      </c>
      <c r="T6" s="147" t="s">
        <v>92</v>
      </c>
      <c r="U6" s="147" t="s">
        <v>93</v>
      </c>
      <c r="V6" s="147" t="s">
        <v>94</v>
      </c>
      <c r="W6" s="147" t="s">
        <v>95</v>
      </c>
      <c r="X6" s="147" t="s">
        <v>96</v>
      </c>
      <c r="Y6" s="147" t="s">
        <v>97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49"/>
      <c r="O7" s="149"/>
      <c r="P7" s="149"/>
      <c r="Q7" s="149"/>
      <c r="R7" s="150"/>
      <c r="S7" s="150"/>
      <c r="T7" s="150"/>
      <c r="U7" s="150"/>
      <c r="V7" s="150"/>
      <c r="W7" s="150"/>
      <c r="X7" s="150"/>
      <c r="Y7" s="150"/>
    </row>
    <row r="8" spans="1:60" x14ac:dyDescent="0.2">
      <c r="A8" s="160" t="s">
        <v>98</v>
      </c>
      <c r="B8" s="161" t="s">
        <v>58</v>
      </c>
      <c r="C8" s="173" t="s">
        <v>59</v>
      </c>
      <c r="D8" s="162"/>
      <c r="E8" s="163"/>
      <c r="F8" s="164"/>
      <c r="G8" s="165">
        <f>SUMIF(AG9:AG9,"&lt;&gt;NOR",G9:G9)</f>
        <v>0</v>
      </c>
      <c r="H8" s="159"/>
      <c r="I8" s="159">
        <f>SUM(I9:I9)</f>
        <v>0</v>
      </c>
      <c r="J8" s="159"/>
      <c r="K8" s="159">
        <f>SUM(K9:K9)</f>
        <v>0</v>
      </c>
      <c r="L8" s="159"/>
      <c r="M8" s="159">
        <f>SUM(M9:M9)</f>
        <v>0</v>
      </c>
      <c r="N8" s="158"/>
      <c r="O8" s="158">
        <f>SUM(O9:O9)</f>
        <v>0</v>
      </c>
      <c r="P8" s="158"/>
      <c r="Q8" s="158">
        <f>SUM(Q9:Q9)</f>
        <v>0</v>
      </c>
      <c r="R8" s="159"/>
      <c r="S8" s="159"/>
      <c r="T8" s="159"/>
      <c r="U8" s="159"/>
      <c r="V8" s="159">
        <f>SUM(V9:V9)</f>
        <v>0</v>
      </c>
      <c r="W8" s="159"/>
      <c r="X8" s="159"/>
      <c r="Y8" s="159"/>
      <c r="AG8" t="s">
        <v>99</v>
      </c>
    </row>
    <row r="9" spans="1:60" ht="22.5" outlineLevel="1" x14ac:dyDescent="0.2">
      <c r="A9" s="167">
        <v>1</v>
      </c>
      <c r="B9" s="168" t="s">
        <v>58</v>
      </c>
      <c r="C9" s="174" t="s">
        <v>111</v>
      </c>
      <c r="D9" s="169" t="s">
        <v>101</v>
      </c>
      <c r="E9" s="170">
        <v>1</v>
      </c>
      <c r="F9" s="171"/>
      <c r="G9" s="172">
        <f>ROUND(E9*F9,2)</f>
        <v>0</v>
      </c>
      <c r="H9" s="157"/>
      <c r="I9" s="156">
        <f>ROUND(E9*H9,2)</f>
        <v>0</v>
      </c>
      <c r="J9" s="157"/>
      <c r="K9" s="156">
        <f>ROUND(E9*J9,2)</f>
        <v>0</v>
      </c>
      <c r="L9" s="156">
        <v>12</v>
      </c>
      <c r="M9" s="156">
        <f>G9*(1+L9/100)</f>
        <v>0</v>
      </c>
      <c r="N9" s="155">
        <v>0</v>
      </c>
      <c r="O9" s="155">
        <f>ROUND(E9*N9,2)</f>
        <v>0</v>
      </c>
      <c r="P9" s="155">
        <v>0</v>
      </c>
      <c r="Q9" s="155">
        <f>ROUND(E9*P9,2)</f>
        <v>0</v>
      </c>
      <c r="R9" s="156"/>
      <c r="S9" s="156" t="s">
        <v>102</v>
      </c>
      <c r="T9" s="156" t="s">
        <v>103</v>
      </c>
      <c r="U9" s="156">
        <v>0</v>
      </c>
      <c r="V9" s="156">
        <f>ROUND(E9*U9,2)</f>
        <v>0</v>
      </c>
      <c r="W9" s="156"/>
      <c r="X9" s="156" t="s">
        <v>104</v>
      </c>
      <c r="Y9" s="156" t="s">
        <v>105</v>
      </c>
      <c r="Z9" s="148"/>
      <c r="AA9" s="148"/>
      <c r="AB9" s="148"/>
      <c r="AC9" s="148"/>
      <c r="AD9" s="148"/>
      <c r="AE9" s="148"/>
      <c r="AF9" s="148"/>
      <c r="AG9" s="148" t="s">
        <v>106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x14ac:dyDescent="0.2">
      <c r="A10" s="3"/>
      <c r="B10" s="4"/>
      <c r="C10" s="175"/>
      <c r="D10" s="6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AE10">
        <v>12</v>
      </c>
      <c r="AF10">
        <v>21</v>
      </c>
      <c r="AG10" t="s">
        <v>84</v>
      </c>
    </row>
    <row r="11" spans="1:60" x14ac:dyDescent="0.2">
      <c r="A11" s="151"/>
      <c r="B11" s="152" t="s">
        <v>31</v>
      </c>
      <c r="C11" s="176"/>
      <c r="D11" s="153"/>
      <c r="E11" s="154"/>
      <c r="F11" s="154"/>
      <c r="G11" s="166">
        <f>G8</f>
        <v>0</v>
      </c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AE11">
        <f>SUMIF(L7:L9,AE10,G7:G9)</f>
        <v>0</v>
      </c>
      <c r="AF11">
        <f>SUMIF(L7:L9,AF10,G7:G9)</f>
        <v>0</v>
      </c>
      <c r="AG11" t="s">
        <v>107</v>
      </c>
    </row>
    <row r="12" spans="1:60" x14ac:dyDescent="0.2">
      <c r="A12" s="3"/>
      <c r="B12" s="4"/>
      <c r="C12" s="175"/>
      <c r="D12" s="6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60" x14ac:dyDescent="0.2">
      <c r="A13" s="3"/>
      <c r="B13" s="4"/>
      <c r="C13" s="175"/>
      <c r="D13" s="6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</row>
    <row r="14" spans="1:60" x14ac:dyDescent="0.2">
      <c r="A14" s="245" t="s">
        <v>108</v>
      </c>
      <c r="B14" s="245"/>
      <c r="C14" s="246"/>
      <c r="D14" s="6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</row>
    <row r="15" spans="1:60" x14ac:dyDescent="0.2">
      <c r="A15" s="247"/>
      <c r="B15" s="248"/>
      <c r="C15" s="249"/>
      <c r="D15" s="248"/>
      <c r="E15" s="248"/>
      <c r="F15" s="248"/>
      <c r="G15" s="250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AG15" t="s">
        <v>109</v>
      </c>
    </row>
    <row r="16" spans="1:60" x14ac:dyDescent="0.2">
      <c r="A16" s="251"/>
      <c r="B16" s="252"/>
      <c r="C16" s="253"/>
      <c r="D16" s="252"/>
      <c r="E16" s="252"/>
      <c r="F16" s="252"/>
      <c r="G16" s="254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</row>
    <row r="17" spans="1:33" x14ac:dyDescent="0.2">
      <c r="A17" s="251"/>
      <c r="B17" s="252"/>
      <c r="C17" s="253"/>
      <c r="D17" s="252"/>
      <c r="E17" s="252"/>
      <c r="F17" s="252"/>
      <c r="G17" s="254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</row>
    <row r="18" spans="1:33" x14ac:dyDescent="0.2">
      <c r="A18" s="251"/>
      <c r="B18" s="252"/>
      <c r="C18" s="253"/>
      <c r="D18" s="252"/>
      <c r="E18" s="252"/>
      <c r="F18" s="252"/>
      <c r="G18" s="254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</row>
    <row r="19" spans="1:33" x14ac:dyDescent="0.2">
      <c r="A19" s="255"/>
      <c r="B19" s="256"/>
      <c r="C19" s="257"/>
      <c r="D19" s="256"/>
      <c r="E19" s="256"/>
      <c r="F19" s="256"/>
      <c r="G19" s="258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</row>
    <row r="20" spans="1:33" x14ac:dyDescent="0.2">
      <c r="A20" s="3"/>
      <c r="B20" s="4"/>
      <c r="C20" s="175"/>
      <c r="D20" s="6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</row>
    <row r="21" spans="1:33" x14ac:dyDescent="0.2">
      <c r="C21" s="177"/>
      <c r="D21" s="10"/>
      <c r="AG21" t="s">
        <v>110</v>
      </c>
    </row>
    <row r="22" spans="1:33" x14ac:dyDescent="0.2">
      <c r="D22" s="10"/>
    </row>
    <row r="23" spans="1:33" x14ac:dyDescent="0.2">
      <c r="D23" s="10"/>
    </row>
    <row r="24" spans="1:33" x14ac:dyDescent="0.2">
      <c r="D24" s="10"/>
    </row>
    <row r="25" spans="1:33" x14ac:dyDescent="0.2">
      <c r="D25" s="10"/>
    </row>
    <row r="26" spans="1:33" x14ac:dyDescent="0.2">
      <c r="D26" s="10"/>
    </row>
    <row r="27" spans="1:33" x14ac:dyDescent="0.2">
      <c r="D27" s="10"/>
    </row>
    <row r="28" spans="1:33" x14ac:dyDescent="0.2">
      <c r="D28" s="10"/>
    </row>
    <row r="29" spans="1:33" x14ac:dyDescent="0.2">
      <c r="D29" s="10"/>
    </row>
    <row r="30" spans="1:33" x14ac:dyDescent="0.2">
      <c r="D30" s="10"/>
    </row>
    <row r="31" spans="1:33" x14ac:dyDescent="0.2">
      <c r="D31" s="10"/>
    </row>
    <row r="32" spans="1:33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z3Blg+gZ0r1XRT90oraRrqZmxKIuw4ZGaH5XfYOFU+0LJKJAWZNasLCmF/SnQyBPLY+0fiHUbQ4pk/s8CxgYLQ==" saltValue="5rGGPnXkTrYfXmBpQ/jGOA==" spinCount="100000" sheet="1" objects="1" scenarios="1"/>
  <mergeCells count="6">
    <mergeCell ref="A15:G19"/>
    <mergeCell ref="A1:G1"/>
    <mergeCell ref="C2:G2"/>
    <mergeCell ref="C3:G3"/>
    <mergeCell ref="C4:G4"/>
    <mergeCell ref="A14:C1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01 01 Pol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'01 02 Pol'!Názvy_tisku</vt:lpstr>
      <vt:lpstr>oadresa</vt:lpstr>
      <vt:lpstr>Stavba!Objednatel</vt:lpstr>
      <vt:lpstr>Stavba!Objekt</vt:lpstr>
      <vt:lpstr>'01 01 Pol'!Oblast_tisku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Provazníková Petra</dc:creator>
  <cp:lastModifiedBy>Provazníková Petra</cp:lastModifiedBy>
  <cp:lastPrinted>2024-09-04T06:00:50Z</cp:lastPrinted>
  <dcterms:created xsi:type="dcterms:W3CDTF">2009-04-08T07:15:50Z</dcterms:created>
  <dcterms:modified xsi:type="dcterms:W3CDTF">2024-09-04T06:03:33Z</dcterms:modified>
</cp:coreProperties>
</file>