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20" yWindow="-120" windowWidth="29040" windowHeight="15840" activeTab="2"/>
  </bookViews>
  <sheets>
    <sheet name="Stavba" sheetId="1" r:id="rId1"/>
    <sheet name="VzorPolozky" sheetId="10" state="hidden" r:id="rId2"/>
    <sheet name="SO 01 HPB23_10 Pol" sheetId="12" r:id="rId3"/>
  </sheets>
  <externalReferences>
    <externalReference r:id="rId4"/>
  </externalReferences>
  <definedNames>
    <definedName name="CelkemDPHVypocet" localSheetId="0">Stavba!$H$42</definedName>
    <definedName name="CenaCelkem">Stavba!$G$29</definedName>
    <definedName name="CenaCelkemBezDPH">Stavba!$G$28</definedName>
    <definedName name="CenaCelkemVypocet" localSheetId="0">Stavba!$I$42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'SO 01 HPB23_10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'SO 01 HPB23_10 Pol'!$A$1:$Y$315</definedName>
    <definedName name="_xlnm.Print_Area" localSheetId="0">Stavba!$A$1:$J$76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Stavba!$F$42</definedName>
    <definedName name="ZakladDPHZakl">Stavba!$G$25</definedName>
    <definedName name="ZakladDPHZaklVypocet" localSheetId="0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2451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/>
  <c r="M9" s="1"/>
  <c r="I9"/>
  <c r="K9"/>
  <c r="O9"/>
  <c r="Q9"/>
  <c r="V9"/>
  <c r="G11"/>
  <c r="I11"/>
  <c r="K11"/>
  <c r="O11"/>
  <c r="Q11"/>
  <c r="V11"/>
  <c r="G14"/>
  <c r="I14"/>
  <c r="K14"/>
  <c r="O14"/>
  <c r="Q14"/>
  <c r="V14"/>
  <c r="G16"/>
  <c r="M16" s="1"/>
  <c r="I16"/>
  <c r="K16"/>
  <c r="O16"/>
  <c r="Q16"/>
  <c r="V16"/>
  <c r="G18"/>
  <c r="M18" s="1"/>
  <c r="I18"/>
  <c r="K18"/>
  <c r="O18"/>
  <c r="Q18"/>
  <c r="V18"/>
  <c r="G20"/>
  <c r="M20" s="1"/>
  <c r="I20"/>
  <c r="K20"/>
  <c r="O20"/>
  <c r="Q20"/>
  <c r="V20"/>
  <c r="G22"/>
  <c r="M22" s="1"/>
  <c r="I22"/>
  <c r="K22"/>
  <c r="O22"/>
  <c r="Q22"/>
  <c r="V22"/>
  <c r="G25"/>
  <c r="M25" s="1"/>
  <c r="I25"/>
  <c r="K25"/>
  <c r="O25"/>
  <c r="Q25"/>
  <c r="V25"/>
  <c r="G27"/>
  <c r="M27" s="1"/>
  <c r="I27"/>
  <c r="K27"/>
  <c r="O27"/>
  <c r="Q27"/>
  <c r="V27"/>
  <c r="G29"/>
  <c r="M29" s="1"/>
  <c r="I29"/>
  <c r="K29"/>
  <c r="O29"/>
  <c r="Q29"/>
  <c r="V29"/>
  <c r="G31"/>
  <c r="M31" s="1"/>
  <c r="I31"/>
  <c r="K31"/>
  <c r="O31"/>
  <c r="Q31"/>
  <c r="V31"/>
  <c r="G34"/>
  <c r="M34" s="1"/>
  <c r="I34"/>
  <c r="K34"/>
  <c r="O34"/>
  <c r="Q34"/>
  <c r="V34"/>
  <c r="G37"/>
  <c r="M37" s="1"/>
  <c r="I37"/>
  <c r="K37"/>
  <c r="O37"/>
  <c r="Q37"/>
  <c r="V37"/>
  <c r="G39"/>
  <c r="M39" s="1"/>
  <c r="I39"/>
  <c r="K39"/>
  <c r="O39"/>
  <c r="Q39"/>
  <c r="V39"/>
  <c r="G41"/>
  <c r="M41" s="1"/>
  <c r="I41"/>
  <c r="K41"/>
  <c r="O41"/>
  <c r="Q41"/>
  <c r="V41"/>
  <c r="G45"/>
  <c r="I45"/>
  <c r="K45"/>
  <c r="O45"/>
  <c r="Q45"/>
  <c r="V45"/>
  <c r="G48"/>
  <c r="M48" s="1"/>
  <c r="I48"/>
  <c r="K48"/>
  <c r="O48"/>
  <c r="Q48"/>
  <c r="V48"/>
  <c r="G50"/>
  <c r="M50" s="1"/>
  <c r="I50"/>
  <c r="K50"/>
  <c r="O50"/>
  <c r="Q50"/>
  <c r="V50"/>
  <c r="G52"/>
  <c r="M52" s="1"/>
  <c r="I52"/>
  <c r="K52"/>
  <c r="O52"/>
  <c r="Q52"/>
  <c r="V52"/>
  <c r="G54"/>
  <c r="M54" s="1"/>
  <c r="I54"/>
  <c r="K54"/>
  <c r="O54"/>
  <c r="Q54"/>
  <c r="V54"/>
  <c r="G58"/>
  <c r="M58" s="1"/>
  <c r="I58"/>
  <c r="K58"/>
  <c r="O58"/>
  <c r="Q58"/>
  <c r="V58"/>
  <c r="G60"/>
  <c r="M60" s="1"/>
  <c r="I60"/>
  <c r="K60"/>
  <c r="O60"/>
  <c r="Q60"/>
  <c r="V60"/>
  <c r="G62"/>
  <c r="I62"/>
  <c r="K62"/>
  <c r="O62"/>
  <c r="Q62"/>
  <c r="V62"/>
  <c r="G64"/>
  <c r="M64" s="1"/>
  <c r="I64"/>
  <c r="K64"/>
  <c r="O64"/>
  <c r="Q64"/>
  <c r="V64"/>
  <c r="G67"/>
  <c r="M67" s="1"/>
  <c r="I67"/>
  <c r="K67"/>
  <c r="O67"/>
  <c r="Q67"/>
  <c r="V67"/>
  <c r="G70"/>
  <c r="G69" s="1"/>
  <c r="I54" i="1" s="1"/>
  <c r="I70" i="12"/>
  <c r="I69" s="1"/>
  <c r="K70"/>
  <c r="K69" s="1"/>
  <c r="O70"/>
  <c r="O69" s="1"/>
  <c r="Q70"/>
  <c r="Q69" s="1"/>
  <c r="V70"/>
  <c r="V69" s="1"/>
  <c r="V72"/>
  <c r="G73"/>
  <c r="G72" s="1"/>
  <c r="I55" i="1" s="1"/>
  <c r="I73" i="12"/>
  <c r="I72" s="1"/>
  <c r="K73"/>
  <c r="K72" s="1"/>
  <c r="O73"/>
  <c r="O72" s="1"/>
  <c r="Q73"/>
  <c r="Q72" s="1"/>
  <c r="V73"/>
  <c r="G76"/>
  <c r="M76" s="1"/>
  <c r="I76"/>
  <c r="K76"/>
  <c r="O76"/>
  <c r="Q76"/>
  <c r="V76"/>
  <c r="G80"/>
  <c r="M80" s="1"/>
  <c r="I80"/>
  <c r="K80"/>
  <c r="O80"/>
  <c r="Q80"/>
  <c r="V80"/>
  <c r="G83"/>
  <c r="M83" s="1"/>
  <c r="I83"/>
  <c r="K83"/>
  <c r="O83"/>
  <c r="Q83"/>
  <c r="V83"/>
  <c r="G86"/>
  <c r="M86" s="1"/>
  <c r="I86"/>
  <c r="K86"/>
  <c r="O86"/>
  <c r="Q86"/>
  <c r="V86"/>
  <c r="G88"/>
  <c r="M88" s="1"/>
  <c r="I88"/>
  <c r="K88"/>
  <c r="O88"/>
  <c r="Q88"/>
  <c r="V88"/>
  <c r="G90"/>
  <c r="M90" s="1"/>
  <c r="I90"/>
  <c r="K90"/>
  <c r="O90"/>
  <c r="Q90"/>
  <c r="V90"/>
  <c r="G92"/>
  <c r="M92" s="1"/>
  <c r="I92"/>
  <c r="K92"/>
  <c r="O92"/>
  <c r="Q92"/>
  <c r="V92"/>
  <c r="G94"/>
  <c r="M94" s="1"/>
  <c r="I94"/>
  <c r="K94"/>
  <c r="O94"/>
  <c r="Q94"/>
  <c r="V94"/>
  <c r="G96"/>
  <c r="M96" s="1"/>
  <c r="I96"/>
  <c r="K96"/>
  <c r="O96"/>
  <c r="Q96"/>
  <c r="V96"/>
  <c r="G100"/>
  <c r="M100" s="1"/>
  <c r="I100"/>
  <c r="K100"/>
  <c r="O100"/>
  <c r="Q100"/>
  <c r="V100"/>
  <c r="G101"/>
  <c r="M101" s="1"/>
  <c r="I101"/>
  <c r="K101"/>
  <c r="O101"/>
  <c r="Q101"/>
  <c r="V101"/>
  <c r="G103"/>
  <c r="M103" s="1"/>
  <c r="I103"/>
  <c r="K103"/>
  <c r="O103"/>
  <c r="Q103"/>
  <c r="V103"/>
  <c r="G112"/>
  <c r="M112" s="1"/>
  <c r="I112"/>
  <c r="K112"/>
  <c r="O112"/>
  <c r="Q112"/>
  <c r="V112"/>
  <c r="G115"/>
  <c r="G114" s="1"/>
  <c r="I57" i="1" s="1"/>
  <c r="I115" i="12"/>
  <c r="I114" s="1"/>
  <c r="K115"/>
  <c r="K114" s="1"/>
  <c r="O115"/>
  <c r="O114" s="1"/>
  <c r="Q115"/>
  <c r="Q114" s="1"/>
  <c r="V115"/>
  <c r="V114" s="1"/>
  <c r="G117"/>
  <c r="I117"/>
  <c r="K117"/>
  <c r="O117"/>
  <c r="Q117"/>
  <c r="V117"/>
  <c r="G119"/>
  <c r="M119" s="1"/>
  <c r="I119"/>
  <c r="K119"/>
  <c r="O119"/>
  <c r="Q119"/>
  <c r="V119"/>
  <c r="G123"/>
  <c r="M123" s="1"/>
  <c r="I123"/>
  <c r="K123"/>
  <c r="O123"/>
  <c r="Q123"/>
  <c r="V123"/>
  <c r="G132"/>
  <c r="M132" s="1"/>
  <c r="I132"/>
  <c r="K132"/>
  <c r="O132"/>
  <c r="Q132"/>
  <c r="V132"/>
  <c r="G134"/>
  <c r="M134" s="1"/>
  <c r="I134"/>
  <c r="K134"/>
  <c r="O134"/>
  <c r="Q134"/>
  <c r="V134"/>
  <c r="G137"/>
  <c r="M137" s="1"/>
  <c r="I137"/>
  <c r="K137"/>
  <c r="O137"/>
  <c r="Q137"/>
  <c r="V137"/>
  <c r="G139"/>
  <c r="M139" s="1"/>
  <c r="I139"/>
  <c r="K139"/>
  <c r="O139"/>
  <c r="Q139"/>
  <c r="V139"/>
  <c r="G141"/>
  <c r="M141" s="1"/>
  <c r="I141"/>
  <c r="K141"/>
  <c r="O141"/>
  <c r="Q141"/>
  <c r="V141"/>
  <c r="G143"/>
  <c r="M143" s="1"/>
  <c r="I143"/>
  <c r="K143"/>
  <c r="O143"/>
  <c r="Q143"/>
  <c r="V143"/>
  <c r="G145"/>
  <c r="M145" s="1"/>
  <c r="I145"/>
  <c r="K145"/>
  <c r="O145"/>
  <c r="Q145"/>
  <c r="V145"/>
  <c r="G148"/>
  <c r="M148" s="1"/>
  <c r="I148"/>
  <c r="K148"/>
  <c r="O148"/>
  <c r="Q148"/>
  <c r="V148"/>
  <c r="G150"/>
  <c r="M150" s="1"/>
  <c r="I150"/>
  <c r="K150"/>
  <c r="O150"/>
  <c r="Q150"/>
  <c r="V150"/>
  <c r="G152"/>
  <c r="M152" s="1"/>
  <c r="I152"/>
  <c r="K152"/>
  <c r="O152"/>
  <c r="Q152"/>
  <c r="V152"/>
  <c r="G155"/>
  <c r="M155" s="1"/>
  <c r="I155"/>
  <c r="K155"/>
  <c r="O155"/>
  <c r="Q155"/>
  <c r="V155"/>
  <c r="G156"/>
  <c r="M156" s="1"/>
  <c r="I156"/>
  <c r="K156"/>
  <c r="O156"/>
  <c r="Q156"/>
  <c r="V156"/>
  <c r="G157"/>
  <c r="M157" s="1"/>
  <c r="I157"/>
  <c r="K157"/>
  <c r="O157"/>
  <c r="Q157"/>
  <c r="V157"/>
  <c r="G159"/>
  <c r="M159" s="1"/>
  <c r="I159"/>
  <c r="K159"/>
  <c r="O159"/>
  <c r="Q159"/>
  <c r="V159"/>
  <c r="G163"/>
  <c r="I163"/>
  <c r="K163"/>
  <c r="O163"/>
  <c r="Q163"/>
  <c r="V163"/>
  <c r="G164"/>
  <c r="M164" s="1"/>
  <c r="I164"/>
  <c r="K164"/>
  <c r="O164"/>
  <c r="Q164"/>
  <c r="V164"/>
  <c r="G165"/>
  <c r="M165" s="1"/>
  <c r="I165"/>
  <c r="K165"/>
  <c r="O165"/>
  <c r="Q165"/>
  <c r="V165"/>
  <c r="G167"/>
  <c r="I167"/>
  <c r="K167"/>
  <c r="O167"/>
  <c r="Q167"/>
  <c r="V167"/>
  <c r="G168"/>
  <c r="M168" s="1"/>
  <c r="I168"/>
  <c r="K168"/>
  <c r="O168"/>
  <c r="Q168"/>
  <c r="V168"/>
  <c r="G169"/>
  <c r="M169" s="1"/>
  <c r="I169"/>
  <c r="K169"/>
  <c r="O169"/>
  <c r="Q169"/>
  <c r="V169"/>
  <c r="G170"/>
  <c r="M170" s="1"/>
  <c r="I170"/>
  <c r="K170"/>
  <c r="O170"/>
  <c r="Q170"/>
  <c r="V170"/>
  <c r="G171"/>
  <c r="M171" s="1"/>
  <c r="I171"/>
  <c r="K171"/>
  <c r="O171"/>
  <c r="Q171"/>
  <c r="V171"/>
  <c r="G172"/>
  <c r="M172" s="1"/>
  <c r="I172"/>
  <c r="K172"/>
  <c r="O172"/>
  <c r="Q172"/>
  <c r="V172"/>
  <c r="G173"/>
  <c r="M173" s="1"/>
  <c r="I173"/>
  <c r="K173"/>
  <c r="O173"/>
  <c r="Q173"/>
  <c r="V173"/>
  <c r="G175"/>
  <c r="M175" s="1"/>
  <c r="I175"/>
  <c r="K175"/>
  <c r="O175"/>
  <c r="Q175"/>
  <c r="V175"/>
  <c r="G177"/>
  <c r="M177" s="1"/>
  <c r="I177"/>
  <c r="K177"/>
  <c r="O177"/>
  <c r="Q177"/>
  <c r="V177"/>
  <c r="G178"/>
  <c r="M178" s="1"/>
  <c r="I178"/>
  <c r="K178"/>
  <c r="O178"/>
  <c r="Q178"/>
  <c r="V178"/>
  <c r="G180"/>
  <c r="M180" s="1"/>
  <c r="I180"/>
  <c r="K180"/>
  <c r="O180"/>
  <c r="Q180"/>
  <c r="V180"/>
  <c r="G182"/>
  <c r="M182" s="1"/>
  <c r="I182"/>
  <c r="K182"/>
  <c r="O182"/>
  <c r="Q182"/>
  <c r="V182"/>
  <c r="G183"/>
  <c r="M183" s="1"/>
  <c r="I183"/>
  <c r="K183"/>
  <c r="O183"/>
  <c r="Q183"/>
  <c r="V183"/>
  <c r="G185"/>
  <c r="M185" s="1"/>
  <c r="I185"/>
  <c r="K185"/>
  <c r="O185"/>
  <c r="Q185"/>
  <c r="V185"/>
  <c r="G186"/>
  <c r="M186" s="1"/>
  <c r="I186"/>
  <c r="K186"/>
  <c r="O186"/>
  <c r="Q186"/>
  <c r="V186"/>
  <c r="G188"/>
  <c r="M188" s="1"/>
  <c r="I188"/>
  <c r="K188"/>
  <c r="O188"/>
  <c r="Q188"/>
  <c r="V188"/>
  <c r="G189"/>
  <c r="M189" s="1"/>
  <c r="I189"/>
  <c r="K189"/>
  <c r="O189"/>
  <c r="Q189"/>
  <c r="V189"/>
  <c r="G192"/>
  <c r="M192" s="1"/>
  <c r="I192"/>
  <c r="K192"/>
  <c r="O192"/>
  <c r="Q192"/>
  <c r="V192"/>
  <c r="G194"/>
  <c r="M194" s="1"/>
  <c r="I194"/>
  <c r="K194"/>
  <c r="O194"/>
  <c r="Q194"/>
  <c r="V194"/>
  <c r="G195"/>
  <c r="M195" s="1"/>
  <c r="I195"/>
  <c r="K195"/>
  <c r="O195"/>
  <c r="Q195"/>
  <c r="V195"/>
  <c r="G196"/>
  <c r="M196" s="1"/>
  <c r="I196"/>
  <c r="K196"/>
  <c r="O196"/>
  <c r="Q196"/>
  <c r="V196"/>
  <c r="G198"/>
  <c r="I198"/>
  <c r="I197" s="1"/>
  <c r="K198"/>
  <c r="O198"/>
  <c r="Q198"/>
  <c r="V198"/>
  <c r="G199"/>
  <c r="M199" s="1"/>
  <c r="I199"/>
  <c r="K199"/>
  <c r="O199"/>
  <c r="Q199"/>
  <c r="V199"/>
  <c r="G201"/>
  <c r="M201" s="1"/>
  <c r="I201"/>
  <c r="K201"/>
  <c r="O201"/>
  <c r="Q201"/>
  <c r="V201"/>
  <c r="G203"/>
  <c r="M203" s="1"/>
  <c r="I203"/>
  <c r="K203"/>
  <c r="O203"/>
  <c r="Q203"/>
  <c r="V203"/>
  <c r="G205"/>
  <c r="M205" s="1"/>
  <c r="I205"/>
  <c r="K205"/>
  <c r="O205"/>
  <c r="Q205"/>
  <c r="V205"/>
  <c r="G207"/>
  <c r="M207" s="1"/>
  <c r="I207"/>
  <c r="K207"/>
  <c r="O207"/>
  <c r="Q207"/>
  <c r="V207"/>
  <c r="G209"/>
  <c r="M209" s="1"/>
  <c r="I209"/>
  <c r="K209"/>
  <c r="O209"/>
  <c r="Q209"/>
  <c r="V209"/>
  <c r="G210"/>
  <c r="M210" s="1"/>
  <c r="I210"/>
  <c r="K210"/>
  <c r="O210"/>
  <c r="Q210"/>
  <c r="V210"/>
  <c r="G212"/>
  <c r="I212"/>
  <c r="K212"/>
  <c r="O212"/>
  <c r="Q212"/>
  <c r="V212"/>
  <c r="G214"/>
  <c r="M214" s="1"/>
  <c r="I214"/>
  <c r="K214"/>
  <c r="O214"/>
  <c r="Q214"/>
  <c r="V214"/>
  <c r="G215"/>
  <c r="M215" s="1"/>
  <c r="I215"/>
  <c r="K215"/>
  <c r="O215"/>
  <c r="Q215"/>
  <c r="V215"/>
  <c r="G216"/>
  <c r="M216" s="1"/>
  <c r="I216"/>
  <c r="K216"/>
  <c r="O216"/>
  <c r="Q216"/>
  <c r="V216"/>
  <c r="G217"/>
  <c r="M217" s="1"/>
  <c r="I217"/>
  <c r="K217"/>
  <c r="O217"/>
  <c r="Q217"/>
  <c r="V217"/>
  <c r="G218"/>
  <c r="M218" s="1"/>
  <c r="I218"/>
  <c r="K218"/>
  <c r="O218"/>
  <c r="Q218"/>
  <c r="V218"/>
  <c r="G219"/>
  <c r="M219" s="1"/>
  <c r="I219"/>
  <c r="K219"/>
  <c r="O219"/>
  <c r="Q219"/>
  <c r="V219"/>
  <c r="G220"/>
  <c r="M220" s="1"/>
  <c r="I220"/>
  <c r="K220"/>
  <c r="O220"/>
  <c r="Q220"/>
  <c r="V220"/>
  <c r="G222"/>
  <c r="M222" s="1"/>
  <c r="I222"/>
  <c r="K222"/>
  <c r="O222"/>
  <c r="Q222"/>
  <c r="V222"/>
  <c r="G224"/>
  <c r="M224" s="1"/>
  <c r="I224"/>
  <c r="K224"/>
  <c r="O224"/>
  <c r="Q224"/>
  <c r="V224"/>
  <c r="G225"/>
  <c r="M225" s="1"/>
  <c r="I225"/>
  <c r="K225"/>
  <c r="O225"/>
  <c r="Q225"/>
  <c r="V225"/>
  <c r="G227"/>
  <c r="M227" s="1"/>
  <c r="I227"/>
  <c r="K227"/>
  <c r="O227"/>
  <c r="Q227"/>
  <c r="V227"/>
  <c r="G231"/>
  <c r="M231" s="1"/>
  <c r="I231"/>
  <c r="K231"/>
  <c r="O231"/>
  <c r="Q231"/>
  <c r="V231"/>
  <c r="G233"/>
  <c r="M233" s="1"/>
  <c r="I233"/>
  <c r="K233"/>
  <c r="O233"/>
  <c r="Q233"/>
  <c r="V233"/>
  <c r="G236"/>
  <c r="I236"/>
  <c r="K236"/>
  <c r="O236"/>
  <c r="Q236"/>
  <c r="V236"/>
  <c r="G238"/>
  <c r="M238" s="1"/>
  <c r="I238"/>
  <c r="K238"/>
  <c r="O238"/>
  <c r="Q238"/>
  <c r="V238"/>
  <c r="G240"/>
  <c r="M240" s="1"/>
  <c r="I240"/>
  <c r="K240"/>
  <c r="O240"/>
  <c r="Q240"/>
  <c r="V240"/>
  <c r="G245"/>
  <c r="M245" s="1"/>
  <c r="I245"/>
  <c r="K245"/>
  <c r="O245"/>
  <c r="Q245"/>
  <c r="V245"/>
  <c r="G250"/>
  <c r="M250" s="1"/>
  <c r="I250"/>
  <c r="K250"/>
  <c r="O250"/>
  <c r="Q250"/>
  <c r="V250"/>
  <c r="G252"/>
  <c r="I252"/>
  <c r="K252"/>
  <c r="O252"/>
  <c r="Q252"/>
  <c r="V252"/>
  <c r="G260"/>
  <c r="M260" s="1"/>
  <c r="I260"/>
  <c r="K260"/>
  <c r="O260"/>
  <c r="Q260"/>
  <c r="V260"/>
  <c r="G262"/>
  <c r="M262" s="1"/>
  <c r="I262"/>
  <c r="K262"/>
  <c r="O262"/>
  <c r="Q262"/>
  <c r="V262"/>
  <c r="G264"/>
  <c r="M264" s="1"/>
  <c r="I264"/>
  <c r="K264"/>
  <c r="O264"/>
  <c r="Q264"/>
  <c r="V264"/>
  <c r="G266"/>
  <c r="G265" s="1"/>
  <c r="I69" i="1" s="1"/>
  <c r="I266" i="12"/>
  <c r="I265" s="1"/>
  <c r="K266"/>
  <c r="K265" s="1"/>
  <c r="O266"/>
  <c r="O265" s="1"/>
  <c r="Q266"/>
  <c r="Q265" s="1"/>
  <c r="V266"/>
  <c r="V265" s="1"/>
  <c r="G270"/>
  <c r="I270"/>
  <c r="K270"/>
  <c r="M270"/>
  <c r="O270"/>
  <c r="Q270"/>
  <c r="V270"/>
  <c r="G272"/>
  <c r="M272" s="1"/>
  <c r="I272"/>
  <c r="K272"/>
  <c r="O272"/>
  <c r="Q272"/>
  <c r="V272"/>
  <c r="G274"/>
  <c r="M274" s="1"/>
  <c r="I274"/>
  <c r="K274"/>
  <c r="O274"/>
  <c r="Q274"/>
  <c r="V274"/>
  <c r="G276"/>
  <c r="M276" s="1"/>
  <c r="I276"/>
  <c r="K276"/>
  <c r="O276"/>
  <c r="Q276"/>
  <c r="V276"/>
  <c r="G278"/>
  <c r="M278" s="1"/>
  <c r="I278"/>
  <c r="K278"/>
  <c r="O278"/>
  <c r="Q278"/>
  <c r="V278"/>
  <c r="G284"/>
  <c r="M284" s="1"/>
  <c r="I284"/>
  <c r="K284"/>
  <c r="O284"/>
  <c r="Q284"/>
  <c r="V284"/>
  <c r="G287"/>
  <c r="M287" s="1"/>
  <c r="M286" s="1"/>
  <c r="I287"/>
  <c r="I286" s="1"/>
  <c r="K287"/>
  <c r="K286" s="1"/>
  <c r="O287"/>
  <c r="O286" s="1"/>
  <c r="Q287"/>
  <c r="Q286" s="1"/>
  <c r="V287"/>
  <c r="V286" s="1"/>
  <c r="G289"/>
  <c r="G288" s="1"/>
  <c r="I72" i="1" s="1"/>
  <c r="I289" i="12"/>
  <c r="I288" s="1"/>
  <c r="K289"/>
  <c r="K288" s="1"/>
  <c r="O289"/>
  <c r="O288" s="1"/>
  <c r="Q289"/>
  <c r="Q288" s="1"/>
  <c r="V289"/>
  <c r="V288" s="1"/>
  <c r="G291"/>
  <c r="I291"/>
  <c r="K291"/>
  <c r="O291"/>
  <c r="Q291"/>
  <c r="V291"/>
  <c r="G292"/>
  <c r="M292" s="1"/>
  <c r="I292"/>
  <c r="K292"/>
  <c r="O292"/>
  <c r="Q292"/>
  <c r="V292"/>
  <c r="G293"/>
  <c r="M293" s="1"/>
  <c r="I293"/>
  <c r="K293"/>
  <c r="O293"/>
  <c r="Q293"/>
  <c r="V293"/>
  <c r="G294"/>
  <c r="M294" s="1"/>
  <c r="I294"/>
  <c r="K294"/>
  <c r="O294"/>
  <c r="Q294"/>
  <c r="V294"/>
  <c r="G295"/>
  <c r="M295" s="1"/>
  <c r="I295"/>
  <c r="K295"/>
  <c r="O295"/>
  <c r="Q295"/>
  <c r="V295"/>
  <c r="G296"/>
  <c r="M296" s="1"/>
  <c r="I296"/>
  <c r="K296"/>
  <c r="O296"/>
  <c r="Q296"/>
  <c r="V296"/>
  <c r="G297"/>
  <c r="M297" s="1"/>
  <c r="I297"/>
  <c r="K297"/>
  <c r="O297"/>
  <c r="Q297"/>
  <c r="V297"/>
  <c r="G298"/>
  <c r="M298" s="1"/>
  <c r="I298"/>
  <c r="K298"/>
  <c r="O298"/>
  <c r="Q298"/>
  <c r="V298"/>
  <c r="G300"/>
  <c r="G299" s="1"/>
  <c r="I74" i="1" s="1"/>
  <c r="I19" s="1"/>
  <c r="I300" i="12"/>
  <c r="I299" s="1"/>
  <c r="K300"/>
  <c r="K299" s="1"/>
  <c r="O300"/>
  <c r="O299" s="1"/>
  <c r="Q300"/>
  <c r="Q299" s="1"/>
  <c r="V300"/>
  <c r="V299" s="1"/>
  <c r="G302"/>
  <c r="M302" s="1"/>
  <c r="I302"/>
  <c r="K302"/>
  <c r="O302"/>
  <c r="Q302"/>
  <c r="V302"/>
  <c r="G303"/>
  <c r="M303" s="1"/>
  <c r="I303"/>
  <c r="K303"/>
  <c r="O303"/>
  <c r="Q303"/>
  <c r="V303"/>
  <c r="G304"/>
  <c r="M304" s="1"/>
  <c r="I304"/>
  <c r="K304"/>
  <c r="O304"/>
  <c r="Q304"/>
  <c r="V304"/>
  <c r="AE306"/>
  <c r="F40" i="1" s="1"/>
  <c r="H42"/>
  <c r="J28"/>
  <c r="J26"/>
  <c r="G38"/>
  <c r="F38"/>
  <c r="J23"/>
  <c r="J24"/>
  <c r="J25"/>
  <c r="J27"/>
  <c r="E24"/>
  <c r="E26"/>
  <c r="G8" i="12" l="1"/>
  <c r="I49" i="1" s="1"/>
  <c r="M73" i="12"/>
  <c r="M72" s="1"/>
  <c r="Q197"/>
  <c r="G44"/>
  <c r="I52" i="1" s="1"/>
  <c r="M266" i="12"/>
  <c r="M265" s="1"/>
  <c r="G13"/>
  <c r="I50" i="1" s="1"/>
  <c r="Q8" i="12"/>
  <c r="V301"/>
  <c r="O197"/>
  <c r="I116"/>
  <c r="O301"/>
  <c r="G251"/>
  <c r="I68" i="1" s="1"/>
  <c r="O221" i="12"/>
  <c r="V158"/>
  <c r="O158"/>
  <c r="G116"/>
  <c r="I58" i="1" s="1"/>
  <c r="K301" i="12"/>
  <c r="G269"/>
  <c r="I70" i="1" s="1"/>
  <c r="I251" i="12"/>
  <c r="G57"/>
  <c r="I53" i="1" s="1"/>
  <c r="Q57" i="12"/>
  <c r="G26"/>
  <c r="I51" i="1" s="1"/>
  <c r="K251" i="12"/>
  <c r="O200"/>
  <c r="Q149"/>
  <c r="V57"/>
  <c r="M300"/>
  <c r="M299" s="1"/>
  <c r="V232"/>
  <c r="K197"/>
  <c r="V149"/>
  <c r="I13"/>
  <c r="V8"/>
  <c r="Q232"/>
  <c r="I232"/>
  <c r="I290"/>
  <c r="K232"/>
  <c r="M200"/>
  <c r="K44"/>
  <c r="K290"/>
  <c r="Q133"/>
  <c r="V44"/>
  <c r="Q290"/>
  <c r="V221"/>
  <c r="I211"/>
  <c r="I166"/>
  <c r="G149"/>
  <c r="I60" i="1" s="1"/>
  <c r="V133" i="12"/>
  <c r="V75"/>
  <c r="Q44"/>
  <c r="O44"/>
  <c r="I26"/>
  <c r="V269"/>
  <c r="Q221"/>
  <c r="V211"/>
  <c r="K211"/>
  <c r="I200"/>
  <c r="V166"/>
  <c r="K166"/>
  <c r="O149"/>
  <c r="M149"/>
  <c r="O133"/>
  <c r="G133"/>
  <c r="I59" i="1" s="1"/>
  <c r="V116" i="12"/>
  <c r="K116"/>
  <c r="M62"/>
  <c r="M57" s="1"/>
  <c r="M45"/>
  <c r="M44" s="1"/>
  <c r="K13"/>
  <c r="V290"/>
  <c r="Q269"/>
  <c r="V251"/>
  <c r="Q211"/>
  <c r="O211"/>
  <c r="G197"/>
  <c r="I63" i="1" s="1"/>
  <c r="Q166" i="12"/>
  <c r="O166"/>
  <c r="Q158"/>
  <c r="Q116"/>
  <c r="O116"/>
  <c r="K75"/>
  <c r="M70"/>
  <c r="M69" s="1"/>
  <c r="K57"/>
  <c r="I57"/>
  <c r="O26"/>
  <c r="I8"/>
  <c r="O232"/>
  <c r="M221"/>
  <c r="V197"/>
  <c r="G166"/>
  <c r="I62" i="1" s="1"/>
  <c r="I44" i="12"/>
  <c r="K26"/>
  <c r="O13"/>
  <c r="O290"/>
  <c r="Q301"/>
  <c r="O269"/>
  <c r="M269"/>
  <c r="K200"/>
  <c r="K158"/>
  <c r="I158"/>
  <c r="K149"/>
  <c r="I149"/>
  <c r="K133"/>
  <c r="I133"/>
  <c r="I75"/>
  <c r="Q26"/>
  <c r="Q13"/>
  <c r="M11"/>
  <c r="M8" s="1"/>
  <c r="K8"/>
  <c r="G211"/>
  <c r="I65" i="1" s="1"/>
  <c r="I301" i="12"/>
  <c r="G232"/>
  <c r="I67" i="1" s="1"/>
  <c r="V200" i="12"/>
  <c r="G158"/>
  <c r="I61" i="1" s="1"/>
  <c r="Q75" i="12"/>
  <c r="O75"/>
  <c r="V13"/>
  <c r="O8"/>
  <c r="G290"/>
  <c r="I73" i="1" s="1"/>
  <c r="K269" i="12"/>
  <c r="I269"/>
  <c r="Q251"/>
  <c r="O251"/>
  <c r="K221"/>
  <c r="I221"/>
  <c r="Q200"/>
  <c r="O57"/>
  <c r="F39" i="1"/>
  <c r="V26" i="12"/>
  <c r="F41" i="1"/>
  <c r="M133" i="12"/>
  <c r="M26"/>
  <c r="M301"/>
  <c r="M75"/>
  <c r="G301"/>
  <c r="I75" i="1" s="1"/>
  <c r="I20" s="1"/>
  <c r="M289" i="12"/>
  <c r="M288" s="1"/>
  <c r="G286"/>
  <c r="I71" i="1" s="1"/>
  <c r="I18" s="1"/>
  <c r="M252" i="12"/>
  <c r="M251" s="1"/>
  <c r="M198"/>
  <c r="M197" s="1"/>
  <c r="M115"/>
  <c r="M114" s="1"/>
  <c r="M14"/>
  <c r="M13" s="1"/>
  <c r="AF306"/>
  <c r="M291"/>
  <c r="M290" s="1"/>
  <c r="M236"/>
  <c r="M232" s="1"/>
  <c r="M212"/>
  <c r="M211" s="1"/>
  <c r="M167"/>
  <c r="M166" s="1"/>
  <c r="M117"/>
  <c r="M116" s="1"/>
  <c r="G75"/>
  <c r="I56" i="1" s="1"/>
  <c r="G221" i="12"/>
  <c r="I66" i="1" s="1"/>
  <c r="G200" i="12"/>
  <c r="I64" i="1" s="1"/>
  <c r="M163" i="12"/>
  <c r="M158" s="1"/>
  <c r="I17" i="1" l="1"/>
  <c r="G306" i="12"/>
  <c r="G40" i="1"/>
  <c r="I40" s="1"/>
  <c r="G41"/>
  <c r="I41" s="1"/>
  <c r="G39"/>
  <c r="G42" s="1"/>
  <c r="G23" s="1"/>
  <c r="F42"/>
  <c r="G25" s="1"/>
  <c r="I76"/>
  <c r="I16"/>
  <c r="I21" l="1"/>
  <c r="J75"/>
  <c r="J51"/>
  <c r="J68"/>
  <c r="J71"/>
  <c r="J65"/>
  <c r="J60"/>
  <c r="J55"/>
  <c r="J57"/>
  <c r="J52"/>
  <c r="J70"/>
  <c r="J50"/>
  <c r="J67"/>
  <c r="J62"/>
  <c r="J63"/>
  <c r="J58"/>
  <c r="J53"/>
  <c r="J72"/>
  <c r="J64"/>
  <c r="J59"/>
  <c r="J54"/>
  <c r="J56"/>
  <c r="J69"/>
  <c r="J74"/>
  <c r="J49"/>
  <c r="J66"/>
  <c r="J61"/>
  <c r="J73"/>
  <c r="A27"/>
  <c r="I39"/>
  <c r="I42" s="1"/>
  <c r="J40" l="1"/>
  <c r="J41"/>
  <c r="J39"/>
  <c r="J42" s="1"/>
  <c r="J76"/>
  <c r="A28"/>
  <c r="G28"/>
  <c r="G27" s="1"/>
  <c r="G29" s="1"/>
</calcChain>
</file>

<file path=xl/sharedStrings.xml><?xml version="1.0" encoding="utf-8"?>
<sst xmlns="http://schemas.openxmlformats.org/spreadsheetml/2006/main" count="1638" uniqueCount="525">
  <si>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</si>
  <si>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</si>
  <si>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</si>
  <si>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</si>
  <si>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</si>
  <si>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</si>
  <si>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</si>
  <si>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</si>
  <si>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</si>
  <si>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</si>
  <si>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</si>
  <si>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</si>
  <si>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</si>
  <si>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</si>
  <si>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</si>
  <si>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</si>
  <si>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</si>
  <si>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</si>
  <si>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</si>
  <si>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</si>
  <si>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</si>
  <si>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</si>
  <si>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</si>
  <si>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</si>
  <si>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</si>
  <si>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</si>
  <si>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</si>
  <si>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</si>
  <si>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</si>
  <si>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</si>
  <si>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</si>
  <si>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</si>
  <si>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</si>
  <si>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</si>
  <si>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</si>
  <si>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</si>
  <si>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</si>
  <si>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</si>
  <si>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</si>
  <si>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</si>
  <si>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HPB23/10</t>
  </si>
  <si>
    <t>Soc služby Šebetov - upravy soc zař.3.NP</t>
  </si>
  <si>
    <t>SO 01</t>
  </si>
  <si>
    <t>stavební práce</t>
  </si>
  <si>
    <t>Objekt:</t>
  </si>
  <si>
    <t>Rozpočet:</t>
  </si>
  <si>
    <t>Stavba</t>
  </si>
  <si>
    <t>Celkem za stavbu</t>
  </si>
  <si>
    <t>CZK</t>
  </si>
  <si>
    <t>Rekapitulace dílů</t>
  </si>
  <si>
    <t>Typ dílu</t>
  </si>
  <si>
    <t>3</t>
  </si>
  <si>
    <t>Svislé a kompletní konstrukce</t>
  </si>
  <si>
    <t>416</t>
  </si>
  <si>
    <t>Podhledy a mezistropy montované lehké</t>
  </si>
  <si>
    <t>61</t>
  </si>
  <si>
    <t>Úpravy povrchů vnitřní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</si>
  <si>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</si>
  <si>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</si>
  <si>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</si>
  <si>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</si>
  <si>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</si>
  <si>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</si>
  <si>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</si>
  <si>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</si>
  <si>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</si>
  <si>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</si>
  <si>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</si>
  <si>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</si>
  <si>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</si>
  <si>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</si>
  <si>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713</t>
  </si>
  <si>
    <t>Izolace tepelné</t>
  </si>
  <si>
    <t>721</t>
  </si>
  <si>
    <t>Vnitřní kanalizace</t>
  </si>
  <si>
    <t>722</t>
  </si>
  <si>
    <t>Vnitřní vodovod</t>
  </si>
  <si>
    <t>725</t>
  </si>
  <si>
    <t>Zařizovací předměty</t>
  </si>
  <si>
    <t>726</t>
  </si>
  <si>
    <t>Předstěnové systémy</t>
  </si>
  <si>
    <t>735</t>
  </si>
  <si>
    <t>Otopná tělesa</t>
  </si>
  <si>
    <t>766</t>
  </si>
  <si>
    <t>Konstrukce truhlářské</t>
  </si>
  <si>
    <t>767</t>
  </si>
  <si>
    <t>Konstrukce zámečnické</t>
  </si>
  <si>
    <t>771</t>
  </si>
  <si>
    <t>Podlahy z dlaždic a obklady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</si>
  <si>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</si>
  <si>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</si>
  <si>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</si>
  <si>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</si>
  <si>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</si>
  <si>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</si>
  <si>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</si>
  <si>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</si>
  <si>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M24</t>
  </si>
  <si>
    <t>Montáže vzduchotechnických zařízení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</si>
  <si>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</si>
  <si>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</si>
  <si>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</si>
  <si>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</si>
  <si>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</si>
  <si>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</si>
  <si>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</si>
  <si>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</si>
  <si>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</si>
  <si>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</si>
  <si>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</si>
  <si>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</si>
  <si>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</si>
  <si>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</si>
  <si>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</si>
  <si>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</si>
  <si>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</si>
  <si>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</si>
  <si>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</si>
  <si>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</si>
  <si>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</si>
  <si>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</si>
  <si>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</si>
  <si>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</si>
  <si>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</si>
  <si>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</si>
  <si>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</si>
  <si>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</si>
  <si>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</si>
  <si>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</si>
  <si>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</si>
  <si>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</si>
  <si>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</si>
  <si>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342255028</t>
  </si>
  <si>
    <t>m2</t>
  </si>
  <si>
    <t>RTS 23/ II</t>
  </si>
  <si>
    <t>Práce</t>
  </si>
  <si>
    <t>Běžná</t>
  </si>
  <si>
    <t>POL1_</t>
  </si>
  <si>
    <t>1,2*2,6-0,8*2+2,2*2,6+2,58*2,6-1*2+2,3*2,6-1*2</t>
  </si>
  <si>
    <t>VV</t>
  </si>
  <si>
    <t>346244315</t>
  </si>
  <si>
    <t>2,2*1,25</t>
  </si>
  <si>
    <t>342264051</t>
  </si>
  <si>
    <t>Podhled sádrokartonový na zavěšenou ocel. konstr. desky požár. impreg. tl. 12,5 mm, bez izolace</t>
  </si>
  <si>
    <t>pozn.26 : 4,52+5,13</t>
  </si>
  <si>
    <t>342264091</t>
  </si>
  <si>
    <t>Příplatek k podhledu sádrokart. za tl. desek 15 mm</t>
  </si>
  <si>
    <t>342265112</t>
  </si>
  <si>
    <t>Úprava podkroví sádrokarton. na ocel. rošt, svislá desky požár. impreg. tl. 12,5 mm, bez izolace</t>
  </si>
  <si>
    <t>0,725*0,9*2</t>
  </si>
  <si>
    <t>342265122</t>
  </si>
  <si>
    <t>Úprava podkroví sádrokarton. na ocel. rošt, šikmá desky protipožární tl. 12,5 mm, bez izolace</t>
  </si>
  <si>
    <t>pozn.25 : 2,8*0,725*2</t>
  </si>
  <si>
    <t>342265991</t>
  </si>
  <si>
    <t>Příplatek k úpravě podkroví za tloušťku desek 15mm</t>
  </si>
  <si>
    <t>416-45</t>
  </si>
  <si>
    <t>kus</t>
  </si>
  <si>
    <t>Vlastní</t>
  </si>
  <si>
    <t>Indiv</t>
  </si>
  <si>
    <t>610991111</t>
  </si>
  <si>
    <t>Zakrývání výplní vnitřních otvorů</t>
  </si>
  <si>
    <t>612421615</t>
  </si>
  <si>
    <t>Omítka vnitřní zdiva, MVC, hrubá zatřená tloušťka jádra 20 mm</t>
  </si>
  <si>
    <t>612421728</t>
  </si>
  <si>
    <t>Omítka vnitřní zdiva, MVC, na pletivu, hladká</t>
  </si>
  <si>
    <t xml:space="preserve">vyrovnání stávajících stěn - předpoklad 50% plochy : </t>
  </si>
  <si>
    <t>612425931</t>
  </si>
  <si>
    <t>Omítka vápenná vnitřního ostění - štuková s použitím suché maltové směsi</t>
  </si>
  <si>
    <t>pozn.27 : 2,6*0,5*5</t>
  </si>
  <si>
    <t>612471413</t>
  </si>
  <si>
    <t>Úprava vnitřních stěn aktivovaným štukem s přísad.</t>
  </si>
  <si>
    <t>612481111</t>
  </si>
  <si>
    <t>Potažení vnitř. stěn rabicovým pletivem s vypnutím</t>
  </si>
  <si>
    <t>612481211</t>
  </si>
  <si>
    <t>Montáž výztužné sítě(perlinky)do stěrky-vnit.stěny včetně výztužné sítě a stěrkového tmelu Terranova</t>
  </si>
  <si>
    <t>obezdívky ytong : 0,15*(1,25+2,2)+2,2*1,25</t>
  </si>
  <si>
    <t>631312621</t>
  </si>
  <si>
    <t>Mazanina betonová tl. 5 - 8 cm C 20/25</t>
  </si>
  <si>
    <t>m3</t>
  </si>
  <si>
    <t>p1*0,05</t>
  </si>
  <si>
    <t>p4*(0,005+0,06)/2</t>
  </si>
  <si>
    <t>631319171</t>
  </si>
  <si>
    <t>Příplatek za stržení povrchu mazaniny tl. 8 cm</t>
  </si>
  <si>
    <t>631342735</t>
  </si>
  <si>
    <t>Mazanina z betonu perlitového 0,6 MPa, tl. 5-10 cm</t>
  </si>
  <si>
    <t>p3*0,06</t>
  </si>
  <si>
    <t>631361921</t>
  </si>
  <si>
    <t>t</t>
  </si>
  <si>
    <t>p1*1,35*1,1/1000</t>
  </si>
  <si>
    <t>632415106RRR</t>
  </si>
  <si>
    <t>p1</t>
  </si>
  <si>
    <t>p2</t>
  </si>
  <si>
    <t>642942212</t>
  </si>
  <si>
    <t>Osazení zárubně do sádrokarton. příčky tl. 100 mm</t>
  </si>
  <si>
    <t>1/t+2/t+3/t : 1+2+1</t>
  </si>
  <si>
    <t>642942214</t>
  </si>
  <si>
    <t>Osazení zárubně do sádrokarton. příčky tl. 150 mm</t>
  </si>
  <si>
    <t>4/t : 1</t>
  </si>
  <si>
    <t>55330423</t>
  </si>
  <si>
    <t>SPCM</t>
  </si>
  <si>
    <t>Specifikace</t>
  </si>
  <si>
    <t>POL3_</t>
  </si>
  <si>
    <t>55330450</t>
  </si>
  <si>
    <t>1/t : 1</t>
  </si>
  <si>
    <t>3/t : 1</t>
  </si>
  <si>
    <t>55330453</t>
  </si>
  <si>
    <t>2/t : 2</t>
  </si>
  <si>
    <t>941955002</t>
  </si>
  <si>
    <t>Lešení lehké pomocné, výška podlahy do 1,9 m</t>
  </si>
  <si>
    <t>952901111</t>
  </si>
  <si>
    <t>Vyčištění budov o výšce podlaží do 4 m</t>
  </si>
  <si>
    <t>stropy : 1,78+13,8+5,13+4,65+12,36+3,36+4,52</t>
  </si>
  <si>
    <t>962031143</t>
  </si>
  <si>
    <t>Bourání příček z tvárnic pórobetonových tl. 100 mm</t>
  </si>
  <si>
    <t>(1,9+1,4)*2,</t>
  </si>
  <si>
    <t>6-0,6*2,2+(1,15+1,4+1,05)*2,</t>
  </si>
  <si>
    <t>6-0,6*2*2</t>
  </si>
  <si>
    <t>962031145</t>
  </si>
  <si>
    <t>Bourání příček z tvárnic pórobetonových tl. 150 mm</t>
  </si>
  <si>
    <t>pozn.14 - obezdívka : 0,8*1,5+1,05*1,5</t>
  </si>
  <si>
    <t>(1,18+1,2)*2,6+0,9*2,6</t>
  </si>
  <si>
    <t>962031147</t>
  </si>
  <si>
    <t>Bourání příček z tvárnic pórobetonových tl. 200 mm</t>
  </si>
  <si>
    <t>pozn.16 : 0,425*2,1*2</t>
  </si>
  <si>
    <t>1,05*2,6</t>
  </si>
  <si>
    <t>962036112</t>
  </si>
  <si>
    <t>Demontáž SDK příčky, 1x kov.kce., 1x opláštěné 12,5 mm</t>
  </si>
  <si>
    <t>0,425*2,1*4</t>
  </si>
  <si>
    <t>962081141</t>
  </si>
  <si>
    <t>Bourání příček ze skleněných tvárnic tl. 15 cm</t>
  </si>
  <si>
    <t>1,4*2,6*2-0,8*2</t>
  </si>
  <si>
    <t>963016111</t>
  </si>
  <si>
    <t>Demontáž podhledu SDK, kovová kce., 1xoplášť.12,5 mm</t>
  </si>
  <si>
    <t>330+325+331+332+326+327 : 1,9*0,9+3,79+1,26*2+1,47+1,47</t>
  </si>
  <si>
    <t>965048515</t>
  </si>
  <si>
    <t>Broušení betonových povrchů do tl. 5 mm</t>
  </si>
  <si>
    <t>965081112</t>
  </si>
  <si>
    <t>Bourání dlažeb z dlaždic půdních plochy do 1 m2</t>
  </si>
  <si>
    <t>pozn.1 -329+330+332+331+324+325+326+327 : 15,14+3,79+1,47*2+15,42+5,24+1,26*2</t>
  </si>
  <si>
    <t>965081702</t>
  </si>
  <si>
    <t xml:space="preserve">Bourání soklíků z dlažeb keramických </t>
  </si>
  <si>
    <t>m</t>
  </si>
  <si>
    <t>324 : 2,25+2,05*2+0,6</t>
  </si>
  <si>
    <t>329 : 2,59*2+0,6+2,17</t>
  </si>
  <si>
    <t>330 : 0,9+1,1+0,8-0,6*2</t>
  </si>
  <si>
    <t>968061125</t>
  </si>
  <si>
    <t>Vyvěšení dřevěných a plastových dveřních křídel pl. do 2 m2</t>
  </si>
  <si>
    <t>968072455</t>
  </si>
  <si>
    <t>Vybourání kovových dveřních zárubní pl. do 2 m2</t>
  </si>
  <si>
    <t>pozn.15 : 0,8*2*4</t>
  </si>
  <si>
    <t>978059511</t>
  </si>
  <si>
    <t>Odsekání vnitřních obkladů stěn do 1 m2</t>
  </si>
  <si>
    <t>pozn.2 - m.č.324 : (1,95*2+0,9+2,3+1,85*2+0,9+0,9+0,585+0,535+0,585+0,615+1,2+1,15+0,55)*2,545-0,8*2</t>
  </si>
  <si>
    <t>325 : (2,2+2,35+1,05+2,35+2,2)*2-0,8*2-0,6*2*2</t>
  </si>
  <si>
    <t>326 : (1,05*2+1,4*2)*2-0,6*2</t>
  </si>
  <si>
    <t>327 : (1,05*2+1,4*2)*2-0,6*2</t>
  </si>
  <si>
    <t>329 : (2,58*2+0,78*2+1,825*2)*2-1,4*2-1,8*2+(1,895*2+2,58*2)*2-0,8*2-1,4*2</t>
  </si>
  <si>
    <t>330 : (1,9+1,65+0,8+0,9+1,8)*2-0,8*2</t>
  </si>
  <si>
    <t>331 : (0,9*2+1,4*2)*2-0,6*2</t>
  </si>
  <si>
    <t>332 : 8</t>
  </si>
  <si>
    <t>96-006</t>
  </si>
  <si>
    <t>demontáž zrcadla, odvoz na skládku, poplatek</t>
  </si>
  <si>
    <t>pozn.6 : 1</t>
  </si>
  <si>
    <t>999281108</t>
  </si>
  <si>
    <t>Přesun hmot pro opravy a údržbu do výšky 12 m</t>
  </si>
  <si>
    <t>Přesun hmot</t>
  </si>
  <si>
    <t>POL7_</t>
  </si>
  <si>
    <t>711212602</t>
  </si>
  <si>
    <t>32+38</t>
  </si>
  <si>
    <t>711212611</t>
  </si>
  <si>
    <t>325 : (2,3+0,35+2,05+1,85)+(2,35+1,47+0,6+0,8)</t>
  </si>
  <si>
    <t>330 : (0,215+2,58+3,9+0,165)+(0,78*2+1,225)</t>
  </si>
  <si>
    <t>711210010</t>
  </si>
  <si>
    <t>Součtová</t>
  </si>
  <si>
    <t>Agregovaná položka</t>
  </si>
  <si>
    <t>POL2_</t>
  </si>
  <si>
    <t>P3</t>
  </si>
  <si>
    <t>p4</t>
  </si>
  <si>
    <t>vytažení na stěny : 51,9*0,1</t>
  </si>
  <si>
    <t>325 : (2,3+0,35+2,05+1,85)*2-1*2+(2,35+1,47+0,6+0,8)*2,485</t>
  </si>
  <si>
    <t>330 : (0,215+2,58+3,9+0,165)*2-1*2+(0,78*2+1,225)*2,485</t>
  </si>
  <si>
    <t xml:space="preserve">m.č.330+325 : </t>
  </si>
  <si>
    <t>998711102</t>
  </si>
  <si>
    <t>Přesun hmot pro izolace proti vodě, výšky do 12 m</t>
  </si>
  <si>
    <t>713111121</t>
  </si>
  <si>
    <t>Montáž tepelné izolace stropů rovných spodem, drátem</t>
  </si>
  <si>
    <t>713121111</t>
  </si>
  <si>
    <t>Montáž tepelné izolace podlah na sucho, jednovrstvá</t>
  </si>
  <si>
    <t>P1</t>
  </si>
  <si>
    <t>713131121</t>
  </si>
  <si>
    <t>Montáž tepelné izolace stěn přichycením drátem</t>
  </si>
  <si>
    <t>713191100</t>
  </si>
  <si>
    <t>Položení separační fólie včetně dodávky PE fólie</t>
  </si>
  <si>
    <t>28375768.A</t>
  </si>
  <si>
    <t>Deska izolační polystyrén samozhášivý EPS 150</t>
  </si>
  <si>
    <t>p1*0,05*1,1</t>
  </si>
  <si>
    <t>63151371.A</t>
  </si>
  <si>
    <t>998713102</t>
  </si>
  <si>
    <t>Přesun hmot pro izolace tepelné, výšky do 12 m</t>
  </si>
  <si>
    <t>721210819</t>
  </si>
  <si>
    <t>Demontáž vpusti vanové, DN 125 mm</t>
  </si>
  <si>
    <t>pozn.19 : 2</t>
  </si>
  <si>
    <t>721-001</t>
  </si>
  <si>
    <t>úpravy stávajících rozvodů</t>
  </si>
  <si>
    <t>kpl</t>
  </si>
  <si>
    <t>napojení na stávající kanalizace : 2</t>
  </si>
  <si>
    <t>úprava připojovacího potrubí -výlevka : 2</t>
  </si>
  <si>
    <t>721-33</t>
  </si>
  <si>
    <t>Příprava kanalizace na napojení umývadla DN 50</t>
  </si>
  <si>
    <t>721-34</t>
  </si>
  <si>
    <t>D+M splachového a dezinfekčního panelu vč napojení , odpad DN 50</t>
  </si>
  <si>
    <t>998721202</t>
  </si>
  <si>
    <t>Přesun hmot pro vnitřní kanalizaci, výšky do 12 m</t>
  </si>
  <si>
    <t>722130901</t>
  </si>
  <si>
    <t>Zazátkování vývodu</t>
  </si>
  <si>
    <t>výlevka : 2</t>
  </si>
  <si>
    <t>umývadla : 3*2+1*2</t>
  </si>
  <si>
    <t>vana : 2*2</t>
  </si>
  <si>
    <t>722-998</t>
  </si>
  <si>
    <t>787911111RRR</t>
  </si>
  <si>
    <t>demontáž a zpětná montáž zrcadla</t>
  </si>
  <si>
    <t>998722202</t>
  </si>
  <si>
    <t>Přesun hmot pro vnitřní vodovod, výšky do 12 m</t>
  </si>
  <si>
    <t>725110814</t>
  </si>
  <si>
    <t>Demontáž klozetů kombinovaných</t>
  </si>
  <si>
    <t>soubor</t>
  </si>
  <si>
    <t>725014131</t>
  </si>
  <si>
    <t>725291123</t>
  </si>
  <si>
    <t>725291146</t>
  </si>
  <si>
    <t>725330820</t>
  </si>
  <si>
    <t>Demontáž výlevky diturvitové</t>
  </si>
  <si>
    <t>725339101</t>
  </si>
  <si>
    <t>Montáž výlevky diturvitové, bez nádrže a armatur</t>
  </si>
  <si>
    <t>725800924</t>
  </si>
  <si>
    <t>Zpětná montáž baterie nástěnné</t>
  </si>
  <si>
    <t>výlevka : 1</t>
  </si>
  <si>
    <t>725814102</t>
  </si>
  <si>
    <t>pozn33+34 : 2+2</t>
  </si>
  <si>
    <t>725823111</t>
  </si>
  <si>
    <t>Baterie umyvadlová stojánková, ruční, bez otvírání odpadu standardní</t>
  </si>
  <si>
    <t>725820801</t>
  </si>
  <si>
    <t>Demontáž baterie nástěnné do G 3/4"</t>
  </si>
  <si>
    <t>725820802</t>
  </si>
  <si>
    <t>Demontáž baterie stojánkové do 1 otvoru</t>
  </si>
  <si>
    <t>umývadla : 3</t>
  </si>
  <si>
    <t>725849201</t>
  </si>
  <si>
    <t>Montáž baterií sprchových, pevná výška</t>
  </si>
  <si>
    <t>725-11</t>
  </si>
  <si>
    <t>Zpětná montáž zásobníků na ručníky</t>
  </si>
  <si>
    <t>pozn.11 : 4</t>
  </si>
  <si>
    <t>725-14</t>
  </si>
  <si>
    <t>demontáž splachovacího systému</t>
  </si>
  <si>
    <t>725-9</t>
  </si>
  <si>
    <t>montáž zásobníku na toalet papír</t>
  </si>
  <si>
    <t>pozn.9 : 2</t>
  </si>
  <si>
    <t>725200030</t>
  </si>
  <si>
    <t>Montáž zařizovacích předmětů - umyvadlo</t>
  </si>
  <si>
    <t>725290020</t>
  </si>
  <si>
    <t>Demontáž umyvadla včetně baterie a konzol</t>
  </si>
  <si>
    <t>pro zpět mtz : 3</t>
  </si>
  <si>
    <t>likvidace : 1</t>
  </si>
  <si>
    <t>725290030</t>
  </si>
  <si>
    <t>Demontáž vany rohové, včetně baterie a obezdění</t>
  </si>
  <si>
    <t>pozn.7 : 2</t>
  </si>
  <si>
    <t>55145009</t>
  </si>
  <si>
    <t>55145352</t>
  </si>
  <si>
    <t>998725202</t>
  </si>
  <si>
    <t>Přesun hmot pro zařizovací předměty, výšky do 12 m</t>
  </si>
  <si>
    <t>726211121</t>
  </si>
  <si>
    <t>998726122</t>
  </si>
  <si>
    <t>Přesun hmot pro předstěnové systémy, výšky do 12 m</t>
  </si>
  <si>
    <t>735129140</t>
  </si>
  <si>
    <t>Montáž otopných těles ocelových článkových</t>
  </si>
  <si>
    <t>735121810</t>
  </si>
  <si>
    <t>Demontáž otopných těles ocelových článkových</t>
  </si>
  <si>
    <t>735191910</t>
  </si>
  <si>
    <t>Napuštění vody do otopného systému - bez kotle</t>
  </si>
  <si>
    <t>735494811</t>
  </si>
  <si>
    <t>Vypuštění vody z otopných těles</t>
  </si>
  <si>
    <t>735-999</t>
  </si>
  <si>
    <t>Regulace systému, případná úprava rozvodů</t>
  </si>
  <si>
    <t>998735202</t>
  </si>
  <si>
    <t>Přesun hmot pro otopná tělesa, výšky do 12 m</t>
  </si>
  <si>
    <t>766-06</t>
  </si>
  <si>
    <t>demontáž poličky, odvoz na skládku vč poplatku</t>
  </si>
  <si>
    <t>766-3/T</t>
  </si>
  <si>
    <t>D+M dveří 800x1970 vč kování a doplňků dle výpisu</t>
  </si>
  <si>
    <t>766-30</t>
  </si>
  <si>
    <t>demontáž a zpět montáž poličky</t>
  </si>
  <si>
    <t>766-T/01</t>
  </si>
  <si>
    <t>766-T/02</t>
  </si>
  <si>
    <t>D+M dveří 1100x1970 vč kování a doplňků dle výpisu</t>
  </si>
  <si>
    <t>766-T/04</t>
  </si>
  <si>
    <t>766-T/05</t>
  </si>
  <si>
    <t>D+M dveří 1000x1970 vč kování a doplňků dle výpisu</t>
  </si>
  <si>
    <t>998766202</t>
  </si>
  <si>
    <t>Přesun hmot pro truhlářské konstr., výšky do 12 m</t>
  </si>
  <si>
    <t>767-17</t>
  </si>
  <si>
    <t>uprava madla na CHODBĚ - POZN.17</t>
  </si>
  <si>
    <t>0,5*2</t>
  </si>
  <si>
    <t>767-172</t>
  </si>
  <si>
    <t>uprava stávajících obkladů z dřevovláknitých desek -poz.17</t>
  </si>
  <si>
    <t>767-8</t>
  </si>
  <si>
    <t>demontáž madel</t>
  </si>
  <si>
    <t>k likvidaci : 9</t>
  </si>
  <si>
    <t>767-9</t>
  </si>
  <si>
    <t>pozn.10 : 2</t>
  </si>
  <si>
    <t>998767202</t>
  </si>
  <si>
    <t>Přesun hmot pro zámečnické konstr., výšky do 12 m</t>
  </si>
  <si>
    <t>771475014</t>
  </si>
  <si>
    <t>325 : 0,8+0,725+2,299+1,4+0,9+0,6*2</t>
  </si>
  <si>
    <t>330 : 0,725+0,8+1,395+0,6*2+2,59+0,39</t>
  </si>
  <si>
    <t>771479001</t>
  </si>
  <si>
    <t>Řezání dlaždic keramických pro soklíky</t>
  </si>
  <si>
    <t>771578011</t>
  </si>
  <si>
    <t>Spára podlaha - stěna, silikonem</t>
  </si>
  <si>
    <t>771575014</t>
  </si>
  <si>
    <t>p3</t>
  </si>
  <si>
    <t>597642030</t>
  </si>
  <si>
    <t>p1*1,1</t>
  </si>
  <si>
    <t>p2*1,1</t>
  </si>
  <si>
    <t>p3*1,1</t>
  </si>
  <si>
    <t>998771102</t>
  </si>
  <si>
    <t>Přesun hmot pro podlahy z dlaždic, výšky do 12 m</t>
  </si>
  <si>
    <t>781101210</t>
  </si>
  <si>
    <t>324 : (2,3*2+1,95*2)*2-1*2-1,25*2,1+0,3*(1,25+2,1*2)</t>
  </si>
  <si>
    <t>326 : (2,2*2+2,15*2)*2-0,8*2+0,3*(0,8+2*2)</t>
  </si>
  <si>
    <t>329 : (2,58*2+1,895*2)*2-1,25*2,2+0,3*2*2</t>
  </si>
  <si>
    <t>331 : (1,9*2+1,65*2)*2-0,8*2+0,3*2*2-0,8*2</t>
  </si>
  <si>
    <t>332 : (2,4*2+1,9*2+0,2*2)*2-0,9*2</t>
  </si>
  <si>
    <t>781475120</t>
  </si>
  <si>
    <t>597813741</t>
  </si>
  <si>
    <t>998781102</t>
  </si>
  <si>
    <t>Přesun hmot pro obklady keramické, výšky do 12 m</t>
  </si>
  <si>
    <t>783226100</t>
  </si>
  <si>
    <t>Nátěr syntetický kovových konstrukcí základní</t>
  </si>
  <si>
    <t>zárubně : (0,1*3)*(0,8+2*2+1,1*2+2*2*2+0,8+2*2)</t>
  </si>
  <si>
    <t>(0,1*2+0,15)*(0,8+2*2)</t>
  </si>
  <si>
    <t>784402801</t>
  </si>
  <si>
    <t>Odstranění malby oškrábáním v místnosti H do 3,8 m</t>
  </si>
  <si>
    <t>784403801</t>
  </si>
  <si>
    <t>Odstranění maleb omytím v místnosti H do 3,8 m</t>
  </si>
  <si>
    <t>784111301</t>
  </si>
  <si>
    <t>784114211</t>
  </si>
  <si>
    <t>Malba, malířský latex, bílá, bez penetrace, 1 x</t>
  </si>
  <si>
    <t>784114212</t>
  </si>
  <si>
    <t>Malba, malířský latex, bílá, bez penetrace, 2 x</t>
  </si>
  <si>
    <t>784498921</t>
  </si>
  <si>
    <t>Vyhlazení malířskou masou 2x, výška do 3,8 m</t>
  </si>
  <si>
    <t>210-001</t>
  </si>
  <si>
    <t>240-001</t>
  </si>
  <si>
    <t>D+M ventilátorů včetně vyřezání podhledů, provedení průrazů.dopojení</t>
  </si>
  <si>
    <t>979086112</t>
  </si>
  <si>
    <t>Nakládání nebo překládání suti a vybouraných hmot</t>
  </si>
  <si>
    <t>Přesun suti</t>
  </si>
  <si>
    <t>POL8_</t>
  </si>
  <si>
    <t>979011211</t>
  </si>
  <si>
    <t>Svislá doprava suti a vybour. hmot za 2.NP nošením</t>
  </si>
  <si>
    <t>979011219</t>
  </si>
  <si>
    <t>Přípl.k svislé dopr.suti za každé další NP nošením</t>
  </si>
  <si>
    <t>979081111</t>
  </si>
  <si>
    <t>Odvoz suti a vybour. hmot na skládku do 1 km kontejnerem 4 t</t>
  </si>
  <si>
    <t>979081121</t>
  </si>
  <si>
    <t>Příplatek k odvozu za každý další 1 km kontejnerem 4 t</t>
  </si>
  <si>
    <t>979990107</t>
  </si>
  <si>
    <t>Poplatek za uložení suti - směs betonu, cihel, dřeva, skupina odpadu 170904</t>
  </si>
  <si>
    <t>979087311</t>
  </si>
  <si>
    <t>Vodorovné přemístění suti nošením do 10 m</t>
  </si>
  <si>
    <t>979087391</t>
  </si>
  <si>
    <t>Příplatek za nošení suti každých dalších 10 m</t>
  </si>
  <si>
    <t>005122010R</t>
  </si>
  <si>
    <t xml:space="preserve">Provoz objednatele </t>
  </si>
  <si>
    <t>Soubor</t>
  </si>
  <si>
    <t>VRN</t>
  </si>
  <si>
    <t>POL99_2</t>
  </si>
  <si>
    <t>005121 R</t>
  </si>
  <si>
    <t>Zařízení staveniště</t>
  </si>
  <si>
    <t>005211040R</t>
  </si>
  <si>
    <t xml:space="preserve">Užívání veřejných ploch a prostranství  </t>
  </si>
  <si>
    <t>POL99_8</t>
  </si>
  <si>
    <t>005241010R</t>
  </si>
  <si>
    <t xml:space="preserve">Dokumentace skutečného provedení </t>
  </si>
  <si>
    <t>SUM</t>
  </si>
  <si>
    <t>Poznámky uchazeče k zadání</t>
  </si>
  <si>
    <t>POPUZIV</t>
  </si>
  <si>
    <t>END</t>
  </si>
  <si>
    <t>142,84726*0,5</t>
  </si>
  <si>
    <t>zapravení (0,3*2+2,1*2)*2</t>
  </si>
  <si>
    <t>15,92800*2</t>
  </si>
  <si>
    <t>13,71000*1,1</t>
  </si>
  <si>
    <t>1,30500*1,1</t>
  </si>
  <si>
    <t>14,42400*0,11</t>
  </si>
  <si>
    <t>118,71243*1,2</t>
  </si>
  <si>
    <t>Napojení na stávající rozvody a úprava rozvodů - ZTI</t>
  </si>
  <si>
    <t>předpoklad : 0,6*0,7*2</t>
  </si>
  <si>
    <t>demontáž zásobníků toalet. papíru a ručníků</t>
  </si>
  <si>
    <t>Příčky z pórobetonových tvárnic tl. 150 mm</t>
  </si>
  <si>
    <t>Obezdívky van a WC nádržek z pórobetonových tvárnic tl. 150 mm</t>
  </si>
  <si>
    <t>Úprava SDK příčky do chodby - pozn.44</t>
  </si>
  <si>
    <t>okna , dveře, podlahy - předpoklad : 90</t>
  </si>
  <si>
    <t>Výztuž mazanin svařovanou sítí, drát d 4,0 mm, oko 150 x 150 mm</t>
  </si>
  <si>
    <t>Potěr samonivelační ručně tl. 5 mm - vyrovnávací</t>
  </si>
  <si>
    <t>Zárubeň ocelová rozměr 800 x 1970 x 150 P mm</t>
  </si>
  <si>
    <t>Zárubeň ocelová rozměr 800 x 1970 x 100 P mm</t>
  </si>
  <si>
    <t>Zárubeň ocelová rozměr 1100 x 1970 x 100 L mm</t>
  </si>
  <si>
    <t>Utěsnění detailů při stěrkových hydroizolacích, těsnicí roh vnější, vnitřní do spoje podlaha-stěna - vnější, vnitřní roh</t>
  </si>
  <si>
    <t>Utěsnění detailů při stěrkových hydroizolacích, těsnicí pás do svislých koutů šířka 100 mm</t>
  </si>
  <si>
    <t>Nátěr hydroizolační těsnicí hmotou, proti vlhkosti</t>
  </si>
  <si>
    <t>Deska z minerální plsti 1200 x 625 x 50 mm</t>
  </si>
  <si>
    <t xml:space="preserve">Klozet závěsný imobilní + sedátko, bílý včetně sedátka v bílé barvě </t>
  </si>
  <si>
    <t>Madlo rovné nerez dl. 500 mm</t>
  </si>
  <si>
    <t>Madlo dvojité sklopné nerez dl. 852 mm</t>
  </si>
  <si>
    <t>Ventil rohový DN 15 mm x DN 10 mm</t>
  </si>
  <si>
    <t>Baterie sprchová směšovací nástěnná se sprchovou tyčí</t>
  </si>
  <si>
    <t>Set sprchový hadice, růžice, držák</t>
  </si>
  <si>
    <t>Modul pro závěsné WC, h. 1080 mm</t>
  </si>
  <si>
    <t>Obklad soklíků keram.rovných, tmel,výška 10 cm (flex.lepidlo + spár.hmota)</t>
  </si>
  <si>
    <t>Dlažba do tmele, dlažba ve specifikaci</t>
  </si>
  <si>
    <t>Dlažba dle výběru investora, protiskluzná</t>
  </si>
  <si>
    <t>Penetrace podkladu pod obklady</t>
  </si>
  <si>
    <t>Obklad vnitřní stěn keramický, do tmele + spárovací hmota</t>
  </si>
  <si>
    <t>Obkládačka dle výběru investora</t>
  </si>
  <si>
    <t>Penetrace podkladu nátěrem 1x</t>
  </si>
  <si>
    <t>Elektroinstalace vč. úpravy signalizačního systému nouzového volání</t>
  </si>
  <si>
    <t>Soupis prací a dodávek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</si>
</sst>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000"/>
  </numFmts>
  <fonts count="18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inden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30" xfId="0" applyNumberFormat="1" applyFont="1" applyFill="1" applyBorder="1" applyAlignment="1">
      <alignment vertical="center"/>
    </xf>
    <xf numFmtId="4" fontId="7" fillId="4" borderId="31" xfId="0" applyNumberFormat="1" applyFont="1" applyFill="1" applyBorder="1" applyAlignment="1">
      <alignment vertical="center" wrapText="1"/>
    </xf>
    <xf numFmtId="4" fontId="10" fillId="4" borderId="32" xfId="0" applyNumberFormat="1" applyFont="1" applyFill="1" applyBorder="1" applyAlignment="1">
      <alignment horizontal="center" vertical="center" wrapText="1" shrinkToFit="1"/>
    </xf>
    <xf numFmtId="4" fontId="7" fillId="4" borderId="30" xfId="0" applyNumberFormat="1" applyFont="1" applyFill="1" applyBorder="1" applyAlignment="1">
      <alignment horizontal="center" vertical="center" wrapText="1" shrinkToFit="1"/>
    </xf>
    <xf numFmtId="4" fontId="7" fillId="4" borderId="32" xfId="0" applyNumberFormat="1" applyFont="1" applyFill="1" applyBorder="1" applyAlignment="1">
      <alignment horizontal="center" vertical="center" wrapText="1" shrinkToFit="1"/>
    </xf>
    <xf numFmtId="3" fontId="7" fillId="4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4" xfId="0" applyNumberFormat="1" applyFont="1" applyBorder="1" applyAlignment="1">
      <alignment horizontal="right" vertical="center" wrapText="1" shrinkToFit="1"/>
    </xf>
    <xf numFmtId="4" fontId="3" fillId="0" borderId="34" xfId="0" applyNumberFormat="1" applyFont="1" applyBorder="1" applyAlignment="1">
      <alignment horizontal="right" vertical="center" shrinkToFit="1"/>
    </xf>
    <xf numFmtId="4" fontId="0" fillId="0" borderId="34" xfId="0" applyNumberFormat="1" applyBorder="1" applyAlignment="1">
      <alignment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 shrinkToFit="1"/>
    </xf>
    <xf numFmtId="4" fontId="8" fillId="0" borderId="34" xfId="0" applyNumberFormat="1" applyFont="1" applyBorder="1" applyAlignment="1">
      <alignment vertical="center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4" xfId="0" applyNumberFormat="1" applyBorder="1" applyAlignment="1">
      <alignment vertical="center" wrapText="1" shrinkToFit="1"/>
    </xf>
    <xf numFmtId="4" fontId="14" fillId="2" borderId="37" xfId="0" applyNumberFormat="1" applyFont="1" applyFill="1" applyBorder="1" applyAlignment="1">
      <alignment vertical="center" wrapText="1" shrinkToFit="1"/>
    </xf>
    <xf numFmtId="4" fontId="14" fillId="2" borderId="37" xfId="0" applyNumberFormat="1" applyFont="1" applyFill="1" applyBorder="1" applyAlignment="1">
      <alignment vertical="center" shrinkToFit="1"/>
    </xf>
    <xf numFmtId="4" fontId="0" fillId="2" borderId="38" xfId="0" applyNumberFormat="1" applyFill="1" applyBorder="1" applyAlignment="1">
      <alignment vertical="center" shrinkToFit="1"/>
    </xf>
    <xf numFmtId="3" fontId="0" fillId="2" borderId="38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30" xfId="0" applyFont="1" applyFill="1" applyBorder="1" applyAlignment="1">
      <alignment horizontal="center" vertical="center" wrapText="1"/>
    </xf>
    <xf numFmtId="0" fontId="15" fillId="4" borderId="31" xfId="0" applyFont="1" applyFill="1" applyBorder="1" applyAlignment="1">
      <alignment horizontal="center" vertical="center" wrapText="1"/>
    </xf>
    <xf numFmtId="0" fontId="15" fillId="4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0" fontId="7" fillId="2" borderId="36" xfId="0" applyFont="1" applyFill="1" applyBorder="1" applyAlignment="1">
      <alignment vertical="center" wrapText="1"/>
    </xf>
    <xf numFmtId="0" fontId="7" fillId="2" borderId="37" xfId="0" applyFont="1" applyFill="1" applyBorder="1" applyAlignment="1">
      <alignment vertical="center" wrapText="1"/>
    </xf>
    <xf numFmtId="4" fontId="7" fillId="2" borderId="38" xfId="0" applyNumberFormat="1" applyFont="1" applyFill="1" applyBorder="1" applyAlignment="1">
      <alignment vertical="center"/>
    </xf>
    <xf numFmtId="164" fontId="7" fillId="0" borderId="35" xfId="0" applyNumberFormat="1" applyFont="1" applyBorder="1" applyAlignment="1">
      <alignment vertical="center"/>
    </xf>
    <xf numFmtId="164" fontId="7" fillId="2" borderId="38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2" borderId="38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3" borderId="0" xfId="0" applyNumberFormat="1" applyFont="1" applyFill="1" applyBorder="1" applyAlignment="1" applyProtection="1">
      <alignment vertical="top" shrinkToFit="1"/>
      <protection locked="0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165" fontId="8" fillId="2" borderId="0" xfId="0" applyNumberFormat="1" applyFont="1" applyFill="1" applyBorder="1" applyAlignment="1">
      <alignment vertical="top" shrinkToFit="1"/>
    </xf>
    <xf numFmtId="4" fontId="8" fillId="2" borderId="0" xfId="0" applyNumberFormat="1" applyFont="1" applyFill="1" applyBorder="1" applyAlignment="1">
      <alignment vertical="top" shrinkToFit="1"/>
    </xf>
    <xf numFmtId="0" fontId="8" fillId="2" borderId="29" xfId="0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vertical="top"/>
    </xf>
    <xf numFmtId="0" fontId="8" fillId="2" borderId="18" xfId="0" applyFont="1" applyFill="1" applyBorder="1" applyAlignment="1">
      <alignment horizontal="center" vertical="top" shrinkToFit="1"/>
    </xf>
    <xf numFmtId="165" fontId="8" fillId="2" borderId="18" xfId="0" applyNumberFormat="1" applyFont="1" applyFill="1" applyBorder="1" applyAlignment="1">
      <alignment vertical="top" shrinkToFit="1"/>
    </xf>
    <xf numFmtId="4" fontId="8" fillId="2" borderId="18" xfId="0" applyNumberFormat="1" applyFont="1" applyFill="1" applyBorder="1" applyAlignment="1">
      <alignment vertical="top" shrinkToFit="1"/>
    </xf>
    <xf numFmtId="4" fontId="8" fillId="2" borderId="39" xfId="0" applyNumberFormat="1" applyFont="1" applyFill="1" applyBorder="1" applyAlignment="1">
      <alignment vertical="top" shrinkToFit="1"/>
    </xf>
    <xf numFmtId="4" fontId="8" fillId="2" borderId="22" xfId="0" applyNumberFormat="1" applyFont="1" applyFill="1" applyBorder="1" applyAlignment="1">
      <alignment vertical="top" shrinkToFit="1"/>
    </xf>
    <xf numFmtId="0" fontId="16" fillId="0" borderId="40" xfId="0" applyFont="1" applyBorder="1" applyAlignment="1">
      <alignment vertical="top"/>
    </xf>
    <xf numFmtId="49" fontId="16" fillId="0" borderId="41" xfId="0" applyNumberFormat="1" applyFont="1" applyBorder="1" applyAlignment="1">
      <alignment vertical="top"/>
    </xf>
    <xf numFmtId="0" fontId="16" fillId="0" borderId="41" xfId="0" applyFont="1" applyBorder="1" applyAlignment="1">
      <alignment horizontal="center" vertical="top" shrinkToFit="1"/>
    </xf>
    <xf numFmtId="165" fontId="16" fillId="0" borderId="41" xfId="0" applyNumberFormat="1" applyFont="1" applyBorder="1" applyAlignment="1">
      <alignment vertical="top" shrinkToFit="1"/>
    </xf>
    <xf numFmtId="4" fontId="16" fillId="3" borderId="41" xfId="0" applyNumberFormat="1" applyFont="1" applyFill="1" applyBorder="1" applyAlignment="1" applyProtection="1">
      <alignment vertical="top" shrinkToFit="1"/>
      <protection locked="0"/>
    </xf>
    <xf numFmtId="4" fontId="16" fillId="0" borderId="42" xfId="0" applyNumberFormat="1" applyFont="1" applyBorder="1" applyAlignment="1">
      <alignment vertical="top" shrinkToFit="1"/>
    </xf>
    <xf numFmtId="0" fontId="16" fillId="0" borderId="43" xfId="0" applyFont="1" applyBorder="1" applyAlignment="1">
      <alignment vertical="top"/>
    </xf>
    <xf numFmtId="49" fontId="16" fillId="0" borderId="44" xfId="0" applyNumberFormat="1" applyFont="1" applyBorder="1" applyAlignment="1">
      <alignment vertical="top"/>
    </xf>
    <xf numFmtId="0" fontId="16" fillId="0" borderId="44" xfId="0" applyFont="1" applyBorder="1" applyAlignment="1">
      <alignment horizontal="center" vertical="top" shrinkToFit="1"/>
    </xf>
    <xf numFmtId="165" fontId="16" fillId="0" borderId="44" xfId="0" applyNumberFormat="1" applyFont="1" applyBorder="1" applyAlignment="1">
      <alignment vertical="top" shrinkToFit="1"/>
    </xf>
    <xf numFmtId="4" fontId="16" fillId="3" borderId="44" xfId="0" applyNumberFormat="1" applyFont="1" applyFill="1" applyBorder="1" applyAlignment="1" applyProtection="1">
      <alignment vertical="top" shrinkToFit="1"/>
      <protection locked="0"/>
    </xf>
    <xf numFmtId="4" fontId="16" fillId="0" borderId="45" xfId="0" applyNumberFormat="1" applyFont="1" applyBorder="1" applyAlignment="1">
      <alignment vertical="top" shrinkToFit="1"/>
    </xf>
    <xf numFmtId="49" fontId="8" fillId="2" borderId="18" xfId="0" applyNumberFormat="1" applyFont="1" applyFill="1" applyBorder="1" applyAlignment="1">
      <alignment horizontal="left" vertical="top" wrapText="1"/>
    </xf>
    <xf numFmtId="49" fontId="16" fillId="0" borderId="41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49" fontId="16" fillId="0" borderId="44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5" fontId="17" fillId="0" borderId="0" xfId="0" applyNumberFormat="1" applyFont="1" applyBorder="1" applyAlignment="1">
      <alignment horizontal="left" vertical="top" wrapText="1"/>
    </xf>
    <xf numFmtId="4" fontId="16" fillId="0" borderId="0" xfId="0" applyNumberFormat="1" applyFont="1" applyBorder="1" applyAlignment="1" applyProtection="1">
      <alignment vertical="top" shrinkToFit="1"/>
      <protection locked="0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2" borderId="36" xfId="0" applyNumberFormat="1" applyFill="1" applyBorder="1" applyAlignment="1">
      <alignment vertical="center"/>
    </xf>
    <xf numFmtId="4" fontId="0" fillId="2" borderId="37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2" borderId="7" xfId="0" applyNumberFormat="1" applyFont="1" applyFill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3" borderId="0" xfId="0" applyFont="1" applyFill="1" applyAlignment="1" applyProtection="1">
      <alignment horizontal="left" vertical="center"/>
      <protection locked="0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3" borderId="29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39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27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2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79"/>
  <sheetViews>
    <sheetView showGridLines="0" topLeftCell="B1" zoomScaleSheetLayoutView="75" workbookViewId="0">
      <selection activeCell="I16" sqref="I16:J16"/>
    </sheetView>
  </sheetViews>
  <sheetFormatPr defaultColWidth="9" defaultRowHeight="12.75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>
      <c r="A1" s="47" t="s">
        <v>37</v>
      </c>
      <c r="B1" s="230" t="s">
        <v>524</v>
      </c>
      <c r="C1" s="231"/>
      <c r="D1" s="231"/>
      <c r="E1" s="231"/>
      <c r="F1" s="231"/>
      <c r="G1" s="231"/>
      <c r="H1" s="231"/>
      <c r="I1" s="231"/>
      <c r="J1" s="232"/>
    </row>
    <row r="2" spans="1:15" ht="36" customHeight="1">
      <c r="A2" s="2"/>
      <c r="B2" s="77" t="s">
        <v>23</v>
      </c>
      <c r="C2" s="78"/>
      <c r="D2" s="79" t="s">
        <v>40</v>
      </c>
      <c r="E2" s="236" t="s">
        <v>41</v>
      </c>
      <c r="F2" s="237"/>
      <c r="G2" s="237"/>
      <c r="H2" s="237"/>
      <c r="I2" s="237"/>
      <c r="J2" s="238"/>
      <c r="O2" s="1"/>
    </row>
    <row r="3" spans="1:15" ht="27" customHeight="1">
      <c r="A3" s="2"/>
      <c r="B3" s="80" t="s">
        <v>44</v>
      </c>
      <c r="C3" s="78"/>
      <c r="D3" s="81" t="s">
        <v>42</v>
      </c>
      <c r="E3" s="239" t="s">
        <v>43</v>
      </c>
      <c r="F3" s="240"/>
      <c r="G3" s="240"/>
      <c r="H3" s="240"/>
      <c r="I3" s="240"/>
      <c r="J3" s="241"/>
    </row>
    <row r="4" spans="1:15" ht="23.25" customHeight="1">
      <c r="A4" s="76">
        <v>2782</v>
      </c>
      <c r="B4" s="82" t="s">
        <v>45</v>
      </c>
      <c r="C4" s="83"/>
      <c r="D4" s="84" t="s">
        <v>40</v>
      </c>
      <c r="E4" s="219" t="s">
        <v>41</v>
      </c>
      <c r="F4" s="220"/>
      <c r="G4" s="220"/>
      <c r="H4" s="220"/>
      <c r="I4" s="220"/>
      <c r="J4" s="221"/>
    </row>
    <row r="5" spans="1:15" ht="24" customHeight="1">
      <c r="A5" s="2"/>
      <c r="B5" s="31" t="s">
        <v>22</v>
      </c>
      <c r="D5" s="224"/>
      <c r="E5" s="225"/>
      <c r="F5" s="225"/>
      <c r="G5" s="225"/>
      <c r="H5" s="18" t="s">
        <v>39</v>
      </c>
      <c r="I5" s="22"/>
      <c r="J5" s="8"/>
    </row>
    <row r="6" spans="1:15" ht="15.75" customHeight="1">
      <c r="A6" s="2"/>
      <c r="B6" s="28"/>
      <c r="C6" s="55"/>
      <c r="D6" s="226"/>
      <c r="E6" s="227"/>
      <c r="F6" s="227"/>
      <c r="G6" s="227"/>
      <c r="H6" s="18" t="s">
        <v>35</v>
      </c>
      <c r="I6" s="22"/>
      <c r="J6" s="8"/>
    </row>
    <row r="7" spans="1:15" ht="15.75" customHeight="1">
      <c r="A7" s="2"/>
      <c r="B7" s="29"/>
      <c r="C7" s="56"/>
      <c r="D7" s="53"/>
      <c r="E7" s="228"/>
      <c r="F7" s="229"/>
      <c r="G7" s="229"/>
      <c r="H7" s="24"/>
      <c r="I7" s="23"/>
      <c r="J7" s="34"/>
    </row>
    <row r="8" spans="1:15" ht="24" hidden="1" customHeight="1">
      <c r="A8" s="2"/>
      <c r="B8" s="31" t="s">
        <v>20</v>
      </c>
      <c r="D8" s="51"/>
      <c r="H8" s="18" t="s">
        <v>39</v>
      </c>
      <c r="I8" s="22"/>
      <c r="J8" s="8"/>
    </row>
    <row r="9" spans="1:15" ht="15.75" hidden="1" customHeight="1">
      <c r="A9" s="2"/>
      <c r="B9" s="2"/>
      <c r="D9" s="51"/>
      <c r="H9" s="18" t="s">
        <v>35</v>
      </c>
      <c r="I9" s="22"/>
      <c r="J9" s="8"/>
    </row>
    <row r="10" spans="1:15" ht="15.75" hidden="1" customHeight="1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>
      <c r="A11" s="2"/>
      <c r="B11" s="31" t="s">
        <v>19</v>
      </c>
      <c r="D11" s="243"/>
      <c r="E11" s="243"/>
      <c r="F11" s="243"/>
      <c r="G11" s="243"/>
      <c r="H11" s="18" t="s">
        <v>39</v>
      </c>
      <c r="I11" s="86"/>
      <c r="J11" s="8"/>
    </row>
    <row r="12" spans="1:15" ht="15.75" customHeight="1">
      <c r="A12" s="2"/>
      <c r="B12" s="28"/>
      <c r="C12" s="55"/>
      <c r="D12" s="218"/>
      <c r="E12" s="218"/>
      <c r="F12" s="218"/>
      <c r="G12" s="218"/>
      <c r="H12" s="18" t="s">
        <v>35</v>
      </c>
      <c r="I12" s="86"/>
      <c r="J12" s="8"/>
    </row>
    <row r="13" spans="1:15" ht="15.75" customHeight="1">
      <c r="A13" s="2"/>
      <c r="B13" s="29"/>
      <c r="C13" s="56"/>
      <c r="D13" s="85"/>
      <c r="E13" s="222"/>
      <c r="F13" s="223"/>
      <c r="G13" s="223"/>
      <c r="H13" s="19"/>
      <c r="I13" s="23"/>
      <c r="J13" s="34"/>
    </row>
    <row r="14" spans="1:15" ht="24" customHeight="1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>
      <c r="A15" s="2"/>
      <c r="B15" s="35" t="s">
        <v>33</v>
      </c>
      <c r="C15" s="61"/>
      <c r="D15" s="54"/>
      <c r="E15" s="242"/>
      <c r="F15" s="242"/>
      <c r="G15" s="244"/>
      <c r="H15" s="244"/>
      <c r="I15" s="244" t="s">
        <v>30</v>
      </c>
      <c r="J15" s="245"/>
    </row>
    <row r="16" spans="1:15" ht="23.25" customHeight="1">
      <c r="A16" s="143" t="s">
        <v>25</v>
      </c>
      <c r="B16" s="38" t="s">
        <v>25</v>
      </c>
      <c r="C16" s="62"/>
      <c r="D16" s="63"/>
      <c r="E16" s="207"/>
      <c r="F16" s="208"/>
      <c r="G16" s="207"/>
      <c r="H16" s="208"/>
      <c r="I16" s="207">
        <f>SUMIF(F49:F75,A16,I49:I75)+SUMIF(F49:F75,"PSU",I49:I75)</f>
        <v>0</v>
      </c>
      <c r="J16" s="209"/>
    </row>
    <row r="17" spans="1:10" ht="23.25" customHeight="1">
      <c r="A17" s="143" t="s">
        <v>26</v>
      </c>
      <c r="B17" s="38" t="s">
        <v>26</v>
      </c>
      <c r="C17" s="62"/>
      <c r="D17" s="63"/>
      <c r="E17" s="207"/>
      <c r="F17" s="208"/>
      <c r="G17" s="207"/>
      <c r="H17" s="208"/>
      <c r="I17" s="207">
        <f>SUMIF(F49:F75,A17,I49:I75)</f>
        <v>0</v>
      </c>
      <c r="J17" s="209"/>
    </row>
    <row r="18" spans="1:10" ht="23.25" customHeight="1">
      <c r="A18" s="143" t="s">
        <v>27</v>
      </c>
      <c r="B18" s="38" t="s">
        <v>27</v>
      </c>
      <c r="C18" s="62"/>
      <c r="D18" s="63"/>
      <c r="E18" s="207"/>
      <c r="F18" s="208"/>
      <c r="G18" s="207"/>
      <c r="H18" s="208"/>
      <c r="I18" s="207">
        <f>SUMIF(F49:F75,A18,I49:I75)</f>
        <v>0</v>
      </c>
      <c r="J18" s="209"/>
    </row>
    <row r="19" spans="1:10" ht="23.25" customHeight="1">
      <c r="A19" s="143" t="s">
        <v>102</v>
      </c>
      <c r="B19" s="38" t="s">
        <v>28</v>
      </c>
      <c r="C19" s="62"/>
      <c r="D19" s="63"/>
      <c r="E19" s="207"/>
      <c r="F19" s="208"/>
      <c r="G19" s="207"/>
      <c r="H19" s="208"/>
      <c r="I19" s="207">
        <f>SUMIF(F49:F75,A19,I49:I75)</f>
        <v>0</v>
      </c>
      <c r="J19" s="209"/>
    </row>
    <row r="20" spans="1:10" ht="23.25" customHeight="1">
      <c r="A20" s="143" t="s">
        <v>103</v>
      </c>
      <c r="B20" s="38" t="s">
        <v>29</v>
      </c>
      <c r="C20" s="62"/>
      <c r="D20" s="63"/>
      <c r="E20" s="207"/>
      <c r="F20" s="208"/>
      <c r="G20" s="207"/>
      <c r="H20" s="208"/>
      <c r="I20" s="207">
        <f>SUMIF(F49:F75,A20,I49:I75)</f>
        <v>0</v>
      </c>
      <c r="J20" s="209"/>
    </row>
    <row r="21" spans="1:10" ht="23.25" customHeight="1">
      <c r="A21" s="2"/>
      <c r="B21" s="48" t="s">
        <v>30</v>
      </c>
      <c r="C21" s="64"/>
      <c r="D21" s="65"/>
      <c r="E21" s="210"/>
      <c r="F21" s="246"/>
      <c r="G21" s="210"/>
      <c r="H21" s="246"/>
      <c r="I21" s="210">
        <f>SUM(I16:J20)</f>
        <v>0</v>
      </c>
      <c r="J21" s="211"/>
    </row>
    <row r="22" spans="1:10" ht="33" customHeight="1">
      <c r="A22" s="2"/>
      <c r="B22" s="42" t="s">
        <v>34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>
      <c r="A23" s="2"/>
      <c r="B23" s="38" t="s">
        <v>12</v>
      </c>
      <c r="C23" s="62"/>
      <c r="D23" s="63"/>
      <c r="E23" s="67">
        <v>12</v>
      </c>
      <c r="F23" s="39" t="s">
        <v>0</v>
      </c>
      <c r="G23" s="205">
        <f>ZakladDPHZaklVypocet</f>
        <v>0</v>
      </c>
      <c r="H23" s="206"/>
      <c r="I23" s="206"/>
      <c r="J23" s="40" t="str">
        <f t="shared" ref="J23:J28" si="0">Mena</f>
        <v>CZK</v>
      </c>
    </row>
    <row r="24" spans="1:10" ht="23.25" hidden="1" customHeight="1">
      <c r="A24" s="2"/>
      <c r="B24" s="38" t="s">
        <v>13</v>
      </c>
      <c r="C24" s="62"/>
      <c r="D24" s="63"/>
      <c r="E24" s="67">
        <f>SazbaDPH1</f>
        <v>12</v>
      </c>
      <c r="F24" s="39" t="s">
        <v>0</v>
      </c>
      <c r="G24" s="203">
        <v>0</v>
      </c>
      <c r="H24" s="204"/>
      <c r="I24" s="204"/>
      <c r="J24" s="40" t="str">
        <f t="shared" si="0"/>
        <v>CZK</v>
      </c>
    </row>
    <row r="25" spans="1:10" ht="23.25" customHeight="1">
      <c r="A25" s="2"/>
      <c r="B25" s="38" t="s">
        <v>14</v>
      </c>
      <c r="C25" s="62"/>
      <c r="D25" s="63"/>
      <c r="E25" s="67">
        <v>21</v>
      </c>
      <c r="F25" s="39" t="s">
        <v>0</v>
      </c>
      <c r="G25" s="205">
        <f>ZakladDPHSniVypocet</f>
        <v>0</v>
      </c>
      <c r="H25" s="206"/>
      <c r="I25" s="206"/>
      <c r="J25" s="40" t="str">
        <f t="shared" si="0"/>
        <v>CZK</v>
      </c>
    </row>
    <row r="26" spans="1:10" ht="23.25" hidden="1" customHeight="1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233">
        <v>304297.26</v>
      </c>
      <c r="H26" s="234"/>
      <c r="I26" s="234"/>
      <c r="J26" s="37" t="str">
        <f t="shared" si="0"/>
        <v>CZK</v>
      </c>
    </row>
    <row r="27" spans="1:10" ht="23.25" customHeight="1" thickBot="1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235">
        <f>CenaCelkemBezDPH-(ZakladDPHSni+ZakladDPHZakl)</f>
        <v>0</v>
      </c>
      <c r="H27" s="235"/>
      <c r="I27" s="235"/>
      <c r="J27" s="41" t="str">
        <f t="shared" si="0"/>
        <v>CZK</v>
      </c>
    </row>
    <row r="28" spans="1:10" ht="27.75" customHeight="1" thickBot="1">
      <c r="A28" s="2">
        <f>(A27-INT(A27))*100</f>
        <v>0</v>
      </c>
      <c r="B28" s="116" t="s">
        <v>24</v>
      </c>
      <c r="C28" s="117"/>
      <c r="D28" s="117"/>
      <c r="E28" s="118"/>
      <c r="F28" s="119"/>
      <c r="G28" s="212">
        <f>A27</f>
        <v>0</v>
      </c>
      <c r="H28" s="213"/>
      <c r="I28" s="213"/>
      <c r="J28" s="120" t="str">
        <f t="shared" si="0"/>
        <v>CZK</v>
      </c>
    </row>
    <row r="29" spans="1:10" ht="27.75" hidden="1" customHeight="1" thickBot="1">
      <c r="A29" s="2"/>
      <c r="B29" s="116" t="s">
        <v>36</v>
      </c>
      <c r="C29" s="121"/>
      <c r="D29" s="121"/>
      <c r="E29" s="121"/>
      <c r="F29" s="122"/>
      <c r="G29" s="212">
        <f>ZakladDPHSni+DPHSni+ZakladDPHZakl+DPHZakl+Zaokrouhleni</f>
        <v>304297.26</v>
      </c>
      <c r="H29" s="212"/>
      <c r="I29" s="212"/>
      <c r="J29" s="123" t="s">
        <v>48</v>
      </c>
    </row>
    <row r="30" spans="1:10" ht="12.75" customHeight="1">
      <c r="A30" s="2"/>
      <c r="B30" s="2"/>
      <c r="J30" s="9"/>
    </row>
    <row r="31" spans="1:10" ht="30" customHeight="1">
      <c r="A31" s="2"/>
      <c r="B31" s="2"/>
      <c r="J31" s="9"/>
    </row>
    <row r="32" spans="1:10" ht="18.75" customHeight="1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>
      <c r="A33" s="2"/>
      <c r="B33" s="2"/>
      <c r="J33" s="9"/>
    </row>
    <row r="34" spans="1:10" s="21" customFormat="1" ht="18.75" customHeight="1">
      <c r="A34" s="20"/>
      <c r="B34" s="20"/>
      <c r="C34" s="74"/>
      <c r="D34" s="214"/>
      <c r="E34" s="215"/>
      <c r="G34" s="216"/>
      <c r="H34" s="217"/>
      <c r="I34" s="217"/>
      <c r="J34" s="25"/>
    </row>
    <row r="35" spans="1:10" ht="12.75" customHeight="1">
      <c r="A35" s="2"/>
      <c r="B35" s="2"/>
      <c r="D35" s="202" t="s">
        <v>2</v>
      </c>
      <c r="E35" s="202"/>
      <c r="H35" s="10" t="s">
        <v>3</v>
      </c>
      <c r="J35" s="9"/>
    </row>
    <row r="36" spans="1:10" ht="13.5" customHeight="1" thickBot="1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>
      <c r="B37" s="89" t="s">
        <v>16</v>
      </c>
      <c r="C37" s="90"/>
      <c r="D37" s="90"/>
      <c r="E37" s="90"/>
      <c r="F37" s="91"/>
      <c r="G37" s="91"/>
      <c r="H37" s="91"/>
      <c r="I37" s="91"/>
      <c r="J37" s="92"/>
    </row>
    <row r="38" spans="1:10" ht="25.5" hidden="1" customHeight="1">
      <c r="A38" s="88" t="s">
        <v>38</v>
      </c>
      <c r="B38" s="93" t="s">
        <v>17</v>
      </c>
      <c r="C38" s="94" t="s">
        <v>5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18</v>
      </c>
      <c r="I38" s="97" t="s">
        <v>1</v>
      </c>
      <c r="J38" s="98" t="s">
        <v>0</v>
      </c>
    </row>
    <row r="39" spans="1:10" ht="25.5" hidden="1" customHeight="1">
      <c r="A39" s="88">
        <v>1</v>
      </c>
      <c r="B39" s="99" t="s">
        <v>46</v>
      </c>
      <c r="C39" s="198"/>
      <c r="D39" s="198"/>
      <c r="E39" s="198"/>
      <c r="F39" s="100">
        <f>'SO 01 HPB23_10 Pol'!AE306</f>
        <v>0</v>
      </c>
      <c r="G39" s="101">
        <f>'SO 01 HPB23_10 Pol'!AF306</f>
        <v>0</v>
      </c>
      <c r="H39" s="102"/>
      <c r="I39" s="103">
        <f>F39+G39+H39</f>
        <v>0</v>
      </c>
      <c r="J39" s="104" t="str">
        <f>IF(CenaCelkemVypocet=0,"",I39/CenaCelkemVypocet*100)</f>
        <v/>
      </c>
    </row>
    <row r="40" spans="1:10" ht="25.5" hidden="1" customHeight="1">
      <c r="A40" s="88">
        <v>2</v>
      </c>
      <c r="B40" s="105" t="s">
        <v>42</v>
      </c>
      <c r="C40" s="199" t="s">
        <v>43</v>
      </c>
      <c r="D40" s="199"/>
      <c r="E40" s="199"/>
      <c r="F40" s="106">
        <f>'SO 01 HPB23_10 Pol'!AE306</f>
        <v>0</v>
      </c>
      <c r="G40" s="107">
        <f>'SO 01 HPB23_10 Pol'!AF306</f>
        <v>0</v>
      </c>
      <c r="H40" s="107"/>
      <c r="I40" s="108">
        <f>F40+G40+H40</f>
        <v>0</v>
      </c>
      <c r="J40" s="109" t="str">
        <f>IF(CenaCelkemVypocet=0,"",I40/CenaCelkemVypocet*100)</f>
        <v/>
      </c>
    </row>
    <row r="41" spans="1:10" ht="25.5" hidden="1" customHeight="1">
      <c r="A41" s="88">
        <v>3</v>
      </c>
      <c r="B41" s="110" t="s">
        <v>40</v>
      </c>
      <c r="C41" s="198" t="s">
        <v>41</v>
      </c>
      <c r="D41" s="198"/>
      <c r="E41" s="198"/>
      <c r="F41" s="111">
        <f>'SO 01 HPB23_10 Pol'!AE306</f>
        <v>0</v>
      </c>
      <c r="G41" s="102">
        <f>'SO 01 HPB23_10 Pol'!AF306</f>
        <v>0</v>
      </c>
      <c r="H41" s="102"/>
      <c r="I41" s="103">
        <f>F41+G41+H41</f>
        <v>0</v>
      </c>
      <c r="J41" s="104" t="str">
        <f>IF(CenaCelkemVypocet=0,"",I41/CenaCelkemVypocet*100)</f>
        <v/>
      </c>
    </row>
    <row r="42" spans="1:10" ht="25.5" hidden="1" customHeight="1">
      <c r="A42" s="88"/>
      <c r="B42" s="200" t="s">
        <v>47</v>
      </c>
      <c r="C42" s="201"/>
      <c r="D42" s="201"/>
      <c r="E42" s="201"/>
      <c r="F42" s="112">
        <f>SUMIF(A39:A41,"=1",F39:F41)</f>
        <v>0</v>
      </c>
      <c r="G42" s="113">
        <f>SUMIF(A39:A41,"=1",G39:G41)</f>
        <v>0</v>
      </c>
      <c r="H42" s="113">
        <f>SUMIF(A39:A41,"=1",H39:H41)</f>
        <v>0</v>
      </c>
      <c r="I42" s="114">
        <f>SUMIF(A39:A41,"=1",I39:I41)</f>
        <v>0</v>
      </c>
      <c r="J42" s="115">
        <f>SUMIF(A39:A41,"=1",J39:J41)</f>
        <v>0</v>
      </c>
    </row>
    <row r="46" spans="1:10" ht="15.75">
      <c r="B46" s="124" t="s">
        <v>49</v>
      </c>
    </row>
    <row r="48" spans="1:10" ht="25.5" customHeight="1">
      <c r="A48" s="126"/>
      <c r="B48" s="129" t="s">
        <v>17</v>
      </c>
      <c r="C48" s="129" t="s">
        <v>5</v>
      </c>
      <c r="D48" s="130"/>
      <c r="E48" s="130"/>
      <c r="F48" s="131" t="s">
        <v>50</v>
      </c>
      <c r="G48" s="131"/>
      <c r="H48" s="131"/>
      <c r="I48" s="131" t="s">
        <v>30</v>
      </c>
      <c r="J48" s="131" t="s">
        <v>0</v>
      </c>
    </row>
    <row r="49" spans="1:10" ht="36.75" customHeight="1">
      <c r="A49" s="127"/>
      <c r="B49" s="132" t="s">
        <v>51</v>
      </c>
      <c r="C49" s="196" t="s">
        <v>52</v>
      </c>
      <c r="D49" s="197"/>
      <c r="E49" s="197"/>
      <c r="F49" s="141" t="s">
        <v>25</v>
      </c>
      <c r="G49" s="133"/>
      <c r="H49" s="133"/>
      <c r="I49" s="133">
        <f>'SO 01 HPB23_10 Pol'!G8</f>
        <v>0</v>
      </c>
      <c r="J49" s="138" t="str">
        <f>IF(I76=0,"",I49/I76*100)</f>
        <v/>
      </c>
    </row>
    <row r="50" spans="1:10" ht="36.75" customHeight="1">
      <c r="A50" s="127"/>
      <c r="B50" s="132" t="s">
        <v>53</v>
      </c>
      <c r="C50" s="196" t="s">
        <v>54</v>
      </c>
      <c r="D50" s="197"/>
      <c r="E50" s="197"/>
      <c r="F50" s="141" t="s">
        <v>25</v>
      </c>
      <c r="G50" s="133"/>
      <c r="H50" s="133"/>
      <c r="I50" s="133">
        <f>'SO 01 HPB23_10 Pol'!G13</f>
        <v>0</v>
      </c>
      <c r="J50" s="138" t="str">
        <f>IF(I76=0,"",I50/I76*100)</f>
        <v/>
      </c>
    </row>
    <row r="51" spans="1:10" ht="36.75" customHeight="1">
      <c r="A51" s="127"/>
      <c r="B51" s="132" t="s">
        <v>55</v>
      </c>
      <c r="C51" s="196" t="s">
        <v>56</v>
      </c>
      <c r="D51" s="197"/>
      <c r="E51" s="197"/>
      <c r="F51" s="141" t="s">
        <v>25</v>
      </c>
      <c r="G51" s="133"/>
      <c r="H51" s="133"/>
      <c r="I51" s="133">
        <f>'SO 01 HPB23_10 Pol'!G26</f>
        <v>0</v>
      </c>
      <c r="J51" s="138" t="str">
        <f>IF(I76=0,"",I51/I76*100)</f>
        <v/>
      </c>
    </row>
    <row r="52" spans="1:10" ht="36.75" customHeight="1">
      <c r="A52" s="127"/>
      <c r="B52" s="132" t="s">
        <v>57</v>
      </c>
      <c r="C52" s="196" t="s">
        <v>58</v>
      </c>
      <c r="D52" s="197"/>
      <c r="E52" s="197"/>
      <c r="F52" s="141" t="s">
        <v>25</v>
      </c>
      <c r="G52" s="133"/>
      <c r="H52" s="133"/>
      <c r="I52" s="133">
        <f>'SO 01 HPB23_10 Pol'!G44</f>
        <v>0</v>
      </c>
      <c r="J52" s="138" t="str">
        <f>IF(I76=0,"",I52/I76*100)</f>
        <v/>
      </c>
    </row>
    <row r="53" spans="1:10" ht="36.75" customHeight="1">
      <c r="A53" s="127"/>
      <c r="B53" s="132" t="s">
        <v>59</v>
      </c>
      <c r="C53" s="196" t="s">
        <v>60</v>
      </c>
      <c r="D53" s="197"/>
      <c r="E53" s="197"/>
      <c r="F53" s="141" t="s">
        <v>25</v>
      </c>
      <c r="G53" s="133"/>
      <c r="H53" s="133"/>
      <c r="I53" s="133">
        <f>'SO 01 HPB23_10 Pol'!G57</f>
        <v>0</v>
      </c>
      <c r="J53" s="138" t="str">
        <f>IF(I76=0,"",I53/I76*100)</f>
        <v/>
      </c>
    </row>
    <row r="54" spans="1:10" ht="36.75" customHeight="1">
      <c r="A54" s="127"/>
      <c r="B54" s="132" t="s">
        <v>61</v>
      </c>
      <c r="C54" s="196" t="s">
        <v>62</v>
      </c>
      <c r="D54" s="197"/>
      <c r="E54" s="197"/>
      <c r="F54" s="141" t="s">
        <v>25</v>
      </c>
      <c r="G54" s="133"/>
      <c r="H54" s="133"/>
      <c r="I54" s="133">
        <f>'SO 01 HPB23_10 Pol'!G69</f>
        <v>0</v>
      </c>
      <c r="J54" s="138" t="str">
        <f>IF(I76=0,"",I54/I76*100)</f>
        <v/>
      </c>
    </row>
    <row r="55" spans="1:10" ht="36.75" customHeight="1">
      <c r="A55" s="127"/>
      <c r="B55" s="132" t="s">
        <v>63</v>
      </c>
      <c r="C55" s="196" t="s">
        <v>64</v>
      </c>
      <c r="D55" s="197"/>
      <c r="E55" s="197"/>
      <c r="F55" s="141" t="s">
        <v>25</v>
      </c>
      <c r="G55" s="133"/>
      <c r="H55" s="133"/>
      <c r="I55" s="133">
        <f>'SO 01 HPB23_10 Pol'!G72</f>
        <v>0</v>
      </c>
      <c r="J55" s="138" t="str">
        <f>IF(I76=0,"",I55/I76*100)</f>
        <v/>
      </c>
    </row>
    <row r="56" spans="1:10" ht="36.75" customHeight="1">
      <c r="A56" s="127"/>
      <c r="B56" s="132" t="s">
        <v>65</v>
      </c>
      <c r="C56" s="196" t="s">
        <v>66</v>
      </c>
      <c r="D56" s="197"/>
      <c r="E56" s="197"/>
      <c r="F56" s="141" t="s">
        <v>25</v>
      </c>
      <c r="G56" s="133"/>
      <c r="H56" s="133"/>
      <c r="I56" s="133">
        <f>'SO 01 HPB23_10 Pol'!G75</f>
        <v>0</v>
      </c>
      <c r="J56" s="138" t="str">
        <f>IF(I76=0,"",I56/I76*100)</f>
        <v/>
      </c>
    </row>
    <row r="57" spans="1:10" ht="36.75" customHeight="1">
      <c r="A57" s="127"/>
      <c r="B57" s="132" t="s">
        <v>67</v>
      </c>
      <c r="C57" s="196" t="s">
        <v>68</v>
      </c>
      <c r="D57" s="197"/>
      <c r="E57" s="197"/>
      <c r="F57" s="141" t="s">
        <v>25</v>
      </c>
      <c r="G57" s="133"/>
      <c r="H57" s="133"/>
      <c r="I57" s="133">
        <f>'SO 01 HPB23_10 Pol'!G114</f>
        <v>0</v>
      </c>
      <c r="J57" s="138" t="str">
        <f>IF(I76=0,"",I57/I76*100)</f>
        <v/>
      </c>
    </row>
    <row r="58" spans="1:10" ht="36.75" customHeight="1">
      <c r="A58" s="127"/>
      <c r="B58" s="132" t="s">
        <v>69</v>
      </c>
      <c r="C58" s="196" t="s">
        <v>70</v>
      </c>
      <c r="D58" s="197"/>
      <c r="E58" s="197"/>
      <c r="F58" s="141" t="s">
        <v>26</v>
      </c>
      <c r="G58" s="133"/>
      <c r="H58" s="133"/>
      <c r="I58" s="133">
        <f>'SO 01 HPB23_10 Pol'!G116</f>
        <v>0</v>
      </c>
      <c r="J58" s="138" t="str">
        <f>IF(I76=0,"",I58/I76*100)</f>
        <v/>
      </c>
    </row>
    <row r="59" spans="1:10" ht="36.75" customHeight="1">
      <c r="A59" s="127"/>
      <c r="B59" s="132" t="s">
        <v>71</v>
      </c>
      <c r="C59" s="196" t="s">
        <v>72</v>
      </c>
      <c r="D59" s="197"/>
      <c r="E59" s="197"/>
      <c r="F59" s="141" t="s">
        <v>26</v>
      </c>
      <c r="G59" s="133"/>
      <c r="H59" s="133"/>
      <c r="I59" s="133">
        <f>'SO 01 HPB23_10 Pol'!G133</f>
        <v>0</v>
      </c>
      <c r="J59" s="138" t="str">
        <f>IF(I76=0,"",I59/I76*100)</f>
        <v/>
      </c>
    </row>
    <row r="60" spans="1:10" ht="36.75" customHeight="1">
      <c r="A60" s="127"/>
      <c r="B60" s="132" t="s">
        <v>73</v>
      </c>
      <c r="C60" s="196" t="s">
        <v>74</v>
      </c>
      <c r="D60" s="197"/>
      <c r="E60" s="197"/>
      <c r="F60" s="141" t="s">
        <v>26</v>
      </c>
      <c r="G60" s="133"/>
      <c r="H60" s="133"/>
      <c r="I60" s="133">
        <f>'SO 01 HPB23_10 Pol'!G149</f>
        <v>0</v>
      </c>
      <c r="J60" s="138" t="str">
        <f>IF(I76=0,"",I60/I76*100)</f>
        <v/>
      </c>
    </row>
    <row r="61" spans="1:10" ht="36.75" customHeight="1">
      <c r="A61" s="127"/>
      <c r="B61" s="132" t="s">
        <v>75</v>
      </c>
      <c r="C61" s="196" t="s">
        <v>76</v>
      </c>
      <c r="D61" s="197"/>
      <c r="E61" s="197"/>
      <c r="F61" s="141" t="s">
        <v>26</v>
      </c>
      <c r="G61" s="133"/>
      <c r="H61" s="133"/>
      <c r="I61" s="133">
        <f>'SO 01 HPB23_10 Pol'!G158</f>
        <v>0</v>
      </c>
      <c r="J61" s="138" t="str">
        <f>IF(I76=0,"",I61/I76*100)</f>
        <v/>
      </c>
    </row>
    <row r="62" spans="1:10" ht="36.75" customHeight="1">
      <c r="A62" s="127"/>
      <c r="B62" s="132" t="s">
        <v>77</v>
      </c>
      <c r="C62" s="196" t="s">
        <v>78</v>
      </c>
      <c r="D62" s="197"/>
      <c r="E62" s="197"/>
      <c r="F62" s="141" t="s">
        <v>26</v>
      </c>
      <c r="G62" s="133"/>
      <c r="H62" s="133"/>
      <c r="I62" s="133">
        <f>'SO 01 HPB23_10 Pol'!G166</f>
        <v>0</v>
      </c>
      <c r="J62" s="138" t="str">
        <f>IF(I76=0,"",I62/I76*100)</f>
        <v/>
      </c>
    </row>
    <row r="63" spans="1:10" ht="36.75" customHeight="1">
      <c r="A63" s="127"/>
      <c r="B63" s="132" t="s">
        <v>79</v>
      </c>
      <c r="C63" s="196" t="s">
        <v>80</v>
      </c>
      <c r="D63" s="197"/>
      <c r="E63" s="197"/>
      <c r="F63" s="141" t="s">
        <v>26</v>
      </c>
      <c r="G63" s="133"/>
      <c r="H63" s="133"/>
      <c r="I63" s="133">
        <f>'SO 01 HPB23_10 Pol'!G197</f>
        <v>0</v>
      </c>
      <c r="J63" s="138" t="str">
        <f>IF(I76=0,"",I63/I76*100)</f>
        <v/>
      </c>
    </row>
    <row r="64" spans="1:10" ht="36.75" customHeight="1">
      <c r="A64" s="127"/>
      <c r="B64" s="132" t="s">
        <v>81</v>
      </c>
      <c r="C64" s="196" t="s">
        <v>82</v>
      </c>
      <c r="D64" s="197"/>
      <c r="E64" s="197"/>
      <c r="F64" s="141" t="s">
        <v>26</v>
      </c>
      <c r="G64" s="133"/>
      <c r="H64" s="133"/>
      <c r="I64" s="133">
        <f>'SO 01 HPB23_10 Pol'!G200</f>
        <v>0</v>
      </c>
      <c r="J64" s="138" t="str">
        <f>IF(I76=0,"",I64/I76*100)</f>
        <v/>
      </c>
    </row>
    <row r="65" spans="1:10" ht="36.75" customHeight="1">
      <c r="A65" s="127"/>
      <c r="B65" s="132" t="s">
        <v>83</v>
      </c>
      <c r="C65" s="196" t="s">
        <v>84</v>
      </c>
      <c r="D65" s="197"/>
      <c r="E65" s="197"/>
      <c r="F65" s="141" t="s">
        <v>26</v>
      </c>
      <c r="G65" s="133"/>
      <c r="H65" s="133"/>
      <c r="I65" s="133">
        <f>'SO 01 HPB23_10 Pol'!G211</f>
        <v>0</v>
      </c>
      <c r="J65" s="138" t="str">
        <f>IF(I76=0,"",I65/I76*100)</f>
        <v/>
      </c>
    </row>
    <row r="66" spans="1:10" ht="36.75" customHeight="1">
      <c r="A66" s="127"/>
      <c r="B66" s="132" t="s">
        <v>85</v>
      </c>
      <c r="C66" s="196" t="s">
        <v>86</v>
      </c>
      <c r="D66" s="197"/>
      <c r="E66" s="197"/>
      <c r="F66" s="141" t="s">
        <v>26</v>
      </c>
      <c r="G66" s="133"/>
      <c r="H66" s="133"/>
      <c r="I66" s="133">
        <f>'SO 01 HPB23_10 Pol'!G221</f>
        <v>0</v>
      </c>
      <c r="J66" s="138" t="str">
        <f>IF(I76=0,"",I66/I76*100)</f>
        <v/>
      </c>
    </row>
    <row r="67" spans="1:10" ht="36.75" customHeight="1">
      <c r="A67" s="127"/>
      <c r="B67" s="132" t="s">
        <v>87</v>
      </c>
      <c r="C67" s="196" t="s">
        <v>88</v>
      </c>
      <c r="D67" s="197"/>
      <c r="E67" s="197"/>
      <c r="F67" s="141" t="s">
        <v>26</v>
      </c>
      <c r="G67" s="133"/>
      <c r="H67" s="133"/>
      <c r="I67" s="133">
        <f>'SO 01 HPB23_10 Pol'!G232</f>
        <v>0</v>
      </c>
      <c r="J67" s="138" t="str">
        <f>IF(I76=0,"",I67/I76*100)</f>
        <v/>
      </c>
    </row>
    <row r="68" spans="1:10" ht="36.75" customHeight="1">
      <c r="A68" s="127"/>
      <c r="B68" s="132" t="s">
        <v>89</v>
      </c>
      <c r="C68" s="196" t="s">
        <v>90</v>
      </c>
      <c r="D68" s="197"/>
      <c r="E68" s="197"/>
      <c r="F68" s="141" t="s">
        <v>26</v>
      </c>
      <c r="G68" s="133"/>
      <c r="H68" s="133"/>
      <c r="I68" s="133">
        <f>'SO 01 HPB23_10 Pol'!G251</f>
        <v>0</v>
      </c>
      <c r="J68" s="138" t="str">
        <f>IF(I76=0,"",I68/I76*100)</f>
        <v/>
      </c>
    </row>
    <row r="69" spans="1:10" ht="36.75" customHeight="1">
      <c r="A69" s="127"/>
      <c r="B69" s="132" t="s">
        <v>91</v>
      </c>
      <c r="C69" s="196" t="s">
        <v>92</v>
      </c>
      <c r="D69" s="197"/>
      <c r="E69" s="197"/>
      <c r="F69" s="141" t="s">
        <v>26</v>
      </c>
      <c r="G69" s="133"/>
      <c r="H69" s="133"/>
      <c r="I69" s="133">
        <f>'SO 01 HPB23_10 Pol'!G265</f>
        <v>0</v>
      </c>
      <c r="J69" s="138" t="str">
        <f>IF(I76=0,"",I69/I76*100)</f>
        <v/>
      </c>
    </row>
    <row r="70" spans="1:10" ht="36.75" customHeight="1">
      <c r="A70" s="127"/>
      <c r="B70" s="132" t="s">
        <v>93</v>
      </c>
      <c r="C70" s="196" t="s">
        <v>94</v>
      </c>
      <c r="D70" s="197"/>
      <c r="E70" s="197"/>
      <c r="F70" s="141" t="s">
        <v>26</v>
      </c>
      <c r="G70" s="133"/>
      <c r="H70" s="133"/>
      <c r="I70" s="133">
        <f>'SO 01 HPB23_10 Pol'!G269</f>
        <v>0</v>
      </c>
      <c r="J70" s="138" t="str">
        <f>IF(I76=0,"",I70/I76*100)</f>
        <v/>
      </c>
    </row>
    <row r="71" spans="1:10" ht="36.75" customHeight="1">
      <c r="A71" s="127"/>
      <c r="B71" s="132" t="s">
        <v>95</v>
      </c>
      <c r="C71" s="196" t="s">
        <v>96</v>
      </c>
      <c r="D71" s="197"/>
      <c r="E71" s="197"/>
      <c r="F71" s="141" t="s">
        <v>27</v>
      </c>
      <c r="G71" s="133"/>
      <c r="H71" s="133"/>
      <c r="I71" s="133">
        <f>'SO 01 HPB23_10 Pol'!G286</f>
        <v>0</v>
      </c>
      <c r="J71" s="138" t="str">
        <f>IF(I76=0,"",I71/I76*100)</f>
        <v/>
      </c>
    </row>
    <row r="72" spans="1:10" ht="36.75" customHeight="1">
      <c r="A72" s="127"/>
      <c r="B72" s="132" t="s">
        <v>97</v>
      </c>
      <c r="C72" s="196" t="s">
        <v>98</v>
      </c>
      <c r="D72" s="197"/>
      <c r="E72" s="197"/>
      <c r="F72" s="141" t="s">
        <v>27</v>
      </c>
      <c r="G72" s="133"/>
      <c r="H72" s="133"/>
      <c r="I72" s="133">
        <f>'SO 01 HPB23_10 Pol'!G288</f>
        <v>0</v>
      </c>
      <c r="J72" s="138" t="str">
        <f>IF(I76=0,"",I72/I76*100)</f>
        <v/>
      </c>
    </row>
    <row r="73" spans="1:10" ht="36.75" customHeight="1">
      <c r="A73" s="127"/>
      <c r="B73" s="132" t="s">
        <v>99</v>
      </c>
      <c r="C73" s="196" t="s">
        <v>100</v>
      </c>
      <c r="D73" s="197"/>
      <c r="E73" s="197"/>
      <c r="F73" s="141" t="s">
        <v>101</v>
      </c>
      <c r="G73" s="133"/>
      <c r="H73" s="133"/>
      <c r="I73" s="133">
        <f>'SO 01 HPB23_10 Pol'!G290</f>
        <v>0</v>
      </c>
      <c r="J73" s="138" t="str">
        <f>IF(I76=0,"",I73/I76*100)</f>
        <v/>
      </c>
    </row>
    <row r="74" spans="1:10" ht="36.75" customHeight="1">
      <c r="A74" s="127"/>
      <c r="B74" s="132" t="s">
        <v>102</v>
      </c>
      <c r="C74" s="196" t="s">
        <v>28</v>
      </c>
      <c r="D74" s="197"/>
      <c r="E74" s="197"/>
      <c r="F74" s="141" t="s">
        <v>102</v>
      </c>
      <c r="G74" s="133"/>
      <c r="H74" s="133"/>
      <c r="I74" s="133">
        <f>'SO 01 HPB23_10 Pol'!G299</f>
        <v>0</v>
      </c>
      <c r="J74" s="138" t="str">
        <f>IF(I76=0,"",I74/I76*100)</f>
        <v/>
      </c>
    </row>
    <row r="75" spans="1:10" ht="36.75" customHeight="1">
      <c r="A75" s="127"/>
      <c r="B75" s="132" t="s">
        <v>103</v>
      </c>
      <c r="C75" s="196" t="s">
        <v>29</v>
      </c>
      <c r="D75" s="197"/>
      <c r="E75" s="197"/>
      <c r="F75" s="141" t="s">
        <v>103</v>
      </c>
      <c r="G75" s="133"/>
      <c r="H75" s="133"/>
      <c r="I75" s="133">
        <f>'SO 01 HPB23_10 Pol'!G301</f>
        <v>0</v>
      </c>
      <c r="J75" s="138" t="str">
        <f>IF(I76=0,"",I75/I76*100)</f>
        <v/>
      </c>
    </row>
    <row r="76" spans="1:10" ht="25.5" customHeight="1">
      <c r="A76" s="128"/>
      <c r="B76" s="134" t="s">
        <v>1</v>
      </c>
      <c r="C76" s="135"/>
      <c r="D76" s="136"/>
      <c r="E76" s="136"/>
      <c r="F76" s="142"/>
      <c r="G76" s="137"/>
      <c r="H76" s="137"/>
      <c r="I76" s="137">
        <f>SUM(I49:I75)</f>
        <v>0</v>
      </c>
      <c r="J76" s="139">
        <f>SUM(J49:J75)</f>
        <v>0</v>
      </c>
    </row>
    <row r="77" spans="1:10">
      <c r="F77" s="87"/>
      <c r="G77" s="87"/>
      <c r="H77" s="87"/>
      <c r="I77" s="87"/>
      <c r="J77" s="140"/>
    </row>
    <row r="78" spans="1:10">
      <c r="F78" s="87"/>
      <c r="G78" s="87"/>
      <c r="H78" s="87"/>
      <c r="I78" s="87"/>
      <c r="J78" s="140"/>
    </row>
    <row r="79" spans="1:10">
      <c r="F79" s="87"/>
      <c r="G79" s="87"/>
      <c r="H79" s="87"/>
      <c r="I79" s="87"/>
      <c r="J79" s="140"/>
    </row>
  </sheetData>
  <sheetProtection password="FE3B"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2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74:E74"/>
    <mergeCell ref="C75:E75"/>
    <mergeCell ref="C69:E69"/>
    <mergeCell ref="C70:E70"/>
    <mergeCell ref="C71:E71"/>
    <mergeCell ref="C72:E72"/>
    <mergeCell ref="C73:E7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>
      <c r="A1" s="247" t="s">
        <v>6</v>
      </c>
      <c r="B1" s="247"/>
      <c r="C1" s="248"/>
      <c r="D1" s="247"/>
      <c r="E1" s="247"/>
      <c r="F1" s="247"/>
      <c r="G1" s="247"/>
    </row>
    <row r="2" spans="1:7" ht="24.95" customHeight="1">
      <c r="A2" s="50" t="s">
        <v>7</v>
      </c>
      <c r="B2" s="49"/>
      <c r="C2" s="249"/>
      <c r="D2" s="249"/>
      <c r="E2" s="249"/>
      <c r="F2" s="249"/>
      <c r="G2" s="250"/>
    </row>
    <row r="3" spans="1:7" ht="24.95" customHeight="1">
      <c r="A3" s="50" t="s">
        <v>8</v>
      </c>
      <c r="B3" s="49"/>
      <c r="C3" s="249"/>
      <c r="D3" s="249"/>
      <c r="E3" s="249"/>
      <c r="F3" s="249"/>
      <c r="G3" s="250"/>
    </row>
    <row r="4" spans="1:7" ht="24.95" customHeight="1">
      <c r="A4" s="50" t="s">
        <v>9</v>
      </c>
      <c r="B4" s="49"/>
      <c r="C4" s="249"/>
      <c r="D4" s="249"/>
      <c r="E4" s="249"/>
      <c r="F4" s="249"/>
      <c r="G4" s="250"/>
    </row>
    <row r="5" spans="1:7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4964"/>
  <sheetViews>
    <sheetView tabSelected="1" zoomScaleSheetLayoutView="115" workbookViewId="0">
      <pane ySplit="7" topLeftCell="A8" activePane="bottomLeft" state="frozen"/>
      <selection pane="bottomLeft" activeCell="AR16" sqref="AR16"/>
    </sheetView>
  </sheetViews>
  <sheetFormatPr defaultRowHeight="12.75" outlineLevelRow="3"/>
  <cols>
    <col min="1" max="1" width="3.42578125" customWidth="1"/>
    <col min="2" max="2" width="12.5703125" style="125" customWidth="1"/>
    <col min="3" max="3" width="38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9" width="0" hidden="1" customWidth="1"/>
    <col min="20" max="20" width="45.5703125" hidden="1" customWidth="1"/>
    <col min="21" max="21" width="56.5703125" hidden="1" customWidth="1"/>
    <col min="22" max="22" width="53.5703125" hidden="1" customWidth="1"/>
    <col min="23" max="23" width="51.140625" hidden="1" customWidth="1"/>
    <col min="24" max="24" width="66.42578125" hidden="1" customWidth="1"/>
    <col min="25" max="25" width="89.140625" hidden="1" customWidth="1"/>
    <col min="29" max="29" width="0" hidden="1" customWidth="1"/>
    <col min="31" max="41" width="0" hidden="1" customWidth="1"/>
  </cols>
  <sheetData>
    <row r="1" spans="1:60" ht="15.75" customHeight="1">
      <c r="A1" s="263" t="s">
        <v>524</v>
      </c>
      <c r="B1" s="263"/>
      <c r="C1" s="263"/>
      <c r="D1" s="263"/>
      <c r="E1" s="263"/>
      <c r="F1" s="263"/>
      <c r="G1" s="263"/>
      <c r="AG1" t="s">
        <v>104</v>
      </c>
    </row>
    <row r="2" spans="1:60" ht="24.95" customHeight="1">
      <c r="A2" s="144" t="s">
        <v>7</v>
      </c>
      <c r="B2" s="49" t="s">
        <v>40</v>
      </c>
      <c r="C2" s="264" t="s">
        <v>41</v>
      </c>
      <c r="D2" s="265"/>
      <c r="E2" s="265"/>
      <c r="F2" s="265"/>
      <c r="G2" s="266"/>
      <c r="AG2" t="s">
        <v>105</v>
      </c>
    </row>
    <row r="3" spans="1:60" ht="24.95" customHeight="1">
      <c r="A3" s="144" t="s">
        <v>8</v>
      </c>
      <c r="B3" s="49" t="s">
        <v>42</v>
      </c>
      <c r="C3" s="264" t="s">
        <v>43</v>
      </c>
      <c r="D3" s="265"/>
      <c r="E3" s="265"/>
      <c r="F3" s="265"/>
      <c r="G3" s="266"/>
      <c r="AC3" s="125" t="s">
        <v>105</v>
      </c>
      <c r="AG3" t="s">
        <v>106</v>
      </c>
    </row>
    <row r="4" spans="1:60" ht="24.95" customHeight="1">
      <c r="A4" s="145" t="s">
        <v>9</v>
      </c>
      <c r="B4" s="146" t="s">
        <v>40</v>
      </c>
      <c r="C4" s="267" t="s">
        <v>41</v>
      </c>
      <c r="D4" s="268"/>
      <c r="E4" s="268"/>
      <c r="F4" s="268"/>
      <c r="G4" s="269"/>
      <c r="AG4" t="s">
        <v>107</v>
      </c>
    </row>
    <row r="5" spans="1:60">
      <c r="D5" s="10"/>
    </row>
    <row r="6" spans="1:60" ht="38.25">
      <c r="A6" s="148" t="s">
        <v>108</v>
      </c>
      <c r="B6" s="150" t="s">
        <v>109</v>
      </c>
      <c r="C6" s="150" t="s">
        <v>110</v>
      </c>
      <c r="D6" s="149" t="s">
        <v>111</v>
      </c>
      <c r="E6" s="148" t="s">
        <v>112</v>
      </c>
      <c r="F6" s="147" t="s">
        <v>113</v>
      </c>
      <c r="G6" s="148" t="s">
        <v>30</v>
      </c>
      <c r="H6" s="151" t="s">
        <v>31</v>
      </c>
      <c r="I6" s="151" t="s">
        <v>114</v>
      </c>
      <c r="J6" s="151" t="s">
        <v>32</v>
      </c>
      <c r="K6" s="151" t="s">
        <v>115</v>
      </c>
      <c r="L6" s="151" t="s">
        <v>116</v>
      </c>
      <c r="M6" s="151" t="s">
        <v>117</v>
      </c>
      <c r="N6" s="151" t="s">
        <v>118</v>
      </c>
      <c r="O6" s="151" t="s">
        <v>119</v>
      </c>
      <c r="P6" s="151" t="s">
        <v>120</v>
      </c>
      <c r="Q6" s="151" t="s">
        <v>121</v>
      </c>
      <c r="R6" s="151" t="s">
        <v>122</v>
      </c>
      <c r="S6" s="151" t="s">
        <v>123</v>
      </c>
      <c r="T6" s="151" t="s">
        <v>124</v>
      </c>
      <c r="U6" s="151" t="s">
        <v>125</v>
      </c>
      <c r="V6" s="151" t="s">
        <v>126</v>
      </c>
      <c r="W6" s="151" t="s">
        <v>127</v>
      </c>
      <c r="X6" s="151" t="s">
        <v>128</v>
      </c>
      <c r="Y6" s="151" t="s">
        <v>129</v>
      </c>
    </row>
    <row r="7" spans="1:60" hidden="1">
      <c r="A7" s="3"/>
      <c r="B7" s="4"/>
      <c r="C7" s="4"/>
      <c r="D7" s="6"/>
      <c r="E7" s="153"/>
      <c r="F7" s="154"/>
      <c r="G7" s="154"/>
      <c r="H7" s="154"/>
      <c r="I7" s="154"/>
      <c r="J7" s="154"/>
      <c r="K7" s="154"/>
      <c r="L7" s="154"/>
      <c r="M7" s="154"/>
      <c r="N7" s="153"/>
      <c r="O7" s="153"/>
      <c r="P7" s="153"/>
      <c r="Q7" s="153"/>
      <c r="R7" s="154"/>
      <c r="S7" s="154"/>
      <c r="T7" s="154"/>
      <c r="U7" s="154"/>
      <c r="V7" s="154"/>
      <c r="W7" s="154"/>
      <c r="X7" s="154"/>
      <c r="Y7" s="154"/>
    </row>
    <row r="8" spans="1:60">
      <c r="A8" s="168" t="s">
        <v>130</v>
      </c>
      <c r="B8" s="169" t="s">
        <v>51</v>
      </c>
      <c r="C8" s="187" t="s">
        <v>52</v>
      </c>
      <c r="D8" s="170"/>
      <c r="E8" s="171"/>
      <c r="F8" s="172"/>
      <c r="G8" s="173">
        <f>SUMIF(AG9:AG12,"&lt;&gt;NOR",G9:G12)</f>
        <v>0</v>
      </c>
      <c r="H8" s="167"/>
      <c r="I8" s="167">
        <f>SUM(I9:I12)</f>
        <v>18303.91</v>
      </c>
      <c r="J8" s="167"/>
      <c r="K8" s="167">
        <f>SUM(K9:K12)</f>
        <v>5934.3899999999994</v>
      </c>
      <c r="L8" s="167"/>
      <c r="M8" s="167">
        <f>SUM(M9:M12)</f>
        <v>0</v>
      </c>
      <c r="N8" s="166"/>
      <c r="O8" s="166">
        <f>SUM(O9:O12)</f>
        <v>2.1</v>
      </c>
      <c r="P8" s="166"/>
      <c r="Q8" s="166">
        <f>SUM(Q9:Q12)</f>
        <v>0</v>
      </c>
      <c r="R8" s="167"/>
      <c r="S8" s="167"/>
      <c r="T8" s="167"/>
      <c r="U8" s="167"/>
      <c r="V8" s="167">
        <f>SUM(V9:V12)</f>
        <v>11.09</v>
      </c>
      <c r="W8" s="167"/>
      <c r="X8" s="167"/>
      <c r="Y8" s="167"/>
      <c r="AG8" t="s">
        <v>131</v>
      </c>
    </row>
    <row r="9" spans="1:60" outlineLevel="1">
      <c r="A9" s="175">
        <v>1</v>
      </c>
      <c r="B9" s="176" t="s">
        <v>132</v>
      </c>
      <c r="C9" s="188" t="s">
        <v>496</v>
      </c>
      <c r="D9" s="177" t="s">
        <v>133</v>
      </c>
      <c r="E9" s="178">
        <v>15.928000000000001</v>
      </c>
      <c r="F9" s="179">
        <v>0</v>
      </c>
      <c r="G9" s="180">
        <f>ROUND(E9*F9,2)</f>
        <v>0</v>
      </c>
      <c r="H9" s="163">
        <v>987.17</v>
      </c>
      <c r="I9" s="162">
        <f>ROUND(E9*H9,2)</f>
        <v>15723.64</v>
      </c>
      <c r="J9" s="163">
        <v>296.83</v>
      </c>
      <c r="K9" s="162">
        <f>ROUND(E9*J9,2)</f>
        <v>4727.91</v>
      </c>
      <c r="L9" s="162">
        <v>21</v>
      </c>
      <c r="M9" s="162">
        <f>G9*(1+L9/100)</f>
        <v>0</v>
      </c>
      <c r="N9" s="161">
        <v>0.11219</v>
      </c>
      <c r="O9" s="161">
        <f>ROUND(E9*N9,2)</f>
        <v>1.79</v>
      </c>
      <c r="P9" s="161">
        <v>0</v>
      </c>
      <c r="Q9" s="161">
        <f>ROUND(E9*P9,2)</f>
        <v>0</v>
      </c>
      <c r="R9" s="162"/>
      <c r="S9" s="162" t="s">
        <v>134</v>
      </c>
      <c r="T9" s="162" t="s">
        <v>134</v>
      </c>
      <c r="U9" s="162">
        <v>0.55488999999999999</v>
      </c>
      <c r="V9" s="162">
        <f>ROUND(E9*U9,2)</f>
        <v>8.84</v>
      </c>
      <c r="W9" s="162"/>
      <c r="X9" s="162" t="s">
        <v>135</v>
      </c>
      <c r="Y9" s="162" t="s">
        <v>136</v>
      </c>
      <c r="Z9" s="152"/>
      <c r="AA9" s="152"/>
      <c r="AB9" s="152"/>
      <c r="AC9" s="152"/>
      <c r="AD9" s="152"/>
      <c r="AE9" s="152"/>
      <c r="AF9" s="152"/>
      <c r="AG9" s="152" t="s">
        <v>137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outlineLevel="2">
      <c r="A10" s="159"/>
      <c r="B10" s="160"/>
      <c r="C10" s="189" t="s">
        <v>138</v>
      </c>
      <c r="D10" s="164"/>
      <c r="E10" s="165">
        <v>15.928000000000001</v>
      </c>
      <c r="F10" s="195"/>
      <c r="G10" s="162"/>
      <c r="H10" s="162"/>
      <c r="I10" s="162"/>
      <c r="J10" s="162"/>
      <c r="K10" s="162"/>
      <c r="L10" s="162"/>
      <c r="M10" s="162"/>
      <c r="N10" s="161"/>
      <c r="O10" s="161"/>
      <c r="P10" s="161"/>
      <c r="Q10" s="161"/>
      <c r="R10" s="162"/>
      <c r="S10" s="162"/>
      <c r="T10" s="162"/>
      <c r="U10" s="162"/>
      <c r="V10" s="162"/>
      <c r="W10" s="162"/>
      <c r="X10" s="162"/>
      <c r="Y10" s="162"/>
      <c r="Z10" s="152"/>
      <c r="AA10" s="152"/>
      <c r="AB10" s="152"/>
      <c r="AC10" s="152"/>
      <c r="AD10" s="152"/>
      <c r="AE10" s="152"/>
      <c r="AF10" s="152"/>
      <c r="AG10" s="152" t="s">
        <v>139</v>
      </c>
      <c r="AH10" s="152">
        <v>0</v>
      </c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</row>
    <row r="11" spans="1:60" ht="22.5" outlineLevel="1">
      <c r="A11" s="175">
        <v>2</v>
      </c>
      <c r="B11" s="176" t="s">
        <v>140</v>
      </c>
      <c r="C11" s="188" t="s">
        <v>497</v>
      </c>
      <c r="D11" s="177" t="s">
        <v>133</v>
      </c>
      <c r="E11" s="178">
        <v>2.75</v>
      </c>
      <c r="F11" s="179">
        <v>0</v>
      </c>
      <c r="G11" s="180">
        <f>ROUND(E11*F11,2)</f>
        <v>0</v>
      </c>
      <c r="H11" s="163">
        <v>938.28</v>
      </c>
      <c r="I11" s="162">
        <f>ROUND(E11*H11,2)</f>
        <v>2580.27</v>
      </c>
      <c r="J11" s="163">
        <v>438.72</v>
      </c>
      <c r="K11" s="162">
        <f>ROUND(E11*J11,2)</f>
        <v>1206.48</v>
      </c>
      <c r="L11" s="162">
        <v>21</v>
      </c>
      <c r="M11" s="162">
        <f>G11*(1+L11/100)</f>
        <v>0</v>
      </c>
      <c r="N11" s="161">
        <v>0.1114</v>
      </c>
      <c r="O11" s="161">
        <f>ROUND(E11*N11,2)</f>
        <v>0.31</v>
      </c>
      <c r="P11" s="161">
        <v>0</v>
      </c>
      <c r="Q11" s="161">
        <f>ROUND(E11*P11,2)</f>
        <v>0</v>
      </c>
      <c r="R11" s="162"/>
      <c r="S11" s="162" t="s">
        <v>134</v>
      </c>
      <c r="T11" s="162" t="s">
        <v>134</v>
      </c>
      <c r="U11" s="162">
        <v>0.81899999999999995</v>
      </c>
      <c r="V11" s="162">
        <f>ROUND(E11*U11,2)</f>
        <v>2.25</v>
      </c>
      <c r="W11" s="162"/>
      <c r="X11" s="162" t="s">
        <v>135</v>
      </c>
      <c r="Y11" s="162" t="s">
        <v>136</v>
      </c>
      <c r="Z11" s="152"/>
      <c r="AA11" s="152"/>
      <c r="AB11" s="152"/>
      <c r="AC11" s="152"/>
      <c r="AD11" s="152"/>
      <c r="AE11" s="152"/>
      <c r="AF11" s="152"/>
      <c r="AG11" s="152" t="s">
        <v>137</v>
      </c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outlineLevel="2">
      <c r="A12" s="159"/>
      <c r="B12" s="160"/>
      <c r="C12" s="189" t="s">
        <v>141</v>
      </c>
      <c r="D12" s="164"/>
      <c r="E12" s="165">
        <v>2.75</v>
      </c>
      <c r="F12" s="195"/>
      <c r="G12" s="162"/>
      <c r="H12" s="162"/>
      <c r="I12" s="162"/>
      <c r="J12" s="162"/>
      <c r="K12" s="162"/>
      <c r="L12" s="162"/>
      <c r="M12" s="162"/>
      <c r="N12" s="161"/>
      <c r="O12" s="161"/>
      <c r="P12" s="161"/>
      <c r="Q12" s="161"/>
      <c r="R12" s="162"/>
      <c r="S12" s="162"/>
      <c r="T12" s="162"/>
      <c r="U12" s="162"/>
      <c r="V12" s="162"/>
      <c r="W12" s="162"/>
      <c r="X12" s="162"/>
      <c r="Y12" s="162"/>
      <c r="Z12" s="152"/>
      <c r="AA12" s="152"/>
      <c r="AB12" s="152"/>
      <c r="AC12" s="152"/>
      <c r="AD12" s="152"/>
      <c r="AE12" s="152"/>
      <c r="AF12" s="152"/>
      <c r="AG12" s="152" t="s">
        <v>139</v>
      </c>
      <c r="AH12" s="152">
        <v>0</v>
      </c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 ht="25.5">
      <c r="A13" s="168" t="s">
        <v>130</v>
      </c>
      <c r="B13" s="169" t="s">
        <v>53</v>
      </c>
      <c r="C13" s="187" t="s">
        <v>54</v>
      </c>
      <c r="D13" s="170"/>
      <c r="E13" s="171"/>
      <c r="F13" s="172"/>
      <c r="G13" s="173">
        <f>SUMIF(AG14:AG25,"&lt;&gt;NOR",G14:G25)</f>
        <v>0</v>
      </c>
      <c r="H13" s="167"/>
      <c r="I13" s="167">
        <f>SUM(I14:I25)</f>
        <v>8066.0199999999995</v>
      </c>
      <c r="J13" s="167"/>
      <c r="K13" s="167">
        <f>SUM(K14:K25)</f>
        <v>20222.05</v>
      </c>
      <c r="L13" s="167"/>
      <c r="M13" s="167">
        <f>SUM(M14:M25)</f>
        <v>0</v>
      </c>
      <c r="N13" s="166"/>
      <c r="O13" s="166">
        <f>SUM(O14:O25)</f>
        <v>0.24</v>
      </c>
      <c r="P13" s="166"/>
      <c r="Q13" s="166">
        <f>SUM(Q14:Q25)</f>
        <v>0</v>
      </c>
      <c r="R13" s="167"/>
      <c r="S13" s="167"/>
      <c r="T13" s="167"/>
      <c r="U13" s="167"/>
      <c r="V13" s="167">
        <f>SUM(V14:V25)</f>
        <v>16.45</v>
      </c>
      <c r="W13" s="167"/>
      <c r="X13" s="167"/>
      <c r="Y13" s="167"/>
      <c r="AG13" t="s">
        <v>131</v>
      </c>
    </row>
    <row r="14" spans="1:60" ht="22.5" outlineLevel="1">
      <c r="A14" s="175">
        <v>3</v>
      </c>
      <c r="B14" s="176" t="s">
        <v>142</v>
      </c>
      <c r="C14" s="188" t="s">
        <v>143</v>
      </c>
      <c r="D14" s="177" t="s">
        <v>133</v>
      </c>
      <c r="E14" s="178">
        <v>9.65</v>
      </c>
      <c r="F14" s="179">
        <v>0</v>
      </c>
      <c r="G14" s="180">
        <f>ROUND(E14*F14,2)</f>
        <v>0</v>
      </c>
      <c r="H14" s="163">
        <v>484.99</v>
      </c>
      <c r="I14" s="162">
        <f>ROUND(E14*H14,2)</f>
        <v>4680.1499999999996</v>
      </c>
      <c r="J14" s="163">
        <v>547.01</v>
      </c>
      <c r="K14" s="162">
        <f>ROUND(E14*J14,2)</f>
        <v>5278.65</v>
      </c>
      <c r="L14" s="162">
        <v>21</v>
      </c>
      <c r="M14" s="162">
        <f>G14*(1+L14/100)</f>
        <v>0</v>
      </c>
      <c r="N14" s="161">
        <v>1.3729999999999999E-2</v>
      </c>
      <c r="O14" s="161">
        <f>ROUND(E14*N14,2)</f>
        <v>0.13</v>
      </c>
      <c r="P14" s="161">
        <v>0</v>
      </c>
      <c r="Q14" s="161">
        <f>ROUND(E14*P14,2)</f>
        <v>0</v>
      </c>
      <c r="R14" s="162"/>
      <c r="S14" s="162" t="s">
        <v>134</v>
      </c>
      <c r="T14" s="162" t="s">
        <v>134</v>
      </c>
      <c r="U14" s="162">
        <v>1.0109999999999999</v>
      </c>
      <c r="V14" s="162">
        <f>ROUND(E14*U14,2)</f>
        <v>9.76</v>
      </c>
      <c r="W14" s="162"/>
      <c r="X14" s="162" t="s">
        <v>135</v>
      </c>
      <c r="Y14" s="162" t="s">
        <v>136</v>
      </c>
      <c r="Z14" s="152"/>
      <c r="AA14" s="152"/>
      <c r="AB14" s="152"/>
      <c r="AC14" s="152"/>
      <c r="AD14" s="152"/>
      <c r="AE14" s="152"/>
      <c r="AF14" s="152"/>
      <c r="AG14" s="152" t="s">
        <v>137</v>
      </c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outlineLevel="2">
      <c r="A15" s="159"/>
      <c r="B15" s="160"/>
      <c r="C15" s="189" t="s">
        <v>144</v>
      </c>
      <c r="D15" s="164"/>
      <c r="E15" s="165">
        <v>9.65</v>
      </c>
      <c r="F15" s="195"/>
      <c r="G15" s="162"/>
      <c r="H15" s="162"/>
      <c r="I15" s="162"/>
      <c r="J15" s="162"/>
      <c r="K15" s="162"/>
      <c r="L15" s="162"/>
      <c r="M15" s="162"/>
      <c r="N15" s="161"/>
      <c r="O15" s="161"/>
      <c r="P15" s="161"/>
      <c r="Q15" s="161"/>
      <c r="R15" s="162"/>
      <c r="S15" s="162"/>
      <c r="T15" s="162"/>
      <c r="U15" s="162"/>
      <c r="V15" s="162"/>
      <c r="W15" s="162"/>
      <c r="X15" s="162"/>
      <c r="Y15" s="162"/>
      <c r="Z15" s="152"/>
      <c r="AA15" s="152"/>
      <c r="AB15" s="152"/>
      <c r="AC15" s="152"/>
      <c r="AD15" s="152"/>
      <c r="AE15" s="152"/>
      <c r="AF15" s="152"/>
      <c r="AG15" s="152" t="s">
        <v>139</v>
      </c>
      <c r="AH15" s="152">
        <v>0</v>
      </c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</row>
    <row r="16" spans="1:60" outlineLevel="1">
      <c r="A16" s="175">
        <v>4</v>
      </c>
      <c r="B16" s="176" t="s">
        <v>145</v>
      </c>
      <c r="C16" s="188" t="s">
        <v>146</v>
      </c>
      <c r="D16" s="177" t="s">
        <v>133</v>
      </c>
      <c r="E16" s="178">
        <v>9.65</v>
      </c>
      <c r="F16" s="179">
        <v>0</v>
      </c>
      <c r="G16" s="180">
        <f>ROUND(E16*F16,2)</f>
        <v>0</v>
      </c>
      <c r="H16" s="163">
        <v>44.58</v>
      </c>
      <c r="I16" s="162">
        <f>ROUND(E16*H16,2)</f>
        <v>430.2</v>
      </c>
      <c r="J16" s="163">
        <v>18.02</v>
      </c>
      <c r="K16" s="162">
        <f>ROUND(E16*J16,2)</f>
        <v>173.89</v>
      </c>
      <c r="L16" s="162">
        <v>21</v>
      </c>
      <c r="M16" s="162">
        <f>G16*(1+L16/100)</f>
        <v>0</v>
      </c>
      <c r="N16" s="161">
        <v>1.81E-3</v>
      </c>
      <c r="O16" s="161">
        <f>ROUND(E16*N16,2)</f>
        <v>0.02</v>
      </c>
      <c r="P16" s="161">
        <v>0</v>
      </c>
      <c r="Q16" s="161">
        <f>ROUND(E16*P16,2)</f>
        <v>0</v>
      </c>
      <c r="R16" s="162"/>
      <c r="S16" s="162" t="s">
        <v>134</v>
      </c>
      <c r="T16" s="162" t="s">
        <v>134</v>
      </c>
      <c r="U16" s="162">
        <v>3.2000000000000001E-2</v>
      </c>
      <c r="V16" s="162">
        <f>ROUND(E16*U16,2)</f>
        <v>0.31</v>
      </c>
      <c r="W16" s="162"/>
      <c r="X16" s="162" t="s">
        <v>135</v>
      </c>
      <c r="Y16" s="162" t="s">
        <v>136</v>
      </c>
      <c r="Z16" s="152"/>
      <c r="AA16" s="152"/>
      <c r="AB16" s="152"/>
      <c r="AC16" s="152"/>
      <c r="AD16" s="152"/>
      <c r="AE16" s="152"/>
      <c r="AF16" s="152"/>
      <c r="AG16" s="152" t="s">
        <v>137</v>
      </c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</row>
    <row r="17" spans="1:60" outlineLevel="2">
      <c r="A17" s="159"/>
      <c r="B17" s="160"/>
      <c r="C17" s="189">
        <v>9.65</v>
      </c>
      <c r="D17" s="164"/>
      <c r="E17" s="165">
        <v>9.65</v>
      </c>
      <c r="F17" s="195"/>
      <c r="G17" s="162"/>
      <c r="H17" s="162"/>
      <c r="I17" s="162"/>
      <c r="J17" s="162"/>
      <c r="K17" s="162"/>
      <c r="L17" s="162"/>
      <c r="M17" s="162"/>
      <c r="N17" s="161"/>
      <c r="O17" s="161"/>
      <c r="P17" s="161"/>
      <c r="Q17" s="161"/>
      <c r="R17" s="162"/>
      <c r="S17" s="162"/>
      <c r="T17" s="162"/>
      <c r="U17" s="162"/>
      <c r="V17" s="162"/>
      <c r="W17" s="162"/>
      <c r="X17" s="162"/>
      <c r="Y17" s="162"/>
      <c r="Z17" s="152"/>
      <c r="AA17" s="152"/>
      <c r="AB17" s="152"/>
      <c r="AC17" s="152"/>
      <c r="AD17" s="152"/>
      <c r="AE17" s="152"/>
      <c r="AF17" s="152"/>
      <c r="AG17" s="152" t="s">
        <v>139</v>
      </c>
      <c r="AH17" s="152">
        <v>5</v>
      </c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</row>
    <row r="18" spans="1:60" ht="22.5" outlineLevel="1">
      <c r="A18" s="175">
        <v>5</v>
      </c>
      <c r="B18" s="176" t="s">
        <v>147</v>
      </c>
      <c r="C18" s="188" t="s">
        <v>148</v>
      </c>
      <c r="D18" s="177" t="s">
        <v>133</v>
      </c>
      <c r="E18" s="178">
        <v>1.3049999999999999</v>
      </c>
      <c r="F18" s="179">
        <v>0</v>
      </c>
      <c r="G18" s="180">
        <f>ROUND(E18*F18,2)</f>
        <v>0</v>
      </c>
      <c r="H18" s="163">
        <v>555.03</v>
      </c>
      <c r="I18" s="162">
        <f>ROUND(E18*H18,2)</f>
        <v>724.31</v>
      </c>
      <c r="J18" s="163">
        <v>537.97</v>
      </c>
      <c r="K18" s="162">
        <f>ROUND(E18*J18,2)</f>
        <v>702.05</v>
      </c>
      <c r="L18" s="162">
        <v>21</v>
      </c>
      <c r="M18" s="162">
        <f>G18*(1+L18/100)</f>
        <v>0</v>
      </c>
      <c r="N18" s="161">
        <v>1.6740000000000001E-2</v>
      </c>
      <c r="O18" s="161">
        <f>ROUND(E18*N18,2)</f>
        <v>0.02</v>
      </c>
      <c r="P18" s="161">
        <v>0</v>
      </c>
      <c r="Q18" s="161">
        <f>ROUND(E18*P18,2)</f>
        <v>0</v>
      </c>
      <c r="R18" s="162"/>
      <c r="S18" s="162" t="s">
        <v>134</v>
      </c>
      <c r="T18" s="162" t="s">
        <v>134</v>
      </c>
      <c r="U18" s="162">
        <v>0.96699999999999997</v>
      </c>
      <c r="V18" s="162">
        <f>ROUND(E18*U18,2)</f>
        <v>1.26</v>
      </c>
      <c r="W18" s="162"/>
      <c r="X18" s="162" t="s">
        <v>135</v>
      </c>
      <c r="Y18" s="162" t="s">
        <v>136</v>
      </c>
      <c r="Z18" s="152"/>
      <c r="AA18" s="152"/>
      <c r="AB18" s="152"/>
      <c r="AC18" s="152"/>
      <c r="AD18" s="152"/>
      <c r="AE18" s="152"/>
      <c r="AF18" s="152"/>
      <c r="AG18" s="152" t="s">
        <v>137</v>
      </c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</row>
    <row r="19" spans="1:60" outlineLevel="2">
      <c r="A19" s="159"/>
      <c r="B19" s="160"/>
      <c r="C19" s="189" t="s">
        <v>149</v>
      </c>
      <c r="D19" s="164"/>
      <c r="E19" s="165">
        <v>1.3049999999999999</v>
      </c>
      <c r="F19" s="195"/>
      <c r="G19" s="162"/>
      <c r="H19" s="162"/>
      <c r="I19" s="162"/>
      <c r="J19" s="162"/>
      <c r="K19" s="162"/>
      <c r="L19" s="162"/>
      <c r="M19" s="162"/>
      <c r="N19" s="161"/>
      <c r="O19" s="161"/>
      <c r="P19" s="161"/>
      <c r="Q19" s="161"/>
      <c r="R19" s="162"/>
      <c r="S19" s="162"/>
      <c r="T19" s="162"/>
      <c r="U19" s="162"/>
      <c r="V19" s="162"/>
      <c r="W19" s="162"/>
      <c r="X19" s="162"/>
      <c r="Y19" s="162"/>
      <c r="Z19" s="152"/>
      <c r="AA19" s="152"/>
      <c r="AB19" s="152"/>
      <c r="AC19" s="152"/>
      <c r="AD19" s="152"/>
      <c r="AE19" s="152"/>
      <c r="AF19" s="152"/>
      <c r="AG19" s="152" t="s">
        <v>139</v>
      </c>
      <c r="AH19" s="152">
        <v>0</v>
      </c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</row>
    <row r="20" spans="1:60" ht="22.5" outlineLevel="1">
      <c r="A20" s="175">
        <v>6</v>
      </c>
      <c r="B20" s="176" t="s">
        <v>150</v>
      </c>
      <c r="C20" s="188" t="s">
        <v>151</v>
      </c>
      <c r="D20" s="177" t="s">
        <v>133</v>
      </c>
      <c r="E20" s="178">
        <v>4.0599999999999996</v>
      </c>
      <c r="F20" s="179">
        <v>0</v>
      </c>
      <c r="G20" s="180">
        <f>ROUND(E20*F20,2)</f>
        <v>0</v>
      </c>
      <c r="H20" s="163">
        <v>490.62</v>
      </c>
      <c r="I20" s="162">
        <f>ROUND(E20*H20,2)</f>
        <v>1991.92</v>
      </c>
      <c r="J20" s="163">
        <v>691.38</v>
      </c>
      <c r="K20" s="162">
        <f>ROUND(E20*J20,2)</f>
        <v>2807</v>
      </c>
      <c r="L20" s="162">
        <v>21</v>
      </c>
      <c r="M20" s="162">
        <f>G20*(1+L20/100)</f>
        <v>0</v>
      </c>
      <c r="N20" s="161">
        <v>1.5219999999999999E-2</v>
      </c>
      <c r="O20" s="161">
        <f>ROUND(E20*N20,2)</f>
        <v>0.06</v>
      </c>
      <c r="P20" s="161">
        <v>0</v>
      </c>
      <c r="Q20" s="161">
        <f>ROUND(E20*P20,2)</f>
        <v>0</v>
      </c>
      <c r="R20" s="162"/>
      <c r="S20" s="162" t="s">
        <v>134</v>
      </c>
      <c r="T20" s="162" t="s">
        <v>134</v>
      </c>
      <c r="U20" s="162">
        <v>1.2350000000000001</v>
      </c>
      <c r="V20" s="162">
        <f>ROUND(E20*U20,2)</f>
        <v>5.01</v>
      </c>
      <c r="W20" s="162"/>
      <c r="X20" s="162" t="s">
        <v>135</v>
      </c>
      <c r="Y20" s="162" t="s">
        <v>136</v>
      </c>
      <c r="Z20" s="152"/>
      <c r="AA20" s="152"/>
      <c r="AB20" s="152"/>
      <c r="AC20" s="152"/>
      <c r="AD20" s="152"/>
      <c r="AE20" s="152"/>
      <c r="AF20" s="152"/>
      <c r="AG20" s="152" t="s">
        <v>137</v>
      </c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</row>
    <row r="21" spans="1:60" outlineLevel="2">
      <c r="A21" s="159"/>
      <c r="B21" s="160"/>
      <c r="C21" s="189" t="s">
        <v>152</v>
      </c>
      <c r="D21" s="164"/>
      <c r="E21" s="165">
        <v>4.0599999999999996</v>
      </c>
      <c r="F21" s="195"/>
      <c r="G21" s="162"/>
      <c r="H21" s="162"/>
      <c r="I21" s="162"/>
      <c r="J21" s="162"/>
      <c r="K21" s="162"/>
      <c r="L21" s="162"/>
      <c r="M21" s="162"/>
      <c r="N21" s="161"/>
      <c r="O21" s="161"/>
      <c r="P21" s="161"/>
      <c r="Q21" s="161"/>
      <c r="R21" s="162"/>
      <c r="S21" s="162"/>
      <c r="T21" s="162"/>
      <c r="U21" s="162"/>
      <c r="V21" s="162"/>
      <c r="W21" s="162"/>
      <c r="X21" s="162"/>
      <c r="Y21" s="162"/>
      <c r="Z21" s="152"/>
      <c r="AA21" s="152"/>
      <c r="AB21" s="152"/>
      <c r="AC21" s="152"/>
      <c r="AD21" s="152"/>
      <c r="AE21" s="152"/>
      <c r="AF21" s="152"/>
      <c r="AG21" s="152" t="s">
        <v>139</v>
      </c>
      <c r="AH21" s="152">
        <v>0</v>
      </c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</row>
    <row r="22" spans="1:60" outlineLevel="1">
      <c r="A22" s="175">
        <v>7</v>
      </c>
      <c r="B22" s="176" t="s">
        <v>153</v>
      </c>
      <c r="C22" s="188" t="s">
        <v>154</v>
      </c>
      <c r="D22" s="177" t="s">
        <v>133</v>
      </c>
      <c r="E22" s="178">
        <v>5.3650000000000002</v>
      </c>
      <c r="F22" s="179">
        <v>0</v>
      </c>
      <c r="G22" s="180">
        <f>ROUND(E22*F22,2)</f>
        <v>0</v>
      </c>
      <c r="H22" s="163">
        <v>44.63</v>
      </c>
      <c r="I22" s="162">
        <f>ROUND(E22*H22,2)</f>
        <v>239.44</v>
      </c>
      <c r="J22" s="163">
        <v>11.27</v>
      </c>
      <c r="K22" s="162">
        <f>ROUND(E22*J22,2)</f>
        <v>60.46</v>
      </c>
      <c r="L22" s="162">
        <v>21</v>
      </c>
      <c r="M22" s="162">
        <f>G22*(1+L22/100)</f>
        <v>0</v>
      </c>
      <c r="N22" s="161">
        <v>1.81E-3</v>
      </c>
      <c r="O22" s="161">
        <f>ROUND(E22*N22,2)</f>
        <v>0.01</v>
      </c>
      <c r="P22" s="161">
        <v>0</v>
      </c>
      <c r="Q22" s="161">
        <f>ROUND(E22*P22,2)</f>
        <v>0</v>
      </c>
      <c r="R22" s="162"/>
      <c r="S22" s="162" t="s">
        <v>134</v>
      </c>
      <c r="T22" s="162" t="s">
        <v>134</v>
      </c>
      <c r="U22" s="162">
        <v>0.02</v>
      </c>
      <c r="V22" s="162">
        <f>ROUND(E22*U22,2)</f>
        <v>0.11</v>
      </c>
      <c r="W22" s="162"/>
      <c r="X22" s="162" t="s">
        <v>135</v>
      </c>
      <c r="Y22" s="162" t="s">
        <v>136</v>
      </c>
      <c r="Z22" s="152"/>
      <c r="AA22" s="152"/>
      <c r="AB22" s="152"/>
      <c r="AC22" s="152"/>
      <c r="AD22" s="152"/>
      <c r="AE22" s="152"/>
      <c r="AF22" s="152"/>
      <c r="AG22" s="152" t="s">
        <v>137</v>
      </c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</row>
    <row r="23" spans="1:60" outlineLevel="2">
      <c r="A23" s="159"/>
      <c r="B23" s="160"/>
      <c r="C23" s="189">
        <v>4.0599999999999996</v>
      </c>
      <c r="D23" s="164"/>
      <c r="E23" s="165">
        <v>4.0599999999999996</v>
      </c>
      <c r="F23" s="195"/>
      <c r="G23" s="162"/>
      <c r="H23" s="162"/>
      <c r="I23" s="162"/>
      <c r="J23" s="162"/>
      <c r="K23" s="162"/>
      <c r="L23" s="162"/>
      <c r="M23" s="162"/>
      <c r="N23" s="161"/>
      <c r="O23" s="161"/>
      <c r="P23" s="161"/>
      <c r="Q23" s="161"/>
      <c r="R23" s="162"/>
      <c r="S23" s="162"/>
      <c r="T23" s="162"/>
      <c r="U23" s="162"/>
      <c r="V23" s="162"/>
      <c r="W23" s="162"/>
      <c r="X23" s="162"/>
      <c r="Y23" s="162"/>
      <c r="Z23" s="152"/>
      <c r="AA23" s="152"/>
      <c r="AB23" s="152"/>
      <c r="AC23" s="152"/>
      <c r="AD23" s="152"/>
      <c r="AE23" s="152"/>
      <c r="AF23" s="152"/>
      <c r="AG23" s="152" t="s">
        <v>139</v>
      </c>
      <c r="AH23" s="152">
        <v>5</v>
      </c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</row>
    <row r="24" spans="1:60" outlineLevel="3">
      <c r="A24" s="159"/>
      <c r="B24" s="160"/>
      <c r="C24" s="189">
        <v>1.3049999999999999</v>
      </c>
      <c r="D24" s="164"/>
      <c r="E24" s="165">
        <v>1.3049999999999999</v>
      </c>
      <c r="F24" s="195"/>
      <c r="G24" s="162"/>
      <c r="H24" s="162"/>
      <c r="I24" s="162"/>
      <c r="J24" s="162"/>
      <c r="K24" s="162"/>
      <c r="L24" s="162"/>
      <c r="M24" s="162"/>
      <c r="N24" s="161"/>
      <c r="O24" s="161"/>
      <c r="P24" s="161"/>
      <c r="Q24" s="161"/>
      <c r="R24" s="162"/>
      <c r="S24" s="162"/>
      <c r="T24" s="162"/>
      <c r="U24" s="162"/>
      <c r="V24" s="162"/>
      <c r="W24" s="162"/>
      <c r="X24" s="162"/>
      <c r="Y24" s="162"/>
      <c r="Z24" s="152"/>
      <c r="AA24" s="152"/>
      <c r="AB24" s="152"/>
      <c r="AC24" s="152"/>
      <c r="AD24" s="152"/>
      <c r="AE24" s="152"/>
      <c r="AF24" s="152"/>
      <c r="AG24" s="152" t="s">
        <v>139</v>
      </c>
      <c r="AH24" s="152">
        <v>5</v>
      </c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</row>
    <row r="25" spans="1:60" outlineLevel="1">
      <c r="A25" s="181">
        <v>8</v>
      </c>
      <c r="B25" s="182" t="s">
        <v>155</v>
      </c>
      <c r="C25" s="190" t="s">
        <v>498</v>
      </c>
      <c r="D25" s="183" t="s">
        <v>156</v>
      </c>
      <c r="E25" s="184">
        <v>2</v>
      </c>
      <c r="F25" s="185">
        <v>0</v>
      </c>
      <c r="G25" s="186">
        <f>ROUND(E25*F25,2)</f>
        <v>0</v>
      </c>
      <c r="H25" s="163">
        <v>0</v>
      </c>
      <c r="I25" s="162">
        <f>ROUND(E25*H25,2)</f>
        <v>0</v>
      </c>
      <c r="J25" s="163">
        <v>5600</v>
      </c>
      <c r="K25" s="162">
        <f>ROUND(E25*J25,2)</f>
        <v>11200</v>
      </c>
      <c r="L25" s="162">
        <v>21</v>
      </c>
      <c r="M25" s="162">
        <f>G25*(1+L25/100)</f>
        <v>0</v>
      </c>
      <c r="N25" s="161">
        <v>0</v>
      </c>
      <c r="O25" s="161">
        <f>ROUND(E25*N25,2)</f>
        <v>0</v>
      </c>
      <c r="P25" s="161">
        <v>0</v>
      </c>
      <c r="Q25" s="161">
        <f>ROUND(E25*P25,2)</f>
        <v>0</v>
      </c>
      <c r="R25" s="162"/>
      <c r="S25" s="162" t="s">
        <v>157</v>
      </c>
      <c r="T25" s="162" t="s">
        <v>158</v>
      </c>
      <c r="U25" s="162">
        <v>0</v>
      </c>
      <c r="V25" s="162">
        <f>ROUND(E25*U25,2)</f>
        <v>0</v>
      </c>
      <c r="W25" s="162"/>
      <c r="X25" s="162" t="s">
        <v>135</v>
      </c>
      <c r="Y25" s="162" t="s">
        <v>136</v>
      </c>
      <c r="Z25" s="152"/>
      <c r="AA25" s="152"/>
      <c r="AB25" s="152"/>
      <c r="AC25" s="152"/>
      <c r="AD25" s="152"/>
      <c r="AE25" s="152"/>
      <c r="AF25" s="152"/>
      <c r="AG25" s="152" t="s">
        <v>137</v>
      </c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</row>
    <row r="26" spans="1:60">
      <c r="A26" s="168" t="s">
        <v>130</v>
      </c>
      <c r="B26" s="169" t="s">
        <v>55</v>
      </c>
      <c r="C26" s="187" t="s">
        <v>56</v>
      </c>
      <c r="D26" s="170"/>
      <c r="E26" s="171"/>
      <c r="F26" s="172"/>
      <c r="G26" s="173">
        <f>SUMIF(AG27:AG43,"&lt;&gt;NOR",G27:G43)</f>
        <v>0</v>
      </c>
      <c r="H26" s="167"/>
      <c r="I26" s="167">
        <f>SUM(I27:I43)</f>
        <v>22284.65</v>
      </c>
      <c r="J26" s="167"/>
      <c r="K26" s="167">
        <f>SUM(K27:K43)</f>
        <v>68190.010000000009</v>
      </c>
      <c r="L26" s="167"/>
      <c r="M26" s="167">
        <f>SUM(M27:M43)</f>
        <v>0</v>
      </c>
      <c r="N26" s="166"/>
      <c r="O26" s="166">
        <f>SUM(O27:O43)</f>
        <v>5.83</v>
      </c>
      <c r="P26" s="166"/>
      <c r="Q26" s="166">
        <f>SUM(Q27:Q43)</f>
        <v>0</v>
      </c>
      <c r="R26" s="167"/>
      <c r="S26" s="167"/>
      <c r="T26" s="167"/>
      <c r="U26" s="167"/>
      <c r="V26" s="167">
        <f>SUM(V27:V43)</f>
        <v>123.13</v>
      </c>
      <c r="W26" s="167"/>
      <c r="X26" s="167"/>
      <c r="Y26" s="167"/>
      <c r="AG26" t="s">
        <v>131</v>
      </c>
    </row>
    <row r="27" spans="1:60" outlineLevel="1">
      <c r="A27" s="175">
        <v>9</v>
      </c>
      <c r="B27" s="176" t="s">
        <v>159</v>
      </c>
      <c r="C27" s="188" t="s">
        <v>160</v>
      </c>
      <c r="D27" s="177" t="s">
        <v>133</v>
      </c>
      <c r="E27" s="178">
        <v>90</v>
      </c>
      <c r="F27" s="179">
        <v>0</v>
      </c>
      <c r="G27" s="180">
        <f>ROUND(E27*F27,2)</f>
        <v>0</v>
      </c>
      <c r="H27" s="163">
        <v>19.309999999999999</v>
      </c>
      <c r="I27" s="162">
        <f>ROUND(E27*H27,2)</f>
        <v>1737.9</v>
      </c>
      <c r="J27" s="163">
        <v>38.49</v>
      </c>
      <c r="K27" s="162">
        <f>ROUND(E27*J27,2)</f>
        <v>3464.1</v>
      </c>
      <c r="L27" s="162">
        <v>21</v>
      </c>
      <c r="M27" s="162">
        <f>G27*(1+L27/100)</f>
        <v>0</v>
      </c>
      <c r="N27" s="161">
        <v>4.0000000000000003E-5</v>
      </c>
      <c r="O27" s="161">
        <f>ROUND(E27*N27,2)</f>
        <v>0</v>
      </c>
      <c r="P27" s="161">
        <v>0</v>
      </c>
      <c r="Q27" s="161">
        <f>ROUND(E27*P27,2)</f>
        <v>0</v>
      </c>
      <c r="R27" s="162"/>
      <c r="S27" s="162" t="s">
        <v>134</v>
      </c>
      <c r="T27" s="162" t="s">
        <v>134</v>
      </c>
      <c r="U27" s="162">
        <v>7.8E-2</v>
      </c>
      <c r="V27" s="162">
        <f>ROUND(E27*U27,2)</f>
        <v>7.02</v>
      </c>
      <c r="W27" s="162"/>
      <c r="X27" s="162" t="s">
        <v>135</v>
      </c>
      <c r="Y27" s="162" t="s">
        <v>136</v>
      </c>
      <c r="Z27" s="152"/>
      <c r="AA27" s="152"/>
      <c r="AB27" s="152"/>
      <c r="AC27" s="152"/>
      <c r="AD27" s="152"/>
      <c r="AE27" s="152"/>
      <c r="AF27" s="152"/>
      <c r="AG27" s="152" t="s">
        <v>137</v>
      </c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</row>
    <row r="28" spans="1:60" outlineLevel="2">
      <c r="A28" s="159"/>
      <c r="B28" s="160"/>
      <c r="C28" s="189" t="s">
        <v>499</v>
      </c>
      <c r="D28" s="164"/>
      <c r="E28" s="165">
        <v>90</v>
      </c>
      <c r="F28" s="195"/>
      <c r="G28" s="162"/>
      <c r="H28" s="162"/>
      <c r="I28" s="162"/>
      <c r="J28" s="162"/>
      <c r="K28" s="162"/>
      <c r="L28" s="162"/>
      <c r="M28" s="162"/>
      <c r="N28" s="161"/>
      <c r="O28" s="161"/>
      <c r="P28" s="161"/>
      <c r="Q28" s="161"/>
      <c r="R28" s="162"/>
      <c r="S28" s="162"/>
      <c r="T28" s="162"/>
      <c r="U28" s="162"/>
      <c r="V28" s="162"/>
      <c r="W28" s="162"/>
      <c r="X28" s="162"/>
      <c r="Y28" s="162"/>
      <c r="Z28" s="152"/>
      <c r="AA28" s="152"/>
      <c r="AB28" s="152"/>
      <c r="AC28" s="152"/>
      <c r="AD28" s="152"/>
      <c r="AE28" s="152"/>
      <c r="AF28" s="152"/>
      <c r="AG28" s="152" t="s">
        <v>139</v>
      </c>
      <c r="AH28" s="152">
        <v>0</v>
      </c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</row>
    <row r="29" spans="1:60" ht="22.5" outlineLevel="1">
      <c r="A29" s="175">
        <v>10</v>
      </c>
      <c r="B29" s="176" t="s">
        <v>161</v>
      </c>
      <c r="C29" s="188" t="s">
        <v>162</v>
      </c>
      <c r="D29" s="177" t="s">
        <v>133</v>
      </c>
      <c r="E29" s="178">
        <v>15.928000000000001</v>
      </c>
      <c r="F29" s="179">
        <v>0</v>
      </c>
      <c r="G29" s="180">
        <f>ROUND(E29*F29,2)</f>
        <v>0</v>
      </c>
      <c r="H29" s="163">
        <v>69.2</v>
      </c>
      <c r="I29" s="162">
        <f>ROUND(E29*H29,2)</f>
        <v>1102.22</v>
      </c>
      <c r="J29" s="163">
        <v>229.3</v>
      </c>
      <c r="K29" s="162">
        <f>ROUND(E29*J29,2)</f>
        <v>3652.29</v>
      </c>
      <c r="L29" s="162">
        <v>21</v>
      </c>
      <c r="M29" s="162">
        <f>G29*(1+L29/100)</f>
        <v>0</v>
      </c>
      <c r="N29" s="161">
        <v>5.2639999999999999E-2</v>
      </c>
      <c r="O29" s="161">
        <f>ROUND(E29*N29,2)</f>
        <v>0.84</v>
      </c>
      <c r="P29" s="161">
        <v>0</v>
      </c>
      <c r="Q29" s="161">
        <f>ROUND(E29*P29,2)</f>
        <v>0</v>
      </c>
      <c r="R29" s="162"/>
      <c r="S29" s="162" t="s">
        <v>134</v>
      </c>
      <c r="T29" s="162" t="s">
        <v>134</v>
      </c>
      <c r="U29" s="162">
        <v>0.39600000000000002</v>
      </c>
      <c r="V29" s="162">
        <f>ROUND(E29*U29,2)</f>
        <v>6.31</v>
      </c>
      <c r="W29" s="162"/>
      <c r="X29" s="162" t="s">
        <v>135</v>
      </c>
      <c r="Y29" s="162" t="s">
        <v>136</v>
      </c>
      <c r="Z29" s="152"/>
      <c r="AA29" s="152"/>
      <c r="AB29" s="152"/>
      <c r="AC29" s="152"/>
      <c r="AD29" s="152"/>
      <c r="AE29" s="152"/>
      <c r="AF29" s="152"/>
      <c r="AG29" s="152" t="s">
        <v>137</v>
      </c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</row>
    <row r="30" spans="1:60" outlineLevel="2">
      <c r="A30" s="159"/>
      <c r="B30" s="160"/>
      <c r="C30" s="189">
        <v>15.928000000000001</v>
      </c>
      <c r="D30" s="164"/>
      <c r="E30" s="165">
        <v>15.928000000000001</v>
      </c>
      <c r="F30" s="195"/>
      <c r="G30" s="162"/>
      <c r="H30" s="162"/>
      <c r="I30" s="162"/>
      <c r="J30" s="162"/>
      <c r="K30" s="162"/>
      <c r="L30" s="162"/>
      <c r="M30" s="162"/>
      <c r="N30" s="161"/>
      <c r="O30" s="161"/>
      <c r="P30" s="161"/>
      <c r="Q30" s="161"/>
      <c r="R30" s="162"/>
      <c r="S30" s="162"/>
      <c r="T30" s="162"/>
      <c r="U30" s="162"/>
      <c r="V30" s="162"/>
      <c r="W30" s="162"/>
      <c r="X30" s="162"/>
      <c r="Y30" s="162"/>
      <c r="Z30" s="152"/>
      <c r="AA30" s="152"/>
      <c r="AB30" s="152"/>
      <c r="AC30" s="152"/>
      <c r="AD30" s="152"/>
      <c r="AE30" s="152"/>
      <c r="AF30" s="152"/>
      <c r="AG30" s="152" t="s">
        <v>139</v>
      </c>
      <c r="AH30" s="152">
        <v>5</v>
      </c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</row>
    <row r="31" spans="1:60" outlineLevel="1">
      <c r="A31" s="175">
        <v>11</v>
      </c>
      <c r="B31" s="176" t="s">
        <v>163</v>
      </c>
      <c r="C31" s="188" t="s">
        <v>164</v>
      </c>
      <c r="D31" s="177" t="s">
        <v>133</v>
      </c>
      <c r="E31" s="178">
        <v>71.423630000000003</v>
      </c>
      <c r="F31" s="179">
        <v>0</v>
      </c>
      <c r="G31" s="180">
        <f>ROUND(E31*F31,2)</f>
        <v>0</v>
      </c>
      <c r="H31" s="163">
        <v>72.95</v>
      </c>
      <c r="I31" s="162">
        <f>ROUND(E31*H31,2)</f>
        <v>5210.3500000000004</v>
      </c>
      <c r="J31" s="163">
        <v>388.05</v>
      </c>
      <c r="K31" s="162">
        <f>ROUND(E31*J31,2)</f>
        <v>27715.94</v>
      </c>
      <c r="L31" s="162">
        <v>21</v>
      </c>
      <c r="M31" s="162">
        <f>G31*(1+L31/100)</f>
        <v>0</v>
      </c>
      <c r="N31" s="161">
        <v>5.6050000000000003E-2</v>
      </c>
      <c r="O31" s="161">
        <f>ROUND(E31*N31,2)</f>
        <v>4</v>
      </c>
      <c r="P31" s="161">
        <v>0</v>
      </c>
      <c r="Q31" s="161">
        <f>ROUND(E31*P31,2)</f>
        <v>0</v>
      </c>
      <c r="R31" s="162"/>
      <c r="S31" s="162" t="s">
        <v>134</v>
      </c>
      <c r="T31" s="162" t="s">
        <v>134</v>
      </c>
      <c r="U31" s="162">
        <v>0.72</v>
      </c>
      <c r="V31" s="162">
        <f>ROUND(E31*U31,2)</f>
        <v>51.43</v>
      </c>
      <c r="W31" s="162"/>
      <c r="X31" s="162" t="s">
        <v>135</v>
      </c>
      <c r="Y31" s="162" t="s">
        <v>136</v>
      </c>
      <c r="Z31" s="152"/>
      <c r="AA31" s="152"/>
      <c r="AB31" s="152"/>
      <c r="AC31" s="152"/>
      <c r="AD31" s="152"/>
      <c r="AE31" s="152"/>
      <c r="AF31" s="152"/>
      <c r="AG31" s="152" t="s">
        <v>137</v>
      </c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</row>
    <row r="32" spans="1:60" ht="22.5" outlineLevel="2">
      <c r="A32" s="159"/>
      <c r="B32" s="160"/>
      <c r="C32" s="189" t="s">
        <v>165</v>
      </c>
      <c r="D32" s="164"/>
      <c r="E32" s="165"/>
      <c r="F32" s="195"/>
      <c r="G32" s="162"/>
      <c r="H32" s="162"/>
      <c r="I32" s="162"/>
      <c r="J32" s="162"/>
      <c r="K32" s="162"/>
      <c r="L32" s="162"/>
      <c r="M32" s="162"/>
      <c r="N32" s="161"/>
      <c r="O32" s="161"/>
      <c r="P32" s="161"/>
      <c r="Q32" s="161"/>
      <c r="R32" s="162"/>
      <c r="S32" s="162"/>
      <c r="T32" s="162"/>
      <c r="U32" s="162"/>
      <c r="V32" s="162"/>
      <c r="W32" s="162"/>
      <c r="X32" s="162"/>
      <c r="Y32" s="162"/>
      <c r="Z32" s="152"/>
      <c r="AA32" s="152"/>
      <c r="AB32" s="152"/>
      <c r="AC32" s="152"/>
      <c r="AD32" s="152"/>
      <c r="AE32" s="152"/>
      <c r="AF32" s="152"/>
      <c r="AG32" s="152" t="s">
        <v>139</v>
      </c>
      <c r="AH32" s="152">
        <v>0</v>
      </c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</row>
    <row r="33" spans="1:60" outlineLevel="3">
      <c r="A33" s="159"/>
      <c r="B33" s="160"/>
      <c r="C33" s="194" t="s">
        <v>486</v>
      </c>
      <c r="D33" s="164"/>
      <c r="E33" s="165">
        <v>71.423630000000003</v>
      </c>
      <c r="F33" s="195"/>
      <c r="G33" s="162"/>
      <c r="H33" s="162"/>
      <c r="I33" s="162"/>
      <c r="J33" s="162"/>
      <c r="K33" s="162"/>
      <c r="L33" s="162"/>
      <c r="M33" s="162"/>
      <c r="N33" s="161"/>
      <c r="O33" s="161"/>
      <c r="P33" s="161"/>
      <c r="Q33" s="161"/>
      <c r="R33" s="162"/>
      <c r="S33" s="162"/>
      <c r="T33" s="162"/>
      <c r="U33" s="162"/>
      <c r="V33" s="162"/>
      <c r="W33" s="162"/>
      <c r="X33" s="162"/>
      <c r="Y33" s="162"/>
      <c r="Z33" s="152"/>
      <c r="AA33" s="152"/>
      <c r="AB33" s="152"/>
      <c r="AC33" s="152"/>
      <c r="AD33" s="152"/>
      <c r="AE33" s="152"/>
      <c r="AF33" s="152"/>
      <c r="AG33" s="152" t="s">
        <v>139</v>
      </c>
      <c r="AH33" s="152">
        <v>5</v>
      </c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</row>
    <row r="34" spans="1:60" ht="22.5" outlineLevel="1">
      <c r="A34" s="175">
        <v>12</v>
      </c>
      <c r="B34" s="176" t="s">
        <v>166</v>
      </c>
      <c r="C34" s="188" t="s">
        <v>167</v>
      </c>
      <c r="D34" s="177" t="s">
        <v>133</v>
      </c>
      <c r="E34" s="178">
        <v>16.100000000000001</v>
      </c>
      <c r="F34" s="179">
        <v>0</v>
      </c>
      <c r="G34" s="180">
        <f>ROUND(E34*F34,2)</f>
        <v>0</v>
      </c>
      <c r="H34" s="163">
        <v>329.41</v>
      </c>
      <c r="I34" s="162">
        <f>ROUND(E34*H34,2)</f>
        <v>5303.5</v>
      </c>
      <c r="J34" s="163">
        <v>668.59</v>
      </c>
      <c r="K34" s="162">
        <f>ROUND(E34*J34,2)</f>
        <v>10764.3</v>
      </c>
      <c r="L34" s="162">
        <v>21</v>
      </c>
      <c r="M34" s="162">
        <f>G34*(1+L34/100)</f>
        <v>0</v>
      </c>
      <c r="N34" s="161">
        <v>3.4909999999999997E-2</v>
      </c>
      <c r="O34" s="161">
        <f>ROUND(E34*N34,2)</f>
        <v>0.56000000000000005</v>
      </c>
      <c r="P34" s="161">
        <v>0</v>
      </c>
      <c r="Q34" s="161">
        <f>ROUND(E34*P34,2)</f>
        <v>0</v>
      </c>
      <c r="R34" s="162"/>
      <c r="S34" s="162" t="s">
        <v>134</v>
      </c>
      <c r="T34" s="162" t="s">
        <v>134</v>
      </c>
      <c r="U34" s="162">
        <v>1.1841699999999999</v>
      </c>
      <c r="V34" s="162">
        <f>ROUND(E34*U34,2)</f>
        <v>19.07</v>
      </c>
      <c r="W34" s="162"/>
      <c r="X34" s="162" t="s">
        <v>135</v>
      </c>
      <c r="Y34" s="162" t="s">
        <v>136</v>
      </c>
      <c r="Z34" s="152"/>
      <c r="AA34" s="152"/>
      <c r="AB34" s="152"/>
      <c r="AC34" s="152"/>
      <c r="AD34" s="152"/>
      <c r="AE34" s="152"/>
      <c r="AF34" s="152"/>
      <c r="AG34" s="152" t="s">
        <v>137</v>
      </c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</row>
    <row r="35" spans="1:60" outlineLevel="2">
      <c r="A35" s="159"/>
      <c r="B35" s="160"/>
      <c r="C35" s="189" t="s">
        <v>487</v>
      </c>
      <c r="D35" s="164"/>
      <c r="E35" s="165">
        <v>9.6</v>
      </c>
      <c r="F35" s="195"/>
      <c r="G35" s="162"/>
      <c r="H35" s="162"/>
      <c r="I35" s="162"/>
      <c r="J35" s="162"/>
      <c r="K35" s="162"/>
      <c r="L35" s="162"/>
      <c r="M35" s="162"/>
      <c r="N35" s="161"/>
      <c r="O35" s="161"/>
      <c r="P35" s="161"/>
      <c r="Q35" s="161"/>
      <c r="R35" s="162"/>
      <c r="S35" s="162"/>
      <c r="T35" s="162"/>
      <c r="U35" s="162"/>
      <c r="V35" s="162"/>
      <c r="W35" s="162"/>
      <c r="X35" s="162"/>
      <c r="Y35" s="162"/>
      <c r="Z35" s="152"/>
      <c r="AA35" s="152"/>
      <c r="AB35" s="152"/>
      <c r="AC35" s="152"/>
      <c r="AD35" s="152"/>
      <c r="AE35" s="152"/>
      <c r="AF35" s="152"/>
      <c r="AG35" s="152" t="s">
        <v>139</v>
      </c>
      <c r="AH35" s="152">
        <v>0</v>
      </c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</row>
    <row r="36" spans="1:60" outlineLevel="3">
      <c r="A36" s="159"/>
      <c r="B36" s="160"/>
      <c r="C36" s="189" t="s">
        <v>168</v>
      </c>
      <c r="D36" s="164"/>
      <c r="E36" s="165">
        <v>6.5</v>
      </c>
      <c r="F36" s="195"/>
      <c r="G36" s="162"/>
      <c r="H36" s="162"/>
      <c r="I36" s="162"/>
      <c r="J36" s="162"/>
      <c r="K36" s="162"/>
      <c r="L36" s="162"/>
      <c r="M36" s="162"/>
      <c r="N36" s="161"/>
      <c r="O36" s="161"/>
      <c r="P36" s="161"/>
      <c r="Q36" s="161"/>
      <c r="R36" s="162"/>
      <c r="S36" s="162"/>
      <c r="T36" s="162"/>
      <c r="U36" s="162"/>
      <c r="V36" s="162"/>
      <c r="W36" s="162"/>
      <c r="X36" s="162"/>
      <c r="Y36" s="162"/>
      <c r="Z36" s="152"/>
      <c r="AA36" s="152"/>
      <c r="AB36" s="152"/>
      <c r="AC36" s="152"/>
      <c r="AD36" s="152"/>
      <c r="AE36" s="152"/>
      <c r="AF36" s="152"/>
      <c r="AG36" s="152" t="s">
        <v>139</v>
      </c>
      <c r="AH36" s="152">
        <v>0</v>
      </c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</row>
    <row r="37" spans="1:60" outlineLevel="1">
      <c r="A37" s="175">
        <v>13</v>
      </c>
      <c r="B37" s="176" t="s">
        <v>169</v>
      </c>
      <c r="C37" s="188" t="s">
        <v>170</v>
      </c>
      <c r="D37" s="177" t="s">
        <v>133</v>
      </c>
      <c r="E37" s="178">
        <v>31.856000000000002</v>
      </c>
      <c r="F37" s="179">
        <v>0</v>
      </c>
      <c r="G37" s="180">
        <f>ROUND(E37*F37,2)</f>
        <v>0</v>
      </c>
      <c r="H37" s="163">
        <v>16.8</v>
      </c>
      <c r="I37" s="162">
        <f>ROUND(E37*H37,2)</f>
        <v>535.17999999999995</v>
      </c>
      <c r="J37" s="163">
        <v>172.7</v>
      </c>
      <c r="K37" s="162">
        <f>ROUND(E37*J37,2)</f>
        <v>5501.53</v>
      </c>
      <c r="L37" s="162">
        <v>21</v>
      </c>
      <c r="M37" s="162">
        <f>G37*(1+L37/100)</f>
        <v>0</v>
      </c>
      <c r="N37" s="161">
        <v>6.5799999999999999E-3</v>
      </c>
      <c r="O37" s="161">
        <f>ROUND(E37*N37,2)</f>
        <v>0.21</v>
      </c>
      <c r="P37" s="161">
        <v>0</v>
      </c>
      <c r="Q37" s="161">
        <f>ROUND(E37*P37,2)</f>
        <v>0</v>
      </c>
      <c r="R37" s="162"/>
      <c r="S37" s="162" t="s">
        <v>134</v>
      </c>
      <c r="T37" s="162" t="s">
        <v>134</v>
      </c>
      <c r="U37" s="162">
        <v>0.31900000000000001</v>
      </c>
      <c r="V37" s="162">
        <f>ROUND(E37*U37,2)</f>
        <v>10.16</v>
      </c>
      <c r="W37" s="162"/>
      <c r="X37" s="162" t="s">
        <v>135</v>
      </c>
      <c r="Y37" s="162" t="s">
        <v>136</v>
      </c>
      <c r="Z37" s="152"/>
      <c r="AA37" s="152"/>
      <c r="AB37" s="152"/>
      <c r="AC37" s="152"/>
      <c r="AD37" s="152"/>
      <c r="AE37" s="152"/>
      <c r="AF37" s="152"/>
      <c r="AG37" s="152" t="s">
        <v>137</v>
      </c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</row>
    <row r="38" spans="1:60" outlineLevel="2">
      <c r="A38" s="159"/>
      <c r="B38" s="160"/>
      <c r="C38" s="194" t="s">
        <v>488</v>
      </c>
      <c r="D38" s="164"/>
      <c r="E38" s="165">
        <v>31.856000000000002</v>
      </c>
      <c r="F38" s="195"/>
      <c r="G38" s="162"/>
      <c r="H38" s="162"/>
      <c r="I38" s="162"/>
      <c r="J38" s="162"/>
      <c r="K38" s="162"/>
      <c r="L38" s="162"/>
      <c r="M38" s="162"/>
      <c r="N38" s="161"/>
      <c r="O38" s="161"/>
      <c r="P38" s="161"/>
      <c r="Q38" s="161"/>
      <c r="R38" s="162"/>
      <c r="S38" s="162"/>
      <c r="T38" s="162"/>
      <c r="U38" s="162"/>
      <c r="V38" s="162"/>
      <c r="W38" s="162"/>
      <c r="X38" s="162"/>
      <c r="Y38" s="162"/>
      <c r="Z38" s="152"/>
      <c r="AA38" s="152"/>
      <c r="AB38" s="152"/>
      <c r="AC38" s="152"/>
      <c r="AD38" s="152"/>
      <c r="AE38" s="152"/>
      <c r="AF38" s="152"/>
      <c r="AG38" s="152" t="s">
        <v>139</v>
      </c>
      <c r="AH38" s="152">
        <v>5</v>
      </c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</row>
    <row r="39" spans="1:60" outlineLevel="1">
      <c r="A39" s="175">
        <v>14</v>
      </c>
      <c r="B39" s="176" t="s">
        <v>171</v>
      </c>
      <c r="C39" s="188" t="s">
        <v>172</v>
      </c>
      <c r="D39" s="177" t="s">
        <v>133</v>
      </c>
      <c r="E39" s="178">
        <v>71.423630000000003</v>
      </c>
      <c r="F39" s="179">
        <v>0</v>
      </c>
      <c r="G39" s="180">
        <f>ROUND(E39*F39,2)</f>
        <v>0</v>
      </c>
      <c r="H39" s="163">
        <v>61.74</v>
      </c>
      <c r="I39" s="162">
        <f>ROUND(E39*H39,2)</f>
        <v>4409.6899999999996</v>
      </c>
      <c r="J39" s="163">
        <v>136.76</v>
      </c>
      <c r="K39" s="162">
        <f>ROUND(E39*J39,2)</f>
        <v>9767.9</v>
      </c>
      <c r="L39" s="162">
        <v>21</v>
      </c>
      <c r="M39" s="162">
        <f>G39*(1+L39/100)</f>
        <v>0</v>
      </c>
      <c r="N39" s="161">
        <v>7.2999999999999996E-4</v>
      </c>
      <c r="O39" s="161">
        <f>ROUND(E39*N39,2)</f>
        <v>0.05</v>
      </c>
      <c r="P39" s="161">
        <v>0</v>
      </c>
      <c r="Q39" s="161">
        <f>ROUND(E39*P39,2)</f>
        <v>0</v>
      </c>
      <c r="R39" s="162"/>
      <c r="S39" s="162" t="s">
        <v>134</v>
      </c>
      <c r="T39" s="162" t="s">
        <v>134</v>
      </c>
      <c r="U39" s="162">
        <v>0.23</v>
      </c>
      <c r="V39" s="162">
        <f>ROUND(E39*U39,2)</f>
        <v>16.43</v>
      </c>
      <c r="W39" s="162"/>
      <c r="X39" s="162" t="s">
        <v>135</v>
      </c>
      <c r="Y39" s="162" t="s">
        <v>136</v>
      </c>
      <c r="Z39" s="152"/>
      <c r="AA39" s="152"/>
      <c r="AB39" s="152"/>
      <c r="AC39" s="152"/>
      <c r="AD39" s="152"/>
      <c r="AE39" s="152"/>
      <c r="AF39" s="152"/>
      <c r="AG39" s="152" t="s">
        <v>137</v>
      </c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</row>
    <row r="40" spans="1:60" outlineLevel="2">
      <c r="A40" s="159"/>
      <c r="B40" s="160"/>
      <c r="C40" s="189">
        <v>71.423630000000003</v>
      </c>
      <c r="D40" s="164"/>
      <c r="E40" s="165">
        <v>71.423630000000003</v>
      </c>
      <c r="F40" s="195"/>
      <c r="G40" s="162"/>
      <c r="H40" s="162"/>
      <c r="I40" s="162"/>
      <c r="J40" s="162"/>
      <c r="K40" s="162"/>
      <c r="L40" s="162"/>
      <c r="M40" s="162"/>
      <c r="N40" s="161"/>
      <c r="O40" s="161"/>
      <c r="P40" s="161"/>
      <c r="Q40" s="161"/>
      <c r="R40" s="162"/>
      <c r="S40" s="162"/>
      <c r="T40" s="162"/>
      <c r="U40" s="162"/>
      <c r="V40" s="162"/>
      <c r="W40" s="162"/>
      <c r="X40" s="162"/>
      <c r="Y40" s="162"/>
      <c r="Z40" s="152"/>
      <c r="AA40" s="152"/>
      <c r="AB40" s="152"/>
      <c r="AC40" s="152"/>
      <c r="AD40" s="152"/>
      <c r="AE40" s="152"/>
      <c r="AF40" s="152"/>
      <c r="AG40" s="152" t="s">
        <v>139</v>
      </c>
      <c r="AH40" s="152">
        <v>5</v>
      </c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</row>
    <row r="41" spans="1:60" ht="22.5" outlineLevel="1">
      <c r="A41" s="175">
        <v>15</v>
      </c>
      <c r="B41" s="176" t="s">
        <v>173</v>
      </c>
      <c r="C41" s="188" t="s">
        <v>174</v>
      </c>
      <c r="D41" s="177" t="s">
        <v>133</v>
      </c>
      <c r="E41" s="178">
        <v>35.1235</v>
      </c>
      <c r="F41" s="179">
        <v>0</v>
      </c>
      <c r="G41" s="180">
        <f>ROUND(E41*F41,2)</f>
        <v>0</v>
      </c>
      <c r="H41" s="163">
        <v>113.48</v>
      </c>
      <c r="I41" s="162">
        <f>ROUND(E41*H41,2)</f>
        <v>3985.81</v>
      </c>
      <c r="J41" s="163">
        <v>208.52</v>
      </c>
      <c r="K41" s="162">
        <f>ROUND(E41*J41,2)</f>
        <v>7323.95</v>
      </c>
      <c r="L41" s="162">
        <v>21</v>
      </c>
      <c r="M41" s="162">
        <f>G41*(1+L41/100)</f>
        <v>0</v>
      </c>
      <c r="N41" s="161">
        <v>4.9100000000000003E-3</v>
      </c>
      <c r="O41" s="161">
        <f>ROUND(E41*N41,2)</f>
        <v>0.17</v>
      </c>
      <c r="P41" s="161">
        <v>0</v>
      </c>
      <c r="Q41" s="161">
        <f>ROUND(E41*P41,2)</f>
        <v>0</v>
      </c>
      <c r="R41" s="162"/>
      <c r="S41" s="162" t="s">
        <v>134</v>
      </c>
      <c r="T41" s="162" t="s">
        <v>134</v>
      </c>
      <c r="U41" s="162">
        <v>0.36199999999999999</v>
      </c>
      <c r="V41" s="162">
        <f>ROUND(E41*U41,2)</f>
        <v>12.71</v>
      </c>
      <c r="W41" s="162"/>
      <c r="X41" s="162" t="s">
        <v>135</v>
      </c>
      <c r="Y41" s="162" t="s">
        <v>136</v>
      </c>
      <c r="Z41" s="152"/>
      <c r="AA41" s="152"/>
      <c r="AB41" s="152"/>
      <c r="AC41" s="152"/>
      <c r="AD41" s="152"/>
      <c r="AE41" s="152"/>
      <c r="AF41" s="152"/>
      <c r="AG41" s="152" t="s">
        <v>137</v>
      </c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</row>
    <row r="42" spans="1:60" outlineLevel="2">
      <c r="A42" s="159"/>
      <c r="B42" s="160"/>
      <c r="C42" s="189" t="s">
        <v>175</v>
      </c>
      <c r="D42" s="164"/>
      <c r="E42" s="165">
        <v>3.2675000000000001</v>
      </c>
      <c r="F42" s="195"/>
      <c r="G42" s="162"/>
      <c r="H42" s="162"/>
      <c r="I42" s="162"/>
      <c r="J42" s="162"/>
      <c r="K42" s="162"/>
      <c r="L42" s="162"/>
      <c r="M42" s="162"/>
      <c r="N42" s="161"/>
      <c r="O42" s="161"/>
      <c r="P42" s="161"/>
      <c r="Q42" s="161"/>
      <c r="R42" s="162"/>
      <c r="S42" s="162"/>
      <c r="T42" s="162"/>
      <c r="U42" s="162"/>
      <c r="V42" s="162"/>
      <c r="W42" s="162"/>
      <c r="X42" s="162"/>
      <c r="Y42" s="162"/>
      <c r="Z42" s="152"/>
      <c r="AA42" s="152"/>
      <c r="AB42" s="152"/>
      <c r="AC42" s="152"/>
      <c r="AD42" s="152"/>
      <c r="AE42" s="152"/>
      <c r="AF42" s="152"/>
      <c r="AG42" s="152" t="s">
        <v>139</v>
      </c>
      <c r="AH42" s="152">
        <v>0</v>
      </c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</row>
    <row r="43" spans="1:60" outlineLevel="3">
      <c r="A43" s="159"/>
      <c r="B43" s="160"/>
      <c r="C43" s="194" t="s">
        <v>488</v>
      </c>
      <c r="D43" s="164"/>
      <c r="E43" s="165">
        <v>31.856000000000002</v>
      </c>
      <c r="F43" s="195"/>
      <c r="G43" s="162"/>
      <c r="H43" s="162"/>
      <c r="I43" s="162"/>
      <c r="J43" s="162"/>
      <c r="K43" s="162"/>
      <c r="L43" s="162"/>
      <c r="M43" s="162"/>
      <c r="N43" s="161"/>
      <c r="O43" s="161"/>
      <c r="P43" s="161"/>
      <c r="Q43" s="161"/>
      <c r="R43" s="162"/>
      <c r="S43" s="162"/>
      <c r="T43" s="162"/>
      <c r="U43" s="162"/>
      <c r="V43" s="162"/>
      <c r="W43" s="162"/>
      <c r="X43" s="162"/>
      <c r="Y43" s="162"/>
      <c r="Z43" s="152"/>
      <c r="AA43" s="152"/>
      <c r="AB43" s="152"/>
      <c r="AC43" s="152"/>
      <c r="AD43" s="152"/>
      <c r="AE43" s="152"/>
      <c r="AF43" s="152"/>
      <c r="AG43" s="152" t="s">
        <v>139</v>
      </c>
      <c r="AH43" s="152">
        <v>5</v>
      </c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</row>
    <row r="44" spans="1:60">
      <c r="A44" s="168" t="s">
        <v>130</v>
      </c>
      <c r="B44" s="169" t="s">
        <v>57</v>
      </c>
      <c r="C44" s="187" t="s">
        <v>58</v>
      </c>
      <c r="D44" s="170"/>
      <c r="E44" s="171"/>
      <c r="F44" s="172"/>
      <c r="G44" s="173">
        <f>SUMIF(AG45:AG56,"&lt;&gt;NOR",G45:G56)</f>
        <v>0</v>
      </c>
      <c r="H44" s="167"/>
      <c r="I44" s="167">
        <f>SUM(I45:I56)</f>
        <v>4585.07</v>
      </c>
      <c r="J44" s="167"/>
      <c r="K44" s="167">
        <f>SUM(K45:K56)</f>
        <v>13519.67</v>
      </c>
      <c r="L44" s="167"/>
      <c r="M44" s="167">
        <f>SUM(M45:M56)</f>
        <v>0</v>
      </c>
      <c r="N44" s="166"/>
      <c r="O44" s="166">
        <f>SUM(O45:O56)</f>
        <v>1.68</v>
      </c>
      <c r="P44" s="166"/>
      <c r="Q44" s="166">
        <f>SUM(Q45:Q56)</f>
        <v>0</v>
      </c>
      <c r="R44" s="167"/>
      <c r="S44" s="167"/>
      <c r="T44" s="167"/>
      <c r="U44" s="167"/>
      <c r="V44" s="167">
        <f>SUM(V45:V56)</f>
        <v>14.77</v>
      </c>
      <c r="W44" s="167"/>
      <c r="X44" s="167"/>
      <c r="Y44" s="167"/>
      <c r="AG44" t="s">
        <v>131</v>
      </c>
    </row>
    <row r="45" spans="1:60" outlineLevel="1">
      <c r="A45" s="175">
        <v>16</v>
      </c>
      <c r="B45" s="176" t="s">
        <v>176</v>
      </c>
      <c r="C45" s="188" t="s">
        <v>177</v>
      </c>
      <c r="D45" s="177" t="s">
        <v>178</v>
      </c>
      <c r="E45" s="178">
        <v>0.47048000000000001</v>
      </c>
      <c r="F45" s="179">
        <v>0</v>
      </c>
      <c r="G45" s="180">
        <f>ROUND(E45*F45,2)</f>
        <v>0</v>
      </c>
      <c r="H45" s="163">
        <v>3581.98</v>
      </c>
      <c r="I45" s="162">
        <f>ROUND(E45*H45,2)</f>
        <v>1685.25</v>
      </c>
      <c r="J45" s="163">
        <v>1503.02</v>
      </c>
      <c r="K45" s="162">
        <f>ROUND(E45*J45,2)</f>
        <v>707.14</v>
      </c>
      <c r="L45" s="162">
        <v>21</v>
      </c>
      <c r="M45" s="162">
        <f>G45*(1+L45/100)</f>
        <v>0</v>
      </c>
      <c r="N45" s="161">
        <v>2.5249999999999999</v>
      </c>
      <c r="O45" s="161">
        <f>ROUND(E45*N45,2)</f>
        <v>1.19</v>
      </c>
      <c r="P45" s="161">
        <v>0</v>
      </c>
      <c r="Q45" s="161">
        <f>ROUND(E45*P45,2)</f>
        <v>0</v>
      </c>
      <c r="R45" s="162"/>
      <c r="S45" s="162" t="s">
        <v>134</v>
      </c>
      <c r="T45" s="162" t="s">
        <v>134</v>
      </c>
      <c r="U45" s="162">
        <v>3.2130000000000001</v>
      </c>
      <c r="V45" s="162">
        <f>ROUND(E45*U45,2)</f>
        <v>1.51</v>
      </c>
      <c r="W45" s="162"/>
      <c r="X45" s="162" t="s">
        <v>135</v>
      </c>
      <c r="Y45" s="162" t="s">
        <v>136</v>
      </c>
      <c r="Z45" s="152"/>
      <c r="AA45" s="152"/>
      <c r="AB45" s="152"/>
      <c r="AC45" s="152"/>
      <c r="AD45" s="152"/>
      <c r="AE45" s="152"/>
      <c r="AF45" s="152"/>
      <c r="AG45" s="152" t="s">
        <v>137</v>
      </c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</row>
    <row r="46" spans="1:60" outlineLevel="2">
      <c r="A46" s="159"/>
      <c r="B46" s="160"/>
      <c r="C46" s="189" t="s">
        <v>179</v>
      </c>
      <c r="D46" s="164"/>
      <c r="E46" s="165">
        <v>0.16400000000000001</v>
      </c>
      <c r="F46" s="195"/>
      <c r="G46" s="162"/>
      <c r="H46" s="162"/>
      <c r="I46" s="162"/>
      <c r="J46" s="162"/>
      <c r="K46" s="162"/>
      <c r="L46" s="162"/>
      <c r="M46" s="162"/>
      <c r="N46" s="161"/>
      <c r="O46" s="161"/>
      <c r="P46" s="161"/>
      <c r="Q46" s="161"/>
      <c r="R46" s="162"/>
      <c r="S46" s="162"/>
      <c r="T46" s="162"/>
      <c r="U46" s="162"/>
      <c r="V46" s="162"/>
      <c r="W46" s="162"/>
      <c r="X46" s="162"/>
      <c r="Y46" s="162"/>
      <c r="Z46" s="152"/>
      <c r="AA46" s="152"/>
      <c r="AB46" s="152"/>
      <c r="AC46" s="152"/>
      <c r="AD46" s="152"/>
      <c r="AE46" s="152"/>
      <c r="AF46" s="152"/>
      <c r="AG46" s="152" t="s">
        <v>139</v>
      </c>
      <c r="AH46" s="152">
        <v>0</v>
      </c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</row>
    <row r="47" spans="1:60" outlineLevel="3">
      <c r="A47" s="159"/>
      <c r="B47" s="160"/>
      <c r="C47" s="189" t="s">
        <v>180</v>
      </c>
      <c r="D47" s="164"/>
      <c r="E47" s="165">
        <v>0.30647999999999997</v>
      </c>
      <c r="F47" s="195"/>
      <c r="G47" s="162"/>
      <c r="H47" s="162"/>
      <c r="I47" s="162"/>
      <c r="J47" s="162"/>
      <c r="K47" s="162"/>
      <c r="L47" s="162"/>
      <c r="M47" s="162"/>
      <c r="N47" s="161"/>
      <c r="O47" s="161"/>
      <c r="P47" s="161"/>
      <c r="Q47" s="161"/>
      <c r="R47" s="162"/>
      <c r="S47" s="162"/>
      <c r="T47" s="162"/>
      <c r="U47" s="162"/>
      <c r="V47" s="162"/>
      <c r="W47" s="162"/>
      <c r="X47" s="162"/>
      <c r="Y47" s="162"/>
      <c r="Z47" s="152"/>
      <c r="AA47" s="152"/>
      <c r="AB47" s="152"/>
      <c r="AC47" s="152"/>
      <c r="AD47" s="152"/>
      <c r="AE47" s="152"/>
      <c r="AF47" s="152"/>
      <c r="AG47" s="152" t="s">
        <v>139</v>
      </c>
      <c r="AH47" s="152">
        <v>0</v>
      </c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</row>
    <row r="48" spans="1:60" outlineLevel="1">
      <c r="A48" s="175">
        <v>17</v>
      </c>
      <c r="B48" s="176" t="s">
        <v>181</v>
      </c>
      <c r="C48" s="188" t="s">
        <v>182</v>
      </c>
      <c r="D48" s="177" t="s">
        <v>178</v>
      </c>
      <c r="E48" s="178">
        <v>0.16400000000000001</v>
      </c>
      <c r="F48" s="179">
        <v>0</v>
      </c>
      <c r="G48" s="180">
        <f>ROUND(E48*F48,2)</f>
        <v>0</v>
      </c>
      <c r="H48" s="163">
        <v>0</v>
      </c>
      <c r="I48" s="162">
        <f>ROUND(E48*H48,2)</f>
        <v>0</v>
      </c>
      <c r="J48" s="163">
        <v>446.5</v>
      </c>
      <c r="K48" s="162">
        <f>ROUND(E48*J48,2)</f>
        <v>73.23</v>
      </c>
      <c r="L48" s="162">
        <v>21</v>
      </c>
      <c r="M48" s="162">
        <f>G48*(1+L48/100)</f>
        <v>0</v>
      </c>
      <c r="N48" s="161">
        <v>0</v>
      </c>
      <c r="O48" s="161">
        <f>ROUND(E48*N48,2)</f>
        <v>0</v>
      </c>
      <c r="P48" s="161">
        <v>0</v>
      </c>
      <c r="Q48" s="161">
        <f>ROUND(E48*P48,2)</f>
        <v>0</v>
      </c>
      <c r="R48" s="162"/>
      <c r="S48" s="162" t="s">
        <v>134</v>
      </c>
      <c r="T48" s="162" t="s">
        <v>134</v>
      </c>
      <c r="U48" s="162">
        <v>0.82</v>
      </c>
      <c r="V48" s="162">
        <f>ROUND(E48*U48,2)</f>
        <v>0.13</v>
      </c>
      <c r="W48" s="162"/>
      <c r="X48" s="162" t="s">
        <v>135</v>
      </c>
      <c r="Y48" s="162" t="s">
        <v>136</v>
      </c>
      <c r="Z48" s="152"/>
      <c r="AA48" s="152"/>
      <c r="AB48" s="152"/>
      <c r="AC48" s="152"/>
      <c r="AD48" s="152"/>
      <c r="AE48" s="152"/>
      <c r="AF48" s="152"/>
      <c r="AG48" s="152" t="s">
        <v>137</v>
      </c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</row>
    <row r="49" spans="1:60" outlineLevel="2">
      <c r="A49" s="159"/>
      <c r="B49" s="160"/>
      <c r="C49" s="189" t="s">
        <v>179</v>
      </c>
      <c r="D49" s="164"/>
      <c r="E49" s="165">
        <v>0.16400000000000001</v>
      </c>
      <c r="F49" s="195"/>
      <c r="G49" s="162"/>
      <c r="H49" s="162"/>
      <c r="I49" s="162"/>
      <c r="J49" s="162"/>
      <c r="K49" s="162"/>
      <c r="L49" s="162"/>
      <c r="M49" s="162"/>
      <c r="N49" s="161"/>
      <c r="O49" s="161"/>
      <c r="P49" s="161"/>
      <c r="Q49" s="161"/>
      <c r="R49" s="162"/>
      <c r="S49" s="162"/>
      <c r="T49" s="162"/>
      <c r="U49" s="162"/>
      <c r="V49" s="162"/>
      <c r="W49" s="162"/>
      <c r="X49" s="162"/>
      <c r="Y49" s="162"/>
      <c r="Z49" s="152"/>
      <c r="AA49" s="152"/>
      <c r="AB49" s="152"/>
      <c r="AC49" s="152"/>
      <c r="AD49" s="152"/>
      <c r="AE49" s="152"/>
      <c r="AF49" s="152"/>
      <c r="AG49" s="152" t="s">
        <v>139</v>
      </c>
      <c r="AH49" s="152">
        <v>0</v>
      </c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</row>
    <row r="50" spans="1:60" outlineLevel="1">
      <c r="A50" s="175">
        <v>18</v>
      </c>
      <c r="B50" s="176" t="s">
        <v>183</v>
      </c>
      <c r="C50" s="188" t="s">
        <v>184</v>
      </c>
      <c r="D50" s="177" t="s">
        <v>178</v>
      </c>
      <c r="E50" s="178">
        <v>0.70865999999999996</v>
      </c>
      <c r="F50" s="179">
        <v>0</v>
      </c>
      <c r="G50" s="180">
        <f>ROUND(E50*F50,2)</f>
        <v>0</v>
      </c>
      <c r="H50" s="163">
        <v>3872.45</v>
      </c>
      <c r="I50" s="162">
        <f>ROUND(E50*H50,2)</f>
        <v>2744.25</v>
      </c>
      <c r="J50" s="163">
        <v>2377.5500000000002</v>
      </c>
      <c r="K50" s="162">
        <f>ROUND(E50*J50,2)</f>
        <v>1684.87</v>
      </c>
      <c r="L50" s="162">
        <v>21</v>
      </c>
      <c r="M50" s="162">
        <f>G50*(1+L50/100)</f>
        <v>0</v>
      </c>
      <c r="N50" s="161">
        <v>0.27750000000000002</v>
      </c>
      <c r="O50" s="161">
        <f>ROUND(E50*N50,2)</f>
        <v>0.2</v>
      </c>
      <c r="P50" s="161">
        <v>0</v>
      </c>
      <c r="Q50" s="161">
        <f>ROUND(E50*P50,2)</f>
        <v>0</v>
      </c>
      <c r="R50" s="162"/>
      <c r="S50" s="162" t="s">
        <v>134</v>
      </c>
      <c r="T50" s="162" t="s">
        <v>134</v>
      </c>
      <c r="U50" s="162">
        <v>5.14</v>
      </c>
      <c r="V50" s="162">
        <f>ROUND(E50*U50,2)</f>
        <v>3.64</v>
      </c>
      <c r="W50" s="162"/>
      <c r="X50" s="162" t="s">
        <v>135</v>
      </c>
      <c r="Y50" s="162" t="s">
        <v>136</v>
      </c>
      <c r="Z50" s="152"/>
      <c r="AA50" s="152"/>
      <c r="AB50" s="152"/>
      <c r="AC50" s="152"/>
      <c r="AD50" s="152"/>
      <c r="AE50" s="152"/>
      <c r="AF50" s="152"/>
      <c r="AG50" s="152" t="s">
        <v>137</v>
      </c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</row>
    <row r="51" spans="1:60" outlineLevel="2">
      <c r="A51" s="159"/>
      <c r="B51" s="160"/>
      <c r="C51" s="189" t="s">
        <v>185</v>
      </c>
      <c r="D51" s="164"/>
      <c r="E51" s="165">
        <v>0.70865999999999996</v>
      </c>
      <c r="F51" s="195"/>
      <c r="G51" s="162"/>
      <c r="H51" s="162"/>
      <c r="I51" s="162"/>
      <c r="J51" s="162"/>
      <c r="K51" s="162"/>
      <c r="L51" s="162"/>
      <c r="M51" s="162"/>
      <c r="N51" s="161"/>
      <c r="O51" s="161"/>
      <c r="P51" s="161"/>
      <c r="Q51" s="161"/>
      <c r="R51" s="162"/>
      <c r="S51" s="162"/>
      <c r="T51" s="162"/>
      <c r="U51" s="162"/>
      <c r="V51" s="162"/>
      <c r="W51" s="162"/>
      <c r="X51" s="162"/>
      <c r="Y51" s="162"/>
      <c r="Z51" s="152"/>
      <c r="AA51" s="152"/>
      <c r="AB51" s="152"/>
      <c r="AC51" s="152"/>
      <c r="AD51" s="152"/>
      <c r="AE51" s="152"/>
      <c r="AF51" s="152"/>
      <c r="AG51" s="152" t="s">
        <v>139</v>
      </c>
      <c r="AH51" s="152">
        <v>0</v>
      </c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</row>
    <row r="52" spans="1:60" ht="22.5" outlineLevel="1">
      <c r="A52" s="175">
        <v>19</v>
      </c>
      <c r="B52" s="176" t="s">
        <v>186</v>
      </c>
      <c r="C52" s="188" t="s">
        <v>500</v>
      </c>
      <c r="D52" s="177" t="s">
        <v>187</v>
      </c>
      <c r="E52" s="178">
        <v>4.8700000000000002E-3</v>
      </c>
      <c r="F52" s="179">
        <v>0</v>
      </c>
      <c r="G52" s="180">
        <f>ROUND(E52*F52,2)</f>
        <v>0</v>
      </c>
      <c r="H52" s="163">
        <v>31943.78</v>
      </c>
      <c r="I52" s="162">
        <f>ROUND(E52*H52,2)</f>
        <v>155.57</v>
      </c>
      <c r="J52" s="163">
        <v>8216.2199999999993</v>
      </c>
      <c r="K52" s="162">
        <f>ROUND(E52*J52,2)</f>
        <v>40.01</v>
      </c>
      <c r="L52" s="162">
        <v>21</v>
      </c>
      <c r="M52" s="162">
        <f>G52*(1+L52/100)</f>
        <v>0</v>
      </c>
      <c r="N52" s="161">
        <v>1.06325</v>
      </c>
      <c r="O52" s="161">
        <f>ROUND(E52*N52,2)</f>
        <v>0.01</v>
      </c>
      <c r="P52" s="161">
        <v>0</v>
      </c>
      <c r="Q52" s="161">
        <f>ROUND(E52*P52,2)</f>
        <v>0</v>
      </c>
      <c r="R52" s="162"/>
      <c r="S52" s="162" t="s">
        <v>134</v>
      </c>
      <c r="T52" s="162" t="s">
        <v>134</v>
      </c>
      <c r="U52" s="162">
        <v>15.231</v>
      </c>
      <c r="V52" s="162">
        <f>ROUND(E52*U52,2)</f>
        <v>7.0000000000000007E-2</v>
      </c>
      <c r="W52" s="162"/>
      <c r="X52" s="162" t="s">
        <v>135</v>
      </c>
      <c r="Y52" s="162" t="s">
        <v>136</v>
      </c>
      <c r="Z52" s="152"/>
      <c r="AA52" s="152"/>
      <c r="AB52" s="152"/>
      <c r="AC52" s="152"/>
      <c r="AD52" s="152"/>
      <c r="AE52" s="152"/>
      <c r="AF52" s="152"/>
      <c r="AG52" s="152" t="s">
        <v>137</v>
      </c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</row>
    <row r="53" spans="1:60" outlineLevel="2">
      <c r="A53" s="159"/>
      <c r="B53" s="160"/>
      <c r="C53" s="189" t="s">
        <v>188</v>
      </c>
      <c r="D53" s="164"/>
      <c r="E53" s="165">
        <v>4.8700000000000002E-3</v>
      </c>
      <c r="F53" s="195"/>
      <c r="G53" s="162"/>
      <c r="H53" s="162"/>
      <c r="I53" s="162"/>
      <c r="J53" s="162"/>
      <c r="K53" s="162"/>
      <c r="L53" s="162"/>
      <c r="M53" s="162"/>
      <c r="N53" s="161"/>
      <c r="O53" s="161"/>
      <c r="P53" s="161"/>
      <c r="Q53" s="161"/>
      <c r="R53" s="162"/>
      <c r="S53" s="162"/>
      <c r="T53" s="162"/>
      <c r="U53" s="162"/>
      <c r="V53" s="162"/>
      <c r="W53" s="162"/>
      <c r="X53" s="162"/>
      <c r="Y53" s="162"/>
      <c r="Z53" s="152"/>
      <c r="AA53" s="152"/>
      <c r="AB53" s="152"/>
      <c r="AC53" s="152"/>
      <c r="AD53" s="152"/>
      <c r="AE53" s="152"/>
      <c r="AF53" s="152"/>
      <c r="AG53" s="152" t="s">
        <v>139</v>
      </c>
      <c r="AH53" s="152">
        <v>0</v>
      </c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  <c r="BH53" s="152"/>
    </row>
    <row r="54" spans="1:60" outlineLevel="1">
      <c r="A54" s="175">
        <v>20</v>
      </c>
      <c r="B54" s="176" t="s">
        <v>189</v>
      </c>
      <c r="C54" s="188" t="s">
        <v>501</v>
      </c>
      <c r="D54" s="177" t="s">
        <v>133</v>
      </c>
      <c r="E54" s="178">
        <v>26.79908</v>
      </c>
      <c r="F54" s="179">
        <v>0</v>
      </c>
      <c r="G54" s="180">
        <f>ROUND(E54*F54,2)</f>
        <v>0</v>
      </c>
      <c r="H54" s="163">
        <v>0</v>
      </c>
      <c r="I54" s="162">
        <f>ROUND(E54*H54,2)</f>
        <v>0</v>
      </c>
      <c r="J54" s="163">
        <v>411</v>
      </c>
      <c r="K54" s="162">
        <f>ROUND(E54*J54,2)</f>
        <v>11014.42</v>
      </c>
      <c r="L54" s="162">
        <v>21</v>
      </c>
      <c r="M54" s="162">
        <f>G54*(1+L54/100)</f>
        <v>0</v>
      </c>
      <c r="N54" s="161">
        <v>1.035E-2</v>
      </c>
      <c r="O54" s="161">
        <f>ROUND(E54*N54,2)</f>
        <v>0.28000000000000003</v>
      </c>
      <c r="P54" s="161">
        <v>0</v>
      </c>
      <c r="Q54" s="161">
        <f>ROUND(E54*P54,2)</f>
        <v>0</v>
      </c>
      <c r="R54" s="162"/>
      <c r="S54" s="162" t="s">
        <v>157</v>
      </c>
      <c r="T54" s="162" t="s">
        <v>134</v>
      </c>
      <c r="U54" s="162">
        <v>0.35149999999999998</v>
      </c>
      <c r="V54" s="162">
        <f>ROUND(E54*U54,2)</f>
        <v>9.42</v>
      </c>
      <c r="W54" s="162"/>
      <c r="X54" s="162" t="s">
        <v>135</v>
      </c>
      <c r="Y54" s="162" t="s">
        <v>136</v>
      </c>
      <c r="Z54" s="152"/>
      <c r="AA54" s="152"/>
      <c r="AB54" s="152"/>
      <c r="AC54" s="152"/>
      <c r="AD54" s="152"/>
      <c r="AE54" s="152"/>
      <c r="AF54" s="152"/>
      <c r="AG54" s="152" t="s">
        <v>137</v>
      </c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</row>
    <row r="55" spans="1:60" outlineLevel="2">
      <c r="A55" s="159"/>
      <c r="B55" s="160"/>
      <c r="C55" s="189" t="s">
        <v>190</v>
      </c>
      <c r="D55" s="164"/>
      <c r="E55" s="165">
        <v>3.28</v>
      </c>
      <c r="F55" s="195"/>
      <c r="G55" s="162"/>
      <c r="H55" s="162"/>
      <c r="I55" s="162"/>
      <c r="J55" s="162"/>
      <c r="K55" s="162"/>
      <c r="L55" s="162"/>
      <c r="M55" s="162"/>
      <c r="N55" s="161"/>
      <c r="O55" s="161"/>
      <c r="P55" s="161"/>
      <c r="Q55" s="161"/>
      <c r="R55" s="162"/>
      <c r="S55" s="162"/>
      <c r="T55" s="162"/>
      <c r="U55" s="162"/>
      <c r="V55" s="162"/>
      <c r="W55" s="162"/>
      <c r="X55" s="162"/>
      <c r="Y55" s="162"/>
      <c r="Z55" s="152"/>
      <c r="AA55" s="152"/>
      <c r="AB55" s="152"/>
      <c r="AC55" s="152"/>
      <c r="AD55" s="152"/>
      <c r="AE55" s="152"/>
      <c r="AF55" s="152"/>
      <c r="AG55" s="152" t="s">
        <v>139</v>
      </c>
      <c r="AH55" s="152">
        <v>0</v>
      </c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</row>
    <row r="56" spans="1:60" outlineLevel="3">
      <c r="A56" s="159"/>
      <c r="B56" s="160"/>
      <c r="C56" s="189" t="s">
        <v>191</v>
      </c>
      <c r="D56" s="164"/>
      <c r="E56" s="165">
        <v>23.519079999999999</v>
      </c>
      <c r="F56" s="195"/>
      <c r="G56" s="162"/>
      <c r="H56" s="162"/>
      <c r="I56" s="162"/>
      <c r="J56" s="162"/>
      <c r="K56" s="162"/>
      <c r="L56" s="162"/>
      <c r="M56" s="162"/>
      <c r="N56" s="161"/>
      <c r="O56" s="161"/>
      <c r="P56" s="161"/>
      <c r="Q56" s="161"/>
      <c r="R56" s="162"/>
      <c r="S56" s="162"/>
      <c r="T56" s="162"/>
      <c r="U56" s="162"/>
      <c r="V56" s="162"/>
      <c r="W56" s="162"/>
      <c r="X56" s="162"/>
      <c r="Y56" s="162"/>
      <c r="Z56" s="152"/>
      <c r="AA56" s="152"/>
      <c r="AB56" s="152"/>
      <c r="AC56" s="152"/>
      <c r="AD56" s="152"/>
      <c r="AE56" s="152"/>
      <c r="AF56" s="152"/>
      <c r="AG56" s="152" t="s">
        <v>139</v>
      </c>
      <c r="AH56" s="152">
        <v>0</v>
      </c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</row>
    <row r="57" spans="1:60">
      <c r="A57" s="168" t="s">
        <v>130</v>
      </c>
      <c r="B57" s="169" t="s">
        <v>59</v>
      </c>
      <c r="C57" s="187" t="s">
        <v>60</v>
      </c>
      <c r="D57" s="170"/>
      <c r="E57" s="171"/>
      <c r="F57" s="172"/>
      <c r="G57" s="173">
        <f>SUMIF(AG58:AG68,"&lt;&gt;NOR",G58:G68)</f>
        <v>0</v>
      </c>
      <c r="H57" s="167"/>
      <c r="I57" s="167">
        <f>SUM(I58:I68)</f>
        <v>9226</v>
      </c>
      <c r="J57" s="167"/>
      <c r="K57" s="167">
        <f>SUM(K58:K68)</f>
        <v>2717</v>
      </c>
      <c r="L57" s="167"/>
      <c r="M57" s="167">
        <f>SUM(M58:M68)</f>
        <v>0</v>
      </c>
      <c r="N57" s="166"/>
      <c r="O57" s="166">
        <f>SUM(O58:O68)</f>
        <v>7.0000000000000007E-2</v>
      </c>
      <c r="P57" s="166"/>
      <c r="Q57" s="166">
        <f>SUM(Q58:Q68)</f>
        <v>0</v>
      </c>
      <c r="R57" s="167"/>
      <c r="S57" s="167"/>
      <c r="T57" s="167"/>
      <c r="U57" s="167"/>
      <c r="V57" s="167">
        <f>SUM(V58:V68)</f>
        <v>4.45</v>
      </c>
      <c r="W57" s="167"/>
      <c r="X57" s="167"/>
      <c r="Y57" s="167"/>
      <c r="AG57" t="s">
        <v>131</v>
      </c>
    </row>
    <row r="58" spans="1:60" outlineLevel="1">
      <c r="A58" s="175">
        <v>21</v>
      </c>
      <c r="B58" s="176" t="s">
        <v>192</v>
      </c>
      <c r="C58" s="188" t="s">
        <v>193</v>
      </c>
      <c r="D58" s="177" t="s">
        <v>156</v>
      </c>
      <c r="E58" s="178">
        <v>4</v>
      </c>
      <c r="F58" s="179">
        <v>0</v>
      </c>
      <c r="G58" s="180">
        <f>ROUND(E58*F58,2)</f>
        <v>0</v>
      </c>
      <c r="H58" s="163">
        <v>0</v>
      </c>
      <c r="I58" s="162">
        <f>ROUND(E58*H58,2)</f>
        <v>0</v>
      </c>
      <c r="J58" s="163">
        <v>519</v>
      </c>
      <c r="K58" s="162">
        <f>ROUND(E58*J58,2)</f>
        <v>2076</v>
      </c>
      <c r="L58" s="162">
        <v>21</v>
      </c>
      <c r="M58" s="162">
        <f>G58*(1+L58/100)</f>
        <v>0</v>
      </c>
      <c r="N58" s="161">
        <v>0</v>
      </c>
      <c r="O58" s="161">
        <f>ROUND(E58*N58,2)</f>
        <v>0</v>
      </c>
      <c r="P58" s="161">
        <v>0</v>
      </c>
      <c r="Q58" s="161">
        <f>ROUND(E58*P58,2)</f>
        <v>0</v>
      </c>
      <c r="R58" s="162"/>
      <c r="S58" s="162" t="s">
        <v>134</v>
      </c>
      <c r="T58" s="162" t="s">
        <v>134</v>
      </c>
      <c r="U58" s="162">
        <v>0.85</v>
      </c>
      <c r="V58" s="162">
        <f>ROUND(E58*U58,2)</f>
        <v>3.4</v>
      </c>
      <c r="W58" s="162"/>
      <c r="X58" s="162" t="s">
        <v>135</v>
      </c>
      <c r="Y58" s="162" t="s">
        <v>136</v>
      </c>
      <c r="Z58" s="152"/>
      <c r="AA58" s="152"/>
      <c r="AB58" s="152"/>
      <c r="AC58" s="152"/>
      <c r="AD58" s="152"/>
      <c r="AE58" s="152"/>
      <c r="AF58" s="152"/>
      <c r="AG58" s="152" t="s">
        <v>137</v>
      </c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</row>
    <row r="59" spans="1:60" outlineLevel="2">
      <c r="A59" s="159"/>
      <c r="B59" s="160"/>
      <c r="C59" s="189" t="s">
        <v>194</v>
      </c>
      <c r="D59" s="164"/>
      <c r="E59" s="165">
        <v>4</v>
      </c>
      <c r="F59" s="195"/>
      <c r="G59" s="162"/>
      <c r="H59" s="162"/>
      <c r="I59" s="162"/>
      <c r="J59" s="162"/>
      <c r="K59" s="162"/>
      <c r="L59" s="162"/>
      <c r="M59" s="162"/>
      <c r="N59" s="161"/>
      <c r="O59" s="161"/>
      <c r="P59" s="161"/>
      <c r="Q59" s="161"/>
      <c r="R59" s="162"/>
      <c r="S59" s="162"/>
      <c r="T59" s="162"/>
      <c r="U59" s="162"/>
      <c r="V59" s="162"/>
      <c r="W59" s="162"/>
      <c r="X59" s="162"/>
      <c r="Y59" s="162"/>
      <c r="Z59" s="152"/>
      <c r="AA59" s="152"/>
      <c r="AB59" s="152"/>
      <c r="AC59" s="152"/>
      <c r="AD59" s="152"/>
      <c r="AE59" s="152"/>
      <c r="AF59" s="152"/>
      <c r="AG59" s="152" t="s">
        <v>139</v>
      </c>
      <c r="AH59" s="152">
        <v>0</v>
      </c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</row>
    <row r="60" spans="1:60" outlineLevel="1">
      <c r="A60" s="175">
        <v>22</v>
      </c>
      <c r="B60" s="176" t="s">
        <v>195</v>
      </c>
      <c r="C60" s="188" t="s">
        <v>196</v>
      </c>
      <c r="D60" s="177" t="s">
        <v>156</v>
      </c>
      <c r="E60" s="178">
        <v>1</v>
      </c>
      <c r="F60" s="179">
        <v>0</v>
      </c>
      <c r="G60" s="180">
        <f>ROUND(E60*F60,2)</f>
        <v>0</v>
      </c>
      <c r="H60" s="163">
        <v>0</v>
      </c>
      <c r="I60" s="162">
        <f>ROUND(E60*H60,2)</f>
        <v>0</v>
      </c>
      <c r="J60" s="163">
        <v>641</v>
      </c>
      <c r="K60" s="162">
        <f>ROUND(E60*J60,2)</f>
        <v>641</v>
      </c>
      <c r="L60" s="162">
        <v>21</v>
      </c>
      <c r="M60" s="162">
        <f>G60*(1+L60/100)</f>
        <v>0</v>
      </c>
      <c r="N60" s="161">
        <v>0</v>
      </c>
      <c r="O60" s="161">
        <f>ROUND(E60*N60,2)</f>
        <v>0</v>
      </c>
      <c r="P60" s="161">
        <v>0</v>
      </c>
      <c r="Q60" s="161">
        <f>ROUND(E60*P60,2)</f>
        <v>0</v>
      </c>
      <c r="R60" s="162"/>
      <c r="S60" s="162" t="s">
        <v>134</v>
      </c>
      <c r="T60" s="162" t="s">
        <v>134</v>
      </c>
      <c r="U60" s="162">
        <v>1.05</v>
      </c>
      <c r="V60" s="162">
        <f>ROUND(E60*U60,2)</f>
        <v>1.05</v>
      </c>
      <c r="W60" s="162"/>
      <c r="X60" s="162" t="s">
        <v>135</v>
      </c>
      <c r="Y60" s="162" t="s">
        <v>136</v>
      </c>
      <c r="Z60" s="152"/>
      <c r="AA60" s="152"/>
      <c r="AB60" s="152"/>
      <c r="AC60" s="152"/>
      <c r="AD60" s="152"/>
      <c r="AE60" s="152"/>
      <c r="AF60" s="152"/>
      <c r="AG60" s="152" t="s">
        <v>137</v>
      </c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</row>
    <row r="61" spans="1:60" outlineLevel="2">
      <c r="A61" s="159"/>
      <c r="B61" s="160"/>
      <c r="C61" s="189" t="s">
        <v>197</v>
      </c>
      <c r="D61" s="164"/>
      <c r="E61" s="165">
        <v>1</v>
      </c>
      <c r="F61" s="195"/>
      <c r="G61" s="162"/>
      <c r="H61" s="162"/>
      <c r="I61" s="162"/>
      <c r="J61" s="162"/>
      <c r="K61" s="162"/>
      <c r="L61" s="162"/>
      <c r="M61" s="162"/>
      <c r="N61" s="161"/>
      <c r="O61" s="161"/>
      <c r="P61" s="161"/>
      <c r="Q61" s="161"/>
      <c r="R61" s="162"/>
      <c r="S61" s="162"/>
      <c r="T61" s="162"/>
      <c r="U61" s="162"/>
      <c r="V61" s="162"/>
      <c r="W61" s="162"/>
      <c r="X61" s="162"/>
      <c r="Y61" s="162"/>
      <c r="Z61" s="152"/>
      <c r="AA61" s="152"/>
      <c r="AB61" s="152"/>
      <c r="AC61" s="152"/>
      <c r="AD61" s="152"/>
      <c r="AE61" s="152"/>
      <c r="AF61" s="152"/>
      <c r="AG61" s="152" t="s">
        <v>139</v>
      </c>
      <c r="AH61" s="152">
        <v>0</v>
      </c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</row>
    <row r="62" spans="1:60" outlineLevel="1">
      <c r="A62" s="175">
        <v>23</v>
      </c>
      <c r="B62" s="176" t="s">
        <v>198</v>
      </c>
      <c r="C62" s="188" t="s">
        <v>502</v>
      </c>
      <c r="D62" s="177" t="s">
        <v>156</v>
      </c>
      <c r="E62" s="178">
        <v>1</v>
      </c>
      <c r="F62" s="179">
        <v>0</v>
      </c>
      <c r="G62" s="180">
        <f>ROUND(E62*F62,2)</f>
        <v>0</v>
      </c>
      <c r="H62" s="163">
        <v>2110</v>
      </c>
      <c r="I62" s="162">
        <f>ROUND(E62*H62,2)</f>
        <v>2110</v>
      </c>
      <c r="J62" s="163">
        <v>0</v>
      </c>
      <c r="K62" s="162">
        <f>ROUND(E62*J62,2)</f>
        <v>0</v>
      </c>
      <c r="L62" s="162">
        <v>21</v>
      </c>
      <c r="M62" s="162">
        <f>G62*(1+L62/100)</f>
        <v>0</v>
      </c>
      <c r="N62" s="161">
        <v>1.474E-2</v>
      </c>
      <c r="O62" s="161">
        <f>ROUND(E62*N62,2)</f>
        <v>0.01</v>
      </c>
      <c r="P62" s="161">
        <v>0</v>
      </c>
      <c r="Q62" s="161">
        <f>ROUND(E62*P62,2)</f>
        <v>0</v>
      </c>
      <c r="R62" s="162" t="s">
        <v>199</v>
      </c>
      <c r="S62" s="162" t="s">
        <v>134</v>
      </c>
      <c r="T62" s="162" t="s">
        <v>134</v>
      </c>
      <c r="U62" s="162">
        <v>0</v>
      </c>
      <c r="V62" s="162">
        <f>ROUND(E62*U62,2)</f>
        <v>0</v>
      </c>
      <c r="W62" s="162"/>
      <c r="X62" s="162" t="s">
        <v>200</v>
      </c>
      <c r="Y62" s="162" t="s">
        <v>136</v>
      </c>
      <c r="Z62" s="152"/>
      <c r="AA62" s="152"/>
      <c r="AB62" s="152"/>
      <c r="AC62" s="152"/>
      <c r="AD62" s="152"/>
      <c r="AE62" s="152"/>
      <c r="AF62" s="152"/>
      <c r="AG62" s="152" t="s">
        <v>201</v>
      </c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</row>
    <row r="63" spans="1:60" outlineLevel="2">
      <c r="A63" s="159"/>
      <c r="B63" s="160"/>
      <c r="C63" s="189" t="s">
        <v>197</v>
      </c>
      <c r="D63" s="164"/>
      <c r="E63" s="165">
        <v>1</v>
      </c>
      <c r="F63" s="195"/>
      <c r="G63" s="162"/>
      <c r="H63" s="162"/>
      <c r="I63" s="162"/>
      <c r="J63" s="162"/>
      <c r="K63" s="162"/>
      <c r="L63" s="162"/>
      <c r="M63" s="162"/>
      <c r="N63" s="161"/>
      <c r="O63" s="161"/>
      <c r="P63" s="161"/>
      <c r="Q63" s="161"/>
      <c r="R63" s="162"/>
      <c r="S63" s="162"/>
      <c r="T63" s="162"/>
      <c r="U63" s="162"/>
      <c r="V63" s="162"/>
      <c r="W63" s="162"/>
      <c r="X63" s="162"/>
      <c r="Y63" s="162"/>
      <c r="Z63" s="152"/>
      <c r="AA63" s="152"/>
      <c r="AB63" s="152"/>
      <c r="AC63" s="152"/>
      <c r="AD63" s="152"/>
      <c r="AE63" s="152"/>
      <c r="AF63" s="152"/>
      <c r="AG63" s="152" t="s">
        <v>139</v>
      </c>
      <c r="AH63" s="152">
        <v>0</v>
      </c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  <c r="BH63" s="152"/>
    </row>
    <row r="64" spans="1:60" outlineLevel="1">
      <c r="A64" s="175">
        <v>24</v>
      </c>
      <c r="B64" s="176" t="s">
        <v>202</v>
      </c>
      <c r="C64" s="188" t="s">
        <v>503</v>
      </c>
      <c r="D64" s="177" t="s">
        <v>156</v>
      </c>
      <c r="E64" s="178">
        <v>2</v>
      </c>
      <c r="F64" s="179">
        <v>0</v>
      </c>
      <c r="G64" s="180">
        <f>ROUND(E64*F64,2)</f>
        <v>0</v>
      </c>
      <c r="H64" s="163">
        <v>1694</v>
      </c>
      <c r="I64" s="162">
        <f>ROUND(E64*H64,2)</f>
        <v>3388</v>
      </c>
      <c r="J64" s="163">
        <v>0</v>
      </c>
      <c r="K64" s="162">
        <f>ROUND(E64*J64,2)</f>
        <v>0</v>
      </c>
      <c r="L64" s="162">
        <v>21</v>
      </c>
      <c r="M64" s="162">
        <f>G64*(1+L64/100)</f>
        <v>0</v>
      </c>
      <c r="N64" s="161">
        <v>1.2800000000000001E-2</v>
      </c>
      <c r="O64" s="161">
        <f>ROUND(E64*N64,2)</f>
        <v>0.03</v>
      </c>
      <c r="P64" s="161">
        <v>0</v>
      </c>
      <c r="Q64" s="161">
        <f>ROUND(E64*P64,2)</f>
        <v>0</v>
      </c>
      <c r="R64" s="162" t="s">
        <v>199</v>
      </c>
      <c r="S64" s="162" t="s">
        <v>134</v>
      </c>
      <c r="T64" s="162" t="s">
        <v>134</v>
      </c>
      <c r="U64" s="162">
        <v>0</v>
      </c>
      <c r="V64" s="162">
        <f>ROUND(E64*U64,2)</f>
        <v>0</v>
      </c>
      <c r="W64" s="162"/>
      <c r="X64" s="162" t="s">
        <v>200</v>
      </c>
      <c r="Y64" s="162" t="s">
        <v>136</v>
      </c>
      <c r="Z64" s="152"/>
      <c r="AA64" s="152"/>
      <c r="AB64" s="152"/>
      <c r="AC64" s="152"/>
      <c r="AD64" s="152"/>
      <c r="AE64" s="152"/>
      <c r="AF64" s="152"/>
      <c r="AG64" s="152" t="s">
        <v>201</v>
      </c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</row>
    <row r="65" spans="1:60" outlineLevel="2">
      <c r="A65" s="159"/>
      <c r="B65" s="160"/>
      <c r="C65" s="189" t="s">
        <v>203</v>
      </c>
      <c r="D65" s="164"/>
      <c r="E65" s="165">
        <v>1</v>
      </c>
      <c r="F65" s="195"/>
      <c r="G65" s="162"/>
      <c r="H65" s="162"/>
      <c r="I65" s="162"/>
      <c r="J65" s="162"/>
      <c r="K65" s="162"/>
      <c r="L65" s="162"/>
      <c r="M65" s="162"/>
      <c r="N65" s="161"/>
      <c r="O65" s="161"/>
      <c r="P65" s="161"/>
      <c r="Q65" s="161"/>
      <c r="R65" s="162"/>
      <c r="S65" s="162"/>
      <c r="T65" s="162"/>
      <c r="U65" s="162"/>
      <c r="V65" s="162"/>
      <c r="W65" s="162"/>
      <c r="X65" s="162"/>
      <c r="Y65" s="162"/>
      <c r="Z65" s="152"/>
      <c r="AA65" s="152"/>
      <c r="AB65" s="152"/>
      <c r="AC65" s="152"/>
      <c r="AD65" s="152"/>
      <c r="AE65" s="152"/>
      <c r="AF65" s="152"/>
      <c r="AG65" s="152" t="s">
        <v>139</v>
      </c>
      <c r="AH65" s="152">
        <v>0</v>
      </c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</row>
    <row r="66" spans="1:60" outlineLevel="3">
      <c r="A66" s="159"/>
      <c r="B66" s="160"/>
      <c r="C66" s="189" t="s">
        <v>204</v>
      </c>
      <c r="D66" s="164"/>
      <c r="E66" s="165">
        <v>1</v>
      </c>
      <c r="F66" s="195"/>
      <c r="G66" s="162"/>
      <c r="H66" s="162"/>
      <c r="I66" s="162"/>
      <c r="J66" s="162"/>
      <c r="K66" s="162"/>
      <c r="L66" s="162"/>
      <c r="M66" s="162"/>
      <c r="N66" s="161"/>
      <c r="O66" s="161"/>
      <c r="P66" s="161"/>
      <c r="Q66" s="161"/>
      <c r="R66" s="162"/>
      <c r="S66" s="162"/>
      <c r="T66" s="162"/>
      <c r="U66" s="162"/>
      <c r="V66" s="162"/>
      <c r="W66" s="162"/>
      <c r="X66" s="162"/>
      <c r="Y66" s="162"/>
      <c r="Z66" s="152"/>
      <c r="AA66" s="152"/>
      <c r="AB66" s="152"/>
      <c r="AC66" s="152"/>
      <c r="AD66" s="152"/>
      <c r="AE66" s="152"/>
      <c r="AF66" s="152"/>
      <c r="AG66" s="152" t="s">
        <v>139</v>
      </c>
      <c r="AH66" s="152">
        <v>0</v>
      </c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</row>
    <row r="67" spans="1:60" outlineLevel="1">
      <c r="A67" s="175">
        <v>25</v>
      </c>
      <c r="B67" s="176" t="s">
        <v>205</v>
      </c>
      <c r="C67" s="188" t="s">
        <v>504</v>
      </c>
      <c r="D67" s="177" t="s">
        <v>156</v>
      </c>
      <c r="E67" s="178">
        <v>2</v>
      </c>
      <c r="F67" s="179">
        <v>0</v>
      </c>
      <c r="G67" s="180">
        <f>ROUND(E67*F67,2)</f>
        <v>0</v>
      </c>
      <c r="H67" s="163">
        <v>1864</v>
      </c>
      <c r="I67" s="162">
        <f>ROUND(E67*H67,2)</f>
        <v>3728</v>
      </c>
      <c r="J67" s="163">
        <v>0</v>
      </c>
      <c r="K67" s="162">
        <f>ROUND(E67*J67,2)</f>
        <v>0</v>
      </c>
      <c r="L67" s="162">
        <v>21</v>
      </c>
      <c r="M67" s="162">
        <f>G67*(1+L67/100)</f>
        <v>0</v>
      </c>
      <c r="N67" s="161">
        <v>1.35E-2</v>
      </c>
      <c r="O67" s="161">
        <f>ROUND(E67*N67,2)</f>
        <v>0.03</v>
      </c>
      <c r="P67" s="161">
        <v>0</v>
      </c>
      <c r="Q67" s="161">
        <f>ROUND(E67*P67,2)</f>
        <v>0</v>
      </c>
      <c r="R67" s="162" t="s">
        <v>199</v>
      </c>
      <c r="S67" s="162" t="s">
        <v>134</v>
      </c>
      <c r="T67" s="162" t="s">
        <v>134</v>
      </c>
      <c r="U67" s="162">
        <v>0</v>
      </c>
      <c r="V67" s="162">
        <f>ROUND(E67*U67,2)</f>
        <v>0</v>
      </c>
      <c r="W67" s="162"/>
      <c r="X67" s="162" t="s">
        <v>200</v>
      </c>
      <c r="Y67" s="162" t="s">
        <v>136</v>
      </c>
      <c r="Z67" s="152"/>
      <c r="AA67" s="152"/>
      <c r="AB67" s="152"/>
      <c r="AC67" s="152"/>
      <c r="AD67" s="152"/>
      <c r="AE67" s="152"/>
      <c r="AF67" s="152"/>
      <c r="AG67" s="152" t="s">
        <v>201</v>
      </c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</row>
    <row r="68" spans="1:60" outlineLevel="2">
      <c r="A68" s="159"/>
      <c r="B68" s="160"/>
      <c r="C68" s="189" t="s">
        <v>206</v>
      </c>
      <c r="D68" s="164"/>
      <c r="E68" s="165">
        <v>2</v>
      </c>
      <c r="F68" s="195"/>
      <c r="G68" s="162"/>
      <c r="H68" s="162"/>
      <c r="I68" s="162"/>
      <c r="J68" s="162"/>
      <c r="K68" s="162"/>
      <c r="L68" s="162"/>
      <c r="M68" s="162"/>
      <c r="N68" s="161"/>
      <c r="O68" s="161"/>
      <c r="P68" s="161"/>
      <c r="Q68" s="161"/>
      <c r="R68" s="162"/>
      <c r="S68" s="162"/>
      <c r="T68" s="162"/>
      <c r="U68" s="162"/>
      <c r="V68" s="162"/>
      <c r="W68" s="162"/>
      <c r="X68" s="162"/>
      <c r="Y68" s="162"/>
      <c r="Z68" s="152"/>
      <c r="AA68" s="152"/>
      <c r="AB68" s="152"/>
      <c r="AC68" s="152"/>
      <c r="AD68" s="152"/>
      <c r="AE68" s="152"/>
      <c r="AF68" s="152"/>
      <c r="AG68" s="152" t="s">
        <v>139</v>
      </c>
      <c r="AH68" s="152">
        <v>0</v>
      </c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</row>
    <row r="69" spans="1:60">
      <c r="A69" s="168" t="s">
        <v>130</v>
      </c>
      <c r="B69" s="169" t="s">
        <v>61</v>
      </c>
      <c r="C69" s="187" t="s">
        <v>62</v>
      </c>
      <c r="D69" s="170"/>
      <c r="E69" s="171"/>
      <c r="F69" s="172"/>
      <c r="G69" s="173">
        <f>SUMIF(AG70:AG71,"&lt;&gt;NOR",G70:G71)</f>
        <v>0</v>
      </c>
      <c r="H69" s="167"/>
      <c r="I69" s="167">
        <f>SUM(I70:I71)</f>
        <v>3318.77</v>
      </c>
      <c r="J69" s="167"/>
      <c r="K69" s="167">
        <f>SUM(K70:K71)</f>
        <v>4820.83</v>
      </c>
      <c r="L69" s="167"/>
      <c r="M69" s="167">
        <f>SUM(M70:M71)</f>
        <v>0</v>
      </c>
      <c r="N69" s="166"/>
      <c r="O69" s="166">
        <f>SUM(O70:O71)</f>
        <v>7.0000000000000007E-2</v>
      </c>
      <c r="P69" s="166"/>
      <c r="Q69" s="166">
        <f>SUM(Q70:Q71)</f>
        <v>0</v>
      </c>
      <c r="R69" s="167"/>
      <c r="S69" s="167"/>
      <c r="T69" s="167"/>
      <c r="U69" s="167"/>
      <c r="V69" s="167">
        <f>SUM(V70:V71)</f>
        <v>9.76</v>
      </c>
      <c r="W69" s="167"/>
      <c r="X69" s="167"/>
      <c r="Y69" s="167"/>
      <c r="AG69" t="s">
        <v>131</v>
      </c>
    </row>
    <row r="70" spans="1:60" outlineLevel="1">
      <c r="A70" s="175">
        <v>26</v>
      </c>
      <c r="B70" s="176" t="s">
        <v>207</v>
      </c>
      <c r="C70" s="188" t="s">
        <v>208</v>
      </c>
      <c r="D70" s="177" t="s">
        <v>133</v>
      </c>
      <c r="E70" s="178">
        <v>45.6</v>
      </c>
      <c r="F70" s="179">
        <v>0</v>
      </c>
      <c r="G70" s="180">
        <f>ROUND(E70*F70,2)</f>
        <v>0</v>
      </c>
      <c r="H70" s="163">
        <v>72.78</v>
      </c>
      <c r="I70" s="162">
        <f>ROUND(E70*H70,2)</f>
        <v>3318.77</v>
      </c>
      <c r="J70" s="163">
        <v>105.72</v>
      </c>
      <c r="K70" s="162">
        <f>ROUND(E70*J70,2)</f>
        <v>4820.83</v>
      </c>
      <c r="L70" s="162">
        <v>21</v>
      </c>
      <c r="M70" s="162">
        <f>G70*(1+L70/100)</f>
        <v>0</v>
      </c>
      <c r="N70" s="161">
        <v>1.58E-3</v>
      </c>
      <c r="O70" s="161">
        <f>ROUND(E70*N70,2)</f>
        <v>7.0000000000000007E-2</v>
      </c>
      <c r="P70" s="161">
        <v>0</v>
      </c>
      <c r="Q70" s="161">
        <f>ROUND(E70*P70,2)</f>
        <v>0</v>
      </c>
      <c r="R70" s="162"/>
      <c r="S70" s="162" t="s">
        <v>134</v>
      </c>
      <c r="T70" s="162" t="s">
        <v>134</v>
      </c>
      <c r="U70" s="162">
        <v>0.214</v>
      </c>
      <c r="V70" s="162">
        <f>ROUND(E70*U70,2)</f>
        <v>9.76</v>
      </c>
      <c r="W70" s="162"/>
      <c r="X70" s="162" t="s">
        <v>135</v>
      </c>
      <c r="Y70" s="162" t="s">
        <v>136</v>
      </c>
      <c r="Z70" s="152"/>
      <c r="AA70" s="152"/>
      <c r="AB70" s="152"/>
      <c r="AC70" s="152"/>
      <c r="AD70" s="152"/>
      <c r="AE70" s="152"/>
      <c r="AF70" s="152"/>
      <c r="AG70" s="152" t="s">
        <v>137</v>
      </c>
      <c r="AH70" s="152"/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  <c r="BG70" s="152"/>
      <c r="BH70" s="152"/>
    </row>
    <row r="71" spans="1:60" outlineLevel="2">
      <c r="A71" s="159"/>
      <c r="B71" s="160"/>
      <c r="C71" s="189">
        <v>45.6</v>
      </c>
      <c r="D71" s="164"/>
      <c r="E71" s="165">
        <v>45.6</v>
      </c>
      <c r="F71" s="195"/>
      <c r="G71" s="162"/>
      <c r="H71" s="162"/>
      <c r="I71" s="162"/>
      <c r="J71" s="162"/>
      <c r="K71" s="162"/>
      <c r="L71" s="162"/>
      <c r="M71" s="162"/>
      <c r="N71" s="161"/>
      <c r="O71" s="161"/>
      <c r="P71" s="161"/>
      <c r="Q71" s="161"/>
      <c r="R71" s="162"/>
      <c r="S71" s="162"/>
      <c r="T71" s="162"/>
      <c r="U71" s="162"/>
      <c r="V71" s="162"/>
      <c r="W71" s="162"/>
      <c r="X71" s="162"/>
      <c r="Y71" s="162"/>
      <c r="Z71" s="152"/>
      <c r="AA71" s="152"/>
      <c r="AB71" s="152"/>
      <c r="AC71" s="152"/>
      <c r="AD71" s="152"/>
      <c r="AE71" s="152"/>
      <c r="AF71" s="152"/>
      <c r="AG71" s="152" t="s">
        <v>139</v>
      </c>
      <c r="AH71" s="152">
        <v>5</v>
      </c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  <c r="BH71" s="152"/>
    </row>
    <row r="72" spans="1:60" ht="25.5">
      <c r="A72" s="168" t="s">
        <v>130</v>
      </c>
      <c r="B72" s="169" t="s">
        <v>63</v>
      </c>
      <c r="C72" s="187" t="s">
        <v>64</v>
      </c>
      <c r="D72" s="170"/>
      <c r="E72" s="171"/>
      <c r="F72" s="172"/>
      <c r="G72" s="173">
        <f>SUMIF(AG73:AG74,"&lt;&gt;NOR",G73:G74)</f>
        <v>0</v>
      </c>
      <c r="H72" s="167"/>
      <c r="I72" s="167">
        <f>SUM(I73:I74)</f>
        <v>88.01</v>
      </c>
      <c r="J72" s="167"/>
      <c r="K72" s="167">
        <f>SUM(K73:K74)</f>
        <v>6250.39</v>
      </c>
      <c r="L72" s="167"/>
      <c r="M72" s="167">
        <f>SUM(M73:M74)</f>
        <v>0</v>
      </c>
      <c r="N72" s="166"/>
      <c r="O72" s="166">
        <f>SUM(O73:O74)</f>
        <v>0</v>
      </c>
      <c r="P72" s="166"/>
      <c r="Q72" s="166">
        <f>SUM(Q73:Q74)</f>
        <v>0</v>
      </c>
      <c r="R72" s="167"/>
      <c r="S72" s="167"/>
      <c r="T72" s="167"/>
      <c r="U72" s="167"/>
      <c r="V72" s="167">
        <f>SUM(V73:V74)</f>
        <v>14.04</v>
      </c>
      <c r="W72" s="167"/>
      <c r="X72" s="167"/>
      <c r="Y72" s="167"/>
      <c r="AG72" t="s">
        <v>131</v>
      </c>
    </row>
    <row r="73" spans="1:60" outlineLevel="1">
      <c r="A73" s="175">
        <v>27</v>
      </c>
      <c r="B73" s="176" t="s">
        <v>209</v>
      </c>
      <c r="C73" s="188" t="s">
        <v>210</v>
      </c>
      <c r="D73" s="177" t="s">
        <v>133</v>
      </c>
      <c r="E73" s="178">
        <v>45.6</v>
      </c>
      <c r="F73" s="179">
        <v>0</v>
      </c>
      <c r="G73" s="180">
        <f>ROUND(E73*F73,2)</f>
        <v>0</v>
      </c>
      <c r="H73" s="163">
        <v>1.93</v>
      </c>
      <c r="I73" s="162">
        <f>ROUND(E73*H73,2)</f>
        <v>88.01</v>
      </c>
      <c r="J73" s="163">
        <v>137.07</v>
      </c>
      <c r="K73" s="162">
        <f>ROUND(E73*J73,2)</f>
        <v>6250.39</v>
      </c>
      <c r="L73" s="162">
        <v>21</v>
      </c>
      <c r="M73" s="162">
        <f>G73*(1+L73/100)</f>
        <v>0</v>
      </c>
      <c r="N73" s="161">
        <v>4.0000000000000003E-5</v>
      </c>
      <c r="O73" s="161">
        <f>ROUND(E73*N73,2)</f>
        <v>0</v>
      </c>
      <c r="P73" s="161">
        <v>0</v>
      </c>
      <c r="Q73" s="161">
        <f>ROUND(E73*P73,2)</f>
        <v>0</v>
      </c>
      <c r="R73" s="162"/>
      <c r="S73" s="162" t="s">
        <v>134</v>
      </c>
      <c r="T73" s="162" t="s">
        <v>134</v>
      </c>
      <c r="U73" s="162">
        <v>0.308</v>
      </c>
      <c r="V73" s="162">
        <f>ROUND(E73*U73,2)</f>
        <v>14.04</v>
      </c>
      <c r="W73" s="162"/>
      <c r="X73" s="162" t="s">
        <v>135</v>
      </c>
      <c r="Y73" s="162" t="s">
        <v>136</v>
      </c>
      <c r="Z73" s="152"/>
      <c r="AA73" s="152"/>
      <c r="AB73" s="152"/>
      <c r="AC73" s="152"/>
      <c r="AD73" s="152"/>
      <c r="AE73" s="152"/>
      <c r="AF73" s="152"/>
      <c r="AG73" s="152" t="s">
        <v>137</v>
      </c>
      <c r="AH73" s="152"/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  <c r="BH73" s="152"/>
    </row>
    <row r="74" spans="1:60" outlineLevel="2">
      <c r="A74" s="159"/>
      <c r="B74" s="160"/>
      <c r="C74" s="189" t="s">
        <v>211</v>
      </c>
      <c r="D74" s="164"/>
      <c r="E74" s="165">
        <v>45.6</v>
      </c>
      <c r="F74" s="195"/>
      <c r="G74" s="162"/>
      <c r="H74" s="162"/>
      <c r="I74" s="162"/>
      <c r="J74" s="162"/>
      <c r="K74" s="162"/>
      <c r="L74" s="162"/>
      <c r="M74" s="162"/>
      <c r="N74" s="161"/>
      <c r="O74" s="161"/>
      <c r="P74" s="161"/>
      <c r="Q74" s="161"/>
      <c r="R74" s="162"/>
      <c r="S74" s="162"/>
      <c r="T74" s="162"/>
      <c r="U74" s="162"/>
      <c r="V74" s="162"/>
      <c r="W74" s="162"/>
      <c r="X74" s="162"/>
      <c r="Y74" s="162"/>
      <c r="Z74" s="152"/>
      <c r="AA74" s="152"/>
      <c r="AB74" s="152"/>
      <c r="AC74" s="152"/>
      <c r="AD74" s="152"/>
      <c r="AE74" s="152"/>
      <c r="AF74" s="152"/>
      <c r="AG74" s="152" t="s">
        <v>139</v>
      </c>
      <c r="AH74" s="152">
        <v>0</v>
      </c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  <c r="BH74" s="152"/>
    </row>
    <row r="75" spans="1:60">
      <c r="A75" s="168" t="s">
        <v>130</v>
      </c>
      <c r="B75" s="169" t="s">
        <v>65</v>
      </c>
      <c r="C75" s="187" t="s">
        <v>66</v>
      </c>
      <c r="D75" s="170"/>
      <c r="E75" s="171"/>
      <c r="F75" s="172"/>
      <c r="G75" s="173">
        <f>SUMIF(AG76:AG113,"&lt;&gt;NOR",G76:G113)</f>
        <v>0</v>
      </c>
      <c r="H75" s="167"/>
      <c r="I75" s="167">
        <f>SUM(I76:I113)</f>
        <v>1205.6200000000001</v>
      </c>
      <c r="J75" s="167"/>
      <c r="K75" s="167">
        <f>SUM(K76:K113)</f>
        <v>70973.3</v>
      </c>
      <c r="L75" s="167"/>
      <c r="M75" s="167">
        <f>SUM(M76:M113)</f>
        <v>0</v>
      </c>
      <c r="N75" s="166"/>
      <c r="O75" s="166">
        <f>SUM(O76:O113)</f>
        <v>0.03</v>
      </c>
      <c r="P75" s="166"/>
      <c r="Q75" s="166">
        <f>SUM(Q76:Q113)</f>
        <v>17.439999999999998</v>
      </c>
      <c r="R75" s="167"/>
      <c r="S75" s="167"/>
      <c r="T75" s="167"/>
      <c r="U75" s="167"/>
      <c r="V75" s="167">
        <f>SUM(V76:V113)</f>
        <v>136.79</v>
      </c>
      <c r="W75" s="167"/>
      <c r="X75" s="167"/>
      <c r="Y75" s="167"/>
      <c r="AG75" t="s">
        <v>131</v>
      </c>
    </row>
    <row r="76" spans="1:60" outlineLevel="1">
      <c r="A76" s="175">
        <v>28</v>
      </c>
      <c r="B76" s="176" t="s">
        <v>212</v>
      </c>
      <c r="C76" s="188" t="s">
        <v>213</v>
      </c>
      <c r="D76" s="177" t="s">
        <v>133</v>
      </c>
      <c r="E76" s="178">
        <v>22.08</v>
      </c>
      <c r="F76" s="179">
        <v>0</v>
      </c>
      <c r="G76" s="180">
        <f>ROUND(E76*F76,2)</f>
        <v>0</v>
      </c>
      <c r="H76" s="163">
        <v>19.43</v>
      </c>
      <c r="I76" s="162">
        <f>ROUND(E76*H76,2)</f>
        <v>429.01</v>
      </c>
      <c r="J76" s="163">
        <v>79.17</v>
      </c>
      <c r="K76" s="162">
        <f>ROUND(E76*J76,2)</f>
        <v>1748.07</v>
      </c>
      <c r="L76" s="162">
        <v>21</v>
      </c>
      <c r="M76" s="162">
        <f>G76*(1+L76/100)</f>
        <v>0</v>
      </c>
      <c r="N76" s="161">
        <v>6.7000000000000002E-4</v>
      </c>
      <c r="O76" s="161">
        <f>ROUND(E76*N76,2)</f>
        <v>0.01</v>
      </c>
      <c r="P76" s="161">
        <v>0.107</v>
      </c>
      <c r="Q76" s="161">
        <f>ROUND(E76*P76,2)</f>
        <v>2.36</v>
      </c>
      <c r="R76" s="162"/>
      <c r="S76" s="162" t="s">
        <v>134</v>
      </c>
      <c r="T76" s="162" t="s">
        <v>134</v>
      </c>
      <c r="U76" s="162">
        <v>0.158</v>
      </c>
      <c r="V76" s="162">
        <f>ROUND(E76*U76,2)</f>
        <v>3.49</v>
      </c>
      <c r="W76" s="162"/>
      <c r="X76" s="162" t="s">
        <v>135</v>
      </c>
      <c r="Y76" s="162" t="s">
        <v>136</v>
      </c>
      <c r="Z76" s="152"/>
      <c r="AA76" s="152"/>
      <c r="AB76" s="152"/>
      <c r="AC76" s="152"/>
      <c r="AD76" s="152"/>
      <c r="AE76" s="152"/>
      <c r="AF76" s="152"/>
      <c r="AG76" s="152" t="s">
        <v>137</v>
      </c>
      <c r="AH76" s="152"/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  <c r="BH76" s="152"/>
    </row>
    <row r="77" spans="1:60" outlineLevel="2">
      <c r="A77" s="159"/>
      <c r="B77" s="160"/>
      <c r="C77" s="189" t="s">
        <v>214</v>
      </c>
      <c r="D77" s="164"/>
      <c r="E77" s="165">
        <v>6.6</v>
      </c>
      <c r="F77" s="195"/>
      <c r="G77" s="162"/>
      <c r="H77" s="162"/>
      <c r="I77" s="162"/>
      <c r="J77" s="162"/>
      <c r="K77" s="162"/>
      <c r="L77" s="162"/>
      <c r="M77" s="162"/>
      <c r="N77" s="161"/>
      <c r="O77" s="161"/>
      <c r="P77" s="161"/>
      <c r="Q77" s="161"/>
      <c r="R77" s="162"/>
      <c r="S77" s="162"/>
      <c r="T77" s="162"/>
      <c r="U77" s="162"/>
      <c r="V77" s="162"/>
      <c r="W77" s="162"/>
      <c r="X77" s="162"/>
      <c r="Y77" s="162"/>
      <c r="Z77" s="152"/>
      <c r="AA77" s="152"/>
      <c r="AB77" s="152"/>
      <c r="AC77" s="152"/>
      <c r="AD77" s="152"/>
      <c r="AE77" s="152"/>
      <c r="AF77" s="152"/>
      <c r="AG77" s="152" t="s">
        <v>139</v>
      </c>
      <c r="AH77" s="152">
        <v>0</v>
      </c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  <c r="BG77" s="152"/>
      <c r="BH77" s="152"/>
    </row>
    <row r="78" spans="1:60" outlineLevel="3">
      <c r="A78" s="159"/>
      <c r="B78" s="160"/>
      <c r="C78" s="189" t="s">
        <v>215</v>
      </c>
      <c r="D78" s="164"/>
      <c r="E78" s="165">
        <v>11.88</v>
      </c>
      <c r="F78" s="195"/>
      <c r="G78" s="162"/>
      <c r="H78" s="162"/>
      <c r="I78" s="162"/>
      <c r="J78" s="162"/>
      <c r="K78" s="162"/>
      <c r="L78" s="162"/>
      <c r="M78" s="162"/>
      <c r="N78" s="161"/>
      <c r="O78" s="161"/>
      <c r="P78" s="161"/>
      <c r="Q78" s="161"/>
      <c r="R78" s="162"/>
      <c r="S78" s="162"/>
      <c r="T78" s="162"/>
      <c r="U78" s="162"/>
      <c r="V78" s="162"/>
      <c r="W78" s="162"/>
      <c r="X78" s="162"/>
      <c r="Y78" s="162"/>
      <c r="Z78" s="152"/>
      <c r="AA78" s="152"/>
      <c r="AB78" s="152"/>
      <c r="AC78" s="152"/>
      <c r="AD78" s="152"/>
      <c r="AE78" s="152"/>
      <c r="AF78" s="152"/>
      <c r="AG78" s="152" t="s">
        <v>139</v>
      </c>
      <c r="AH78" s="152">
        <v>0</v>
      </c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  <c r="BH78" s="152"/>
    </row>
    <row r="79" spans="1:60" outlineLevel="3">
      <c r="A79" s="159"/>
      <c r="B79" s="160"/>
      <c r="C79" s="189" t="s">
        <v>216</v>
      </c>
      <c r="D79" s="164"/>
      <c r="E79" s="165">
        <v>3.6</v>
      </c>
      <c r="F79" s="195"/>
      <c r="G79" s="162"/>
      <c r="H79" s="162"/>
      <c r="I79" s="162"/>
      <c r="J79" s="162"/>
      <c r="K79" s="162"/>
      <c r="L79" s="162"/>
      <c r="M79" s="162"/>
      <c r="N79" s="161"/>
      <c r="O79" s="161"/>
      <c r="P79" s="161"/>
      <c r="Q79" s="161"/>
      <c r="R79" s="162"/>
      <c r="S79" s="162"/>
      <c r="T79" s="162"/>
      <c r="U79" s="162"/>
      <c r="V79" s="162"/>
      <c r="W79" s="162"/>
      <c r="X79" s="162"/>
      <c r="Y79" s="162"/>
      <c r="Z79" s="152"/>
      <c r="AA79" s="152"/>
      <c r="AB79" s="152"/>
      <c r="AC79" s="152"/>
      <c r="AD79" s="152"/>
      <c r="AE79" s="152"/>
      <c r="AF79" s="152"/>
      <c r="AG79" s="152" t="s">
        <v>139</v>
      </c>
      <c r="AH79" s="152">
        <v>0</v>
      </c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  <c r="BH79" s="152"/>
    </row>
    <row r="80" spans="1:60" outlineLevel="1">
      <c r="A80" s="175">
        <v>29</v>
      </c>
      <c r="B80" s="176" t="s">
        <v>217</v>
      </c>
      <c r="C80" s="188" t="s">
        <v>218</v>
      </c>
      <c r="D80" s="177" t="s">
        <v>133</v>
      </c>
      <c r="E80" s="178">
        <v>11.303000000000001</v>
      </c>
      <c r="F80" s="179">
        <v>0</v>
      </c>
      <c r="G80" s="180">
        <f>ROUND(E80*F80,2)</f>
        <v>0</v>
      </c>
      <c r="H80" s="163">
        <v>19.43</v>
      </c>
      <c r="I80" s="162">
        <f>ROUND(E80*H80,2)</f>
        <v>219.62</v>
      </c>
      <c r="J80" s="163">
        <v>95.57</v>
      </c>
      <c r="K80" s="162">
        <f>ROUND(E80*J80,2)</f>
        <v>1080.23</v>
      </c>
      <c r="L80" s="162">
        <v>21</v>
      </c>
      <c r="M80" s="162">
        <f>G80*(1+L80/100)</f>
        <v>0</v>
      </c>
      <c r="N80" s="161">
        <v>6.7000000000000002E-4</v>
      </c>
      <c r="O80" s="161">
        <f>ROUND(E80*N80,2)</f>
        <v>0.01</v>
      </c>
      <c r="P80" s="161">
        <v>0.13300000000000001</v>
      </c>
      <c r="Q80" s="161">
        <f>ROUND(E80*P80,2)</f>
        <v>1.5</v>
      </c>
      <c r="R80" s="162"/>
      <c r="S80" s="162" t="s">
        <v>134</v>
      </c>
      <c r="T80" s="162" t="s">
        <v>134</v>
      </c>
      <c r="U80" s="162">
        <v>0.188</v>
      </c>
      <c r="V80" s="162">
        <f>ROUND(E80*U80,2)</f>
        <v>2.12</v>
      </c>
      <c r="W80" s="162"/>
      <c r="X80" s="162" t="s">
        <v>135</v>
      </c>
      <c r="Y80" s="162" t="s">
        <v>136</v>
      </c>
      <c r="Z80" s="152"/>
      <c r="AA80" s="152"/>
      <c r="AB80" s="152"/>
      <c r="AC80" s="152"/>
      <c r="AD80" s="152"/>
      <c r="AE80" s="152"/>
      <c r="AF80" s="152"/>
      <c r="AG80" s="152" t="s">
        <v>137</v>
      </c>
      <c r="AH80" s="152"/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  <c r="BG80" s="152"/>
      <c r="BH80" s="152"/>
    </row>
    <row r="81" spans="1:60" outlineLevel="2">
      <c r="A81" s="159"/>
      <c r="B81" s="160"/>
      <c r="C81" s="189" t="s">
        <v>219</v>
      </c>
      <c r="D81" s="164"/>
      <c r="E81" s="165">
        <v>2.7749999999999999</v>
      </c>
      <c r="F81" s="195"/>
      <c r="G81" s="162"/>
      <c r="H81" s="162"/>
      <c r="I81" s="162"/>
      <c r="J81" s="162"/>
      <c r="K81" s="162"/>
      <c r="L81" s="162"/>
      <c r="M81" s="162"/>
      <c r="N81" s="161"/>
      <c r="O81" s="161"/>
      <c r="P81" s="161"/>
      <c r="Q81" s="161"/>
      <c r="R81" s="162"/>
      <c r="S81" s="162"/>
      <c r="T81" s="162"/>
      <c r="U81" s="162"/>
      <c r="V81" s="162"/>
      <c r="W81" s="162"/>
      <c r="X81" s="162"/>
      <c r="Y81" s="162"/>
      <c r="Z81" s="152"/>
      <c r="AA81" s="152"/>
      <c r="AB81" s="152"/>
      <c r="AC81" s="152"/>
      <c r="AD81" s="152"/>
      <c r="AE81" s="152"/>
      <c r="AF81" s="152"/>
      <c r="AG81" s="152" t="s">
        <v>139</v>
      </c>
      <c r="AH81" s="152">
        <v>0</v>
      </c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  <c r="BD81" s="152"/>
      <c r="BE81" s="152"/>
      <c r="BF81" s="152"/>
      <c r="BG81" s="152"/>
      <c r="BH81" s="152"/>
    </row>
    <row r="82" spans="1:60" outlineLevel="3">
      <c r="A82" s="159"/>
      <c r="B82" s="160"/>
      <c r="C82" s="189" t="s">
        <v>220</v>
      </c>
      <c r="D82" s="164"/>
      <c r="E82" s="165">
        <v>8.5280000000000005</v>
      </c>
      <c r="F82" s="195"/>
      <c r="G82" s="162"/>
      <c r="H82" s="162"/>
      <c r="I82" s="162"/>
      <c r="J82" s="162"/>
      <c r="K82" s="162"/>
      <c r="L82" s="162"/>
      <c r="M82" s="162"/>
      <c r="N82" s="161"/>
      <c r="O82" s="161"/>
      <c r="P82" s="161"/>
      <c r="Q82" s="161"/>
      <c r="R82" s="162"/>
      <c r="S82" s="162"/>
      <c r="T82" s="162"/>
      <c r="U82" s="162"/>
      <c r="V82" s="162"/>
      <c r="W82" s="162"/>
      <c r="X82" s="162"/>
      <c r="Y82" s="162"/>
      <c r="Z82" s="152"/>
      <c r="AA82" s="152"/>
      <c r="AB82" s="152"/>
      <c r="AC82" s="152"/>
      <c r="AD82" s="152"/>
      <c r="AE82" s="152"/>
      <c r="AF82" s="152"/>
      <c r="AG82" s="152" t="s">
        <v>139</v>
      </c>
      <c r="AH82" s="152">
        <v>0</v>
      </c>
      <c r="AI82" s="152"/>
      <c r="AJ82" s="152"/>
      <c r="AK82" s="152"/>
      <c r="AL82" s="152"/>
      <c r="AM82" s="152"/>
      <c r="AN82" s="152"/>
      <c r="AO82" s="152"/>
      <c r="AP82" s="152"/>
      <c r="AQ82" s="152"/>
      <c r="AR82" s="152"/>
      <c r="AS82" s="152"/>
      <c r="AT82" s="152"/>
      <c r="AU82" s="152"/>
      <c r="AV82" s="152"/>
      <c r="AW82" s="152"/>
      <c r="AX82" s="152"/>
      <c r="AY82" s="152"/>
      <c r="AZ82" s="152"/>
      <c r="BA82" s="152"/>
      <c r="BB82" s="152"/>
      <c r="BC82" s="152"/>
      <c r="BD82" s="152"/>
      <c r="BE82" s="152"/>
      <c r="BF82" s="152"/>
      <c r="BG82" s="152"/>
      <c r="BH82" s="152"/>
    </row>
    <row r="83" spans="1:60" outlineLevel="1">
      <c r="A83" s="175">
        <v>30</v>
      </c>
      <c r="B83" s="176" t="s">
        <v>221</v>
      </c>
      <c r="C83" s="188" t="s">
        <v>222</v>
      </c>
      <c r="D83" s="177" t="s">
        <v>133</v>
      </c>
      <c r="E83" s="178">
        <v>4.5149999999999997</v>
      </c>
      <c r="F83" s="179">
        <v>0</v>
      </c>
      <c r="G83" s="180">
        <f>ROUND(E83*F83,2)</f>
        <v>0</v>
      </c>
      <c r="H83" s="163">
        <v>19.43</v>
      </c>
      <c r="I83" s="162">
        <f>ROUND(E83*H83,2)</f>
        <v>87.73</v>
      </c>
      <c r="J83" s="163">
        <v>103.57</v>
      </c>
      <c r="K83" s="162">
        <f>ROUND(E83*J83,2)</f>
        <v>467.62</v>
      </c>
      <c r="L83" s="162">
        <v>21</v>
      </c>
      <c r="M83" s="162">
        <f>G83*(1+L83/100)</f>
        <v>0</v>
      </c>
      <c r="N83" s="161">
        <v>6.7000000000000002E-4</v>
      </c>
      <c r="O83" s="161">
        <f>ROUND(E83*N83,2)</f>
        <v>0</v>
      </c>
      <c r="P83" s="161">
        <v>0.16</v>
      </c>
      <c r="Q83" s="161">
        <f>ROUND(E83*P83,2)</f>
        <v>0.72</v>
      </c>
      <c r="R83" s="162"/>
      <c r="S83" s="162" t="s">
        <v>134</v>
      </c>
      <c r="T83" s="162" t="s">
        <v>134</v>
      </c>
      <c r="U83" s="162">
        <v>0.19900000000000001</v>
      </c>
      <c r="V83" s="162">
        <f>ROUND(E83*U83,2)</f>
        <v>0.9</v>
      </c>
      <c r="W83" s="162"/>
      <c r="X83" s="162" t="s">
        <v>135</v>
      </c>
      <c r="Y83" s="162" t="s">
        <v>136</v>
      </c>
      <c r="Z83" s="152"/>
      <c r="AA83" s="152"/>
      <c r="AB83" s="152"/>
      <c r="AC83" s="152"/>
      <c r="AD83" s="152"/>
      <c r="AE83" s="152"/>
      <c r="AF83" s="152"/>
      <c r="AG83" s="152" t="s">
        <v>137</v>
      </c>
      <c r="AH83" s="152"/>
      <c r="AI83" s="152"/>
      <c r="AJ83" s="152"/>
      <c r="AK83" s="152"/>
      <c r="AL83" s="152"/>
      <c r="AM83" s="152"/>
      <c r="AN83" s="152"/>
      <c r="AO83" s="152"/>
      <c r="AP83" s="152"/>
      <c r="AQ83" s="152"/>
      <c r="AR83" s="152"/>
      <c r="AS83" s="152"/>
      <c r="AT83" s="152"/>
      <c r="AU83" s="152"/>
      <c r="AV83" s="152"/>
      <c r="AW83" s="152"/>
      <c r="AX83" s="152"/>
      <c r="AY83" s="152"/>
      <c r="AZ83" s="152"/>
      <c r="BA83" s="152"/>
      <c r="BB83" s="152"/>
      <c r="BC83" s="152"/>
      <c r="BD83" s="152"/>
      <c r="BE83" s="152"/>
      <c r="BF83" s="152"/>
      <c r="BG83" s="152"/>
      <c r="BH83" s="152"/>
    </row>
    <row r="84" spans="1:60" outlineLevel="2">
      <c r="A84" s="159"/>
      <c r="B84" s="160"/>
      <c r="C84" s="189" t="s">
        <v>223</v>
      </c>
      <c r="D84" s="164"/>
      <c r="E84" s="165">
        <v>1.7849999999999999</v>
      </c>
      <c r="F84" s="195"/>
      <c r="G84" s="162"/>
      <c r="H84" s="162"/>
      <c r="I84" s="162"/>
      <c r="J84" s="162"/>
      <c r="K84" s="162"/>
      <c r="L84" s="162"/>
      <c r="M84" s="162"/>
      <c r="N84" s="161"/>
      <c r="O84" s="161"/>
      <c r="P84" s="161"/>
      <c r="Q84" s="161"/>
      <c r="R84" s="162"/>
      <c r="S84" s="162"/>
      <c r="T84" s="162"/>
      <c r="U84" s="162"/>
      <c r="V84" s="162"/>
      <c r="W84" s="162"/>
      <c r="X84" s="162"/>
      <c r="Y84" s="162"/>
      <c r="Z84" s="152"/>
      <c r="AA84" s="152"/>
      <c r="AB84" s="152"/>
      <c r="AC84" s="152"/>
      <c r="AD84" s="152"/>
      <c r="AE84" s="152"/>
      <c r="AF84" s="152"/>
      <c r="AG84" s="152" t="s">
        <v>139</v>
      </c>
      <c r="AH84" s="152">
        <v>0</v>
      </c>
      <c r="AI84" s="152"/>
      <c r="AJ84" s="152"/>
      <c r="AK84" s="152"/>
      <c r="AL84" s="152"/>
      <c r="AM84" s="152"/>
      <c r="AN84" s="152"/>
      <c r="AO84" s="152"/>
      <c r="AP84" s="152"/>
      <c r="AQ84" s="152"/>
      <c r="AR84" s="152"/>
      <c r="AS84" s="152"/>
      <c r="AT84" s="152"/>
      <c r="AU84" s="152"/>
      <c r="AV84" s="152"/>
      <c r="AW84" s="152"/>
      <c r="AX84" s="152"/>
      <c r="AY84" s="152"/>
      <c r="AZ84" s="152"/>
      <c r="BA84" s="152"/>
      <c r="BB84" s="152"/>
      <c r="BC84" s="152"/>
      <c r="BD84" s="152"/>
      <c r="BE84" s="152"/>
      <c r="BF84" s="152"/>
      <c r="BG84" s="152"/>
      <c r="BH84" s="152"/>
    </row>
    <row r="85" spans="1:60" outlineLevel="3">
      <c r="A85" s="159"/>
      <c r="B85" s="160"/>
      <c r="C85" s="189" t="s">
        <v>224</v>
      </c>
      <c r="D85" s="164"/>
      <c r="E85" s="165">
        <v>2.73</v>
      </c>
      <c r="F85" s="195"/>
      <c r="G85" s="162"/>
      <c r="H85" s="162"/>
      <c r="I85" s="162"/>
      <c r="J85" s="162"/>
      <c r="K85" s="162"/>
      <c r="L85" s="162"/>
      <c r="M85" s="162"/>
      <c r="N85" s="161"/>
      <c r="O85" s="161"/>
      <c r="P85" s="161"/>
      <c r="Q85" s="161"/>
      <c r="R85" s="162"/>
      <c r="S85" s="162"/>
      <c r="T85" s="162"/>
      <c r="U85" s="162"/>
      <c r="V85" s="162"/>
      <c r="W85" s="162"/>
      <c r="X85" s="162"/>
      <c r="Y85" s="162"/>
      <c r="Z85" s="152"/>
      <c r="AA85" s="152"/>
      <c r="AB85" s="152"/>
      <c r="AC85" s="152"/>
      <c r="AD85" s="152"/>
      <c r="AE85" s="152"/>
      <c r="AF85" s="152"/>
      <c r="AG85" s="152" t="s">
        <v>139</v>
      </c>
      <c r="AH85" s="152">
        <v>0</v>
      </c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  <c r="AV85" s="152"/>
      <c r="AW85" s="152"/>
      <c r="AX85" s="152"/>
      <c r="AY85" s="152"/>
      <c r="AZ85" s="152"/>
      <c r="BA85" s="152"/>
      <c r="BB85" s="152"/>
      <c r="BC85" s="152"/>
      <c r="BD85" s="152"/>
      <c r="BE85" s="152"/>
      <c r="BF85" s="152"/>
      <c r="BG85" s="152"/>
      <c r="BH85" s="152"/>
    </row>
    <row r="86" spans="1:60" ht="22.5" outlineLevel="1">
      <c r="A86" s="175">
        <v>31</v>
      </c>
      <c r="B86" s="176" t="s">
        <v>225</v>
      </c>
      <c r="C86" s="188" t="s">
        <v>226</v>
      </c>
      <c r="D86" s="177" t="s">
        <v>133</v>
      </c>
      <c r="E86" s="178">
        <v>3.57</v>
      </c>
      <c r="F86" s="179">
        <v>0</v>
      </c>
      <c r="G86" s="180">
        <f>ROUND(E86*F86,2)</f>
        <v>0</v>
      </c>
      <c r="H86" s="163">
        <v>9.65</v>
      </c>
      <c r="I86" s="162">
        <f>ROUND(E86*H86,2)</f>
        <v>34.450000000000003</v>
      </c>
      <c r="J86" s="163">
        <v>147.85</v>
      </c>
      <c r="K86" s="162">
        <f>ROUND(E86*J86,2)</f>
        <v>527.82000000000005</v>
      </c>
      <c r="L86" s="162">
        <v>21</v>
      </c>
      <c r="M86" s="162">
        <f>G86*(1+L86/100)</f>
        <v>0</v>
      </c>
      <c r="N86" s="161">
        <v>3.3E-4</v>
      </c>
      <c r="O86" s="161">
        <f>ROUND(E86*N86,2)</f>
        <v>0</v>
      </c>
      <c r="P86" s="161">
        <v>2.198E-2</v>
      </c>
      <c r="Q86" s="161">
        <f>ROUND(E86*P86,2)</f>
        <v>0.08</v>
      </c>
      <c r="R86" s="162"/>
      <c r="S86" s="162" t="s">
        <v>134</v>
      </c>
      <c r="T86" s="162" t="s">
        <v>134</v>
      </c>
      <c r="U86" s="162">
        <v>0.32500000000000001</v>
      </c>
      <c r="V86" s="162">
        <f>ROUND(E86*U86,2)</f>
        <v>1.1599999999999999</v>
      </c>
      <c r="W86" s="162"/>
      <c r="X86" s="162" t="s">
        <v>135</v>
      </c>
      <c r="Y86" s="162" t="s">
        <v>136</v>
      </c>
      <c r="Z86" s="152"/>
      <c r="AA86" s="152"/>
      <c r="AB86" s="152"/>
      <c r="AC86" s="152"/>
      <c r="AD86" s="152"/>
      <c r="AE86" s="152"/>
      <c r="AF86" s="152"/>
      <c r="AG86" s="152" t="s">
        <v>137</v>
      </c>
      <c r="AH86" s="152"/>
      <c r="AI86" s="152"/>
      <c r="AJ86" s="152"/>
      <c r="AK86" s="152"/>
      <c r="AL86" s="152"/>
      <c r="AM86" s="152"/>
      <c r="AN86" s="152"/>
      <c r="AO86" s="152"/>
      <c r="AP86" s="152"/>
      <c r="AQ86" s="152"/>
      <c r="AR86" s="152"/>
      <c r="AS86" s="152"/>
      <c r="AT86" s="152"/>
      <c r="AU86" s="152"/>
      <c r="AV86" s="152"/>
      <c r="AW86" s="152"/>
      <c r="AX86" s="152"/>
      <c r="AY86" s="152"/>
      <c r="AZ86" s="152"/>
      <c r="BA86" s="152"/>
      <c r="BB86" s="152"/>
      <c r="BC86" s="152"/>
      <c r="BD86" s="152"/>
      <c r="BE86" s="152"/>
      <c r="BF86" s="152"/>
      <c r="BG86" s="152"/>
      <c r="BH86" s="152"/>
    </row>
    <row r="87" spans="1:60" outlineLevel="2">
      <c r="A87" s="159"/>
      <c r="B87" s="160"/>
      <c r="C87" s="189" t="s">
        <v>227</v>
      </c>
      <c r="D87" s="164"/>
      <c r="E87" s="165">
        <v>3.57</v>
      </c>
      <c r="F87" s="195"/>
      <c r="G87" s="162"/>
      <c r="H87" s="162"/>
      <c r="I87" s="162"/>
      <c r="J87" s="162"/>
      <c r="K87" s="162"/>
      <c r="L87" s="162"/>
      <c r="M87" s="162"/>
      <c r="N87" s="161"/>
      <c r="O87" s="161"/>
      <c r="P87" s="161"/>
      <c r="Q87" s="161"/>
      <c r="R87" s="162"/>
      <c r="S87" s="162"/>
      <c r="T87" s="162"/>
      <c r="U87" s="162"/>
      <c r="V87" s="162"/>
      <c r="W87" s="162"/>
      <c r="X87" s="162"/>
      <c r="Y87" s="162"/>
      <c r="Z87" s="152"/>
      <c r="AA87" s="152"/>
      <c r="AB87" s="152"/>
      <c r="AC87" s="152"/>
      <c r="AD87" s="152"/>
      <c r="AE87" s="152"/>
      <c r="AF87" s="152"/>
      <c r="AG87" s="152" t="s">
        <v>139</v>
      </c>
      <c r="AH87" s="152">
        <v>0</v>
      </c>
      <c r="AI87" s="152"/>
      <c r="AJ87" s="152"/>
      <c r="AK87" s="152"/>
      <c r="AL87" s="152"/>
      <c r="AM87" s="152"/>
      <c r="AN87" s="152"/>
      <c r="AO87" s="152"/>
      <c r="AP87" s="152"/>
      <c r="AQ87" s="152"/>
      <c r="AR87" s="152"/>
      <c r="AS87" s="152"/>
      <c r="AT87" s="152"/>
      <c r="AU87" s="152"/>
      <c r="AV87" s="152"/>
      <c r="AW87" s="152"/>
      <c r="AX87" s="152"/>
      <c r="AY87" s="152"/>
      <c r="AZ87" s="152"/>
      <c r="BA87" s="152"/>
      <c r="BB87" s="152"/>
      <c r="BC87" s="152"/>
      <c r="BD87" s="152"/>
      <c r="BE87" s="152"/>
      <c r="BF87" s="152"/>
      <c r="BG87" s="152"/>
      <c r="BH87" s="152"/>
    </row>
    <row r="88" spans="1:60" outlineLevel="1">
      <c r="A88" s="175">
        <v>32</v>
      </c>
      <c r="B88" s="176" t="s">
        <v>228</v>
      </c>
      <c r="C88" s="188" t="s">
        <v>229</v>
      </c>
      <c r="D88" s="177" t="s">
        <v>133</v>
      </c>
      <c r="E88" s="178">
        <v>5.68</v>
      </c>
      <c r="F88" s="179">
        <v>0</v>
      </c>
      <c r="G88" s="180">
        <f>ROUND(E88*F88,2)</f>
        <v>0</v>
      </c>
      <c r="H88" s="163">
        <v>19.43</v>
      </c>
      <c r="I88" s="162">
        <f>ROUND(E88*H88,2)</f>
        <v>110.36</v>
      </c>
      <c r="J88" s="163">
        <v>270.07</v>
      </c>
      <c r="K88" s="162">
        <f>ROUND(E88*J88,2)</f>
        <v>1534</v>
      </c>
      <c r="L88" s="162">
        <v>21</v>
      </c>
      <c r="M88" s="162">
        <f>G88*(1+L88/100)</f>
        <v>0</v>
      </c>
      <c r="N88" s="161">
        <v>6.7000000000000002E-4</v>
      </c>
      <c r="O88" s="161">
        <f>ROUND(E88*N88,2)</f>
        <v>0</v>
      </c>
      <c r="P88" s="161">
        <v>8.2000000000000003E-2</v>
      </c>
      <c r="Q88" s="161">
        <f>ROUND(E88*P88,2)</f>
        <v>0.47</v>
      </c>
      <c r="R88" s="162"/>
      <c r="S88" s="162" t="s">
        <v>134</v>
      </c>
      <c r="T88" s="162" t="s">
        <v>134</v>
      </c>
      <c r="U88" s="162">
        <v>0.6</v>
      </c>
      <c r="V88" s="162">
        <f>ROUND(E88*U88,2)</f>
        <v>3.41</v>
      </c>
      <c r="W88" s="162"/>
      <c r="X88" s="162" t="s">
        <v>135</v>
      </c>
      <c r="Y88" s="162" t="s">
        <v>136</v>
      </c>
      <c r="Z88" s="152"/>
      <c r="AA88" s="152"/>
      <c r="AB88" s="152"/>
      <c r="AC88" s="152"/>
      <c r="AD88" s="152"/>
      <c r="AE88" s="152"/>
      <c r="AF88" s="152"/>
      <c r="AG88" s="152" t="s">
        <v>137</v>
      </c>
      <c r="AH88" s="152"/>
      <c r="AI88" s="152"/>
      <c r="AJ88" s="152"/>
      <c r="AK88" s="152"/>
      <c r="AL88" s="152"/>
      <c r="AM88" s="152"/>
      <c r="AN88" s="152"/>
      <c r="AO88" s="152"/>
      <c r="AP88" s="152"/>
      <c r="AQ88" s="152"/>
      <c r="AR88" s="152"/>
      <c r="AS88" s="152"/>
      <c r="AT88" s="152"/>
      <c r="AU88" s="152"/>
      <c r="AV88" s="152"/>
      <c r="AW88" s="152"/>
      <c r="AX88" s="152"/>
      <c r="AY88" s="152"/>
      <c r="AZ88" s="152"/>
      <c r="BA88" s="152"/>
      <c r="BB88" s="152"/>
      <c r="BC88" s="152"/>
      <c r="BD88" s="152"/>
      <c r="BE88" s="152"/>
      <c r="BF88" s="152"/>
      <c r="BG88" s="152"/>
      <c r="BH88" s="152"/>
    </row>
    <row r="89" spans="1:60" outlineLevel="2">
      <c r="A89" s="159"/>
      <c r="B89" s="160"/>
      <c r="C89" s="189" t="s">
        <v>230</v>
      </c>
      <c r="D89" s="164"/>
      <c r="E89" s="165">
        <v>5.68</v>
      </c>
      <c r="F89" s="195"/>
      <c r="G89" s="162"/>
      <c r="H89" s="162"/>
      <c r="I89" s="162"/>
      <c r="J89" s="162"/>
      <c r="K89" s="162"/>
      <c r="L89" s="162"/>
      <c r="M89" s="162"/>
      <c r="N89" s="161"/>
      <c r="O89" s="161"/>
      <c r="P89" s="161"/>
      <c r="Q89" s="161"/>
      <c r="R89" s="162"/>
      <c r="S89" s="162"/>
      <c r="T89" s="162"/>
      <c r="U89" s="162"/>
      <c r="V89" s="162"/>
      <c r="W89" s="162"/>
      <c r="X89" s="162"/>
      <c r="Y89" s="162"/>
      <c r="Z89" s="152"/>
      <c r="AA89" s="152"/>
      <c r="AB89" s="152"/>
      <c r="AC89" s="152"/>
      <c r="AD89" s="152"/>
      <c r="AE89" s="152"/>
      <c r="AF89" s="152"/>
      <c r="AG89" s="152" t="s">
        <v>139</v>
      </c>
      <c r="AH89" s="152">
        <v>0</v>
      </c>
      <c r="AI89" s="152"/>
      <c r="AJ89" s="152"/>
      <c r="AK89" s="152"/>
      <c r="AL89" s="152"/>
      <c r="AM89" s="152"/>
      <c r="AN89" s="152"/>
      <c r="AO89" s="152"/>
      <c r="AP89" s="152"/>
      <c r="AQ89" s="152"/>
      <c r="AR89" s="152"/>
      <c r="AS89" s="152"/>
      <c r="AT89" s="152"/>
      <c r="AU89" s="152"/>
      <c r="AV89" s="152"/>
      <c r="AW89" s="152"/>
      <c r="AX89" s="152"/>
      <c r="AY89" s="152"/>
      <c r="AZ89" s="152"/>
      <c r="BA89" s="152"/>
      <c r="BB89" s="152"/>
      <c r="BC89" s="152"/>
      <c r="BD89" s="152"/>
      <c r="BE89" s="152"/>
      <c r="BF89" s="152"/>
      <c r="BG89" s="152"/>
      <c r="BH89" s="152"/>
    </row>
    <row r="90" spans="1:60" ht="22.5" outlineLevel="1">
      <c r="A90" s="175">
        <v>33</v>
      </c>
      <c r="B90" s="176" t="s">
        <v>231</v>
      </c>
      <c r="C90" s="188" t="s">
        <v>232</v>
      </c>
      <c r="D90" s="177" t="s">
        <v>133</v>
      </c>
      <c r="E90" s="178">
        <v>10.96</v>
      </c>
      <c r="F90" s="179">
        <v>0</v>
      </c>
      <c r="G90" s="180">
        <f>ROUND(E90*F90,2)</f>
        <v>0</v>
      </c>
      <c r="H90" s="163">
        <v>9.65</v>
      </c>
      <c r="I90" s="162">
        <f>ROUND(E90*H90,2)</f>
        <v>105.76</v>
      </c>
      <c r="J90" s="163">
        <v>157.35</v>
      </c>
      <c r="K90" s="162">
        <f>ROUND(E90*J90,2)</f>
        <v>1724.56</v>
      </c>
      <c r="L90" s="162">
        <v>21</v>
      </c>
      <c r="M90" s="162">
        <f>G90*(1+L90/100)</f>
        <v>0</v>
      </c>
      <c r="N90" s="161">
        <v>3.3E-4</v>
      </c>
      <c r="O90" s="161">
        <f>ROUND(E90*N90,2)</f>
        <v>0</v>
      </c>
      <c r="P90" s="161">
        <v>1.183E-2</v>
      </c>
      <c r="Q90" s="161">
        <f>ROUND(E90*P90,2)</f>
        <v>0.13</v>
      </c>
      <c r="R90" s="162"/>
      <c r="S90" s="162" t="s">
        <v>134</v>
      </c>
      <c r="T90" s="162" t="s">
        <v>134</v>
      </c>
      <c r="U90" s="162">
        <v>0.34599999999999997</v>
      </c>
      <c r="V90" s="162">
        <f>ROUND(E90*U90,2)</f>
        <v>3.79</v>
      </c>
      <c r="W90" s="162"/>
      <c r="X90" s="162" t="s">
        <v>135</v>
      </c>
      <c r="Y90" s="162" t="s">
        <v>136</v>
      </c>
      <c r="Z90" s="152"/>
      <c r="AA90" s="152"/>
      <c r="AB90" s="152"/>
      <c r="AC90" s="152"/>
      <c r="AD90" s="152"/>
      <c r="AE90" s="152"/>
      <c r="AF90" s="152"/>
      <c r="AG90" s="152" t="s">
        <v>137</v>
      </c>
      <c r="AH90" s="152"/>
      <c r="AI90" s="152"/>
      <c r="AJ90" s="152"/>
      <c r="AK90" s="152"/>
      <c r="AL90" s="152"/>
      <c r="AM90" s="152"/>
      <c r="AN90" s="152"/>
      <c r="AO90" s="152"/>
      <c r="AP90" s="152"/>
      <c r="AQ90" s="152"/>
      <c r="AR90" s="152"/>
      <c r="AS90" s="152"/>
      <c r="AT90" s="152"/>
      <c r="AU90" s="152"/>
      <c r="AV90" s="152"/>
      <c r="AW90" s="152"/>
      <c r="AX90" s="152"/>
      <c r="AY90" s="152"/>
      <c r="AZ90" s="152"/>
      <c r="BA90" s="152"/>
      <c r="BB90" s="152"/>
      <c r="BC90" s="152"/>
      <c r="BD90" s="152"/>
      <c r="BE90" s="152"/>
      <c r="BF90" s="152"/>
      <c r="BG90" s="152"/>
      <c r="BH90" s="152"/>
    </row>
    <row r="91" spans="1:60" ht="22.5" outlineLevel="2">
      <c r="A91" s="159"/>
      <c r="B91" s="160"/>
      <c r="C91" s="189" t="s">
        <v>233</v>
      </c>
      <c r="D91" s="164"/>
      <c r="E91" s="165">
        <v>10.96</v>
      </c>
      <c r="F91" s="195"/>
      <c r="G91" s="162"/>
      <c r="H91" s="162"/>
      <c r="I91" s="162"/>
      <c r="J91" s="162"/>
      <c r="K91" s="162"/>
      <c r="L91" s="162"/>
      <c r="M91" s="162"/>
      <c r="N91" s="161"/>
      <c r="O91" s="161"/>
      <c r="P91" s="161"/>
      <c r="Q91" s="161"/>
      <c r="R91" s="162"/>
      <c r="S91" s="162"/>
      <c r="T91" s="162"/>
      <c r="U91" s="162"/>
      <c r="V91" s="162"/>
      <c r="W91" s="162"/>
      <c r="X91" s="162"/>
      <c r="Y91" s="162"/>
      <c r="Z91" s="152"/>
      <c r="AA91" s="152"/>
      <c r="AB91" s="152"/>
      <c r="AC91" s="152"/>
      <c r="AD91" s="152"/>
      <c r="AE91" s="152"/>
      <c r="AF91" s="152"/>
      <c r="AG91" s="152" t="s">
        <v>139</v>
      </c>
      <c r="AH91" s="152">
        <v>0</v>
      </c>
      <c r="AI91" s="152"/>
      <c r="AJ91" s="152"/>
      <c r="AK91" s="152"/>
      <c r="AL91" s="152"/>
      <c r="AM91" s="152"/>
      <c r="AN91" s="152"/>
      <c r="AO91" s="152"/>
      <c r="AP91" s="152"/>
      <c r="AQ91" s="152"/>
      <c r="AR91" s="152"/>
      <c r="AS91" s="152"/>
      <c r="AT91" s="152"/>
      <c r="AU91" s="152"/>
      <c r="AV91" s="152"/>
      <c r="AW91" s="152"/>
      <c r="AX91" s="152"/>
      <c r="AY91" s="152"/>
      <c r="AZ91" s="152"/>
      <c r="BA91" s="152"/>
      <c r="BB91" s="152"/>
      <c r="BC91" s="152"/>
      <c r="BD91" s="152"/>
      <c r="BE91" s="152"/>
      <c r="BF91" s="152"/>
      <c r="BG91" s="152"/>
      <c r="BH91" s="152"/>
    </row>
    <row r="92" spans="1:60" outlineLevel="1">
      <c r="A92" s="175">
        <v>34</v>
      </c>
      <c r="B92" s="176" t="s">
        <v>234</v>
      </c>
      <c r="C92" s="188" t="s">
        <v>235</v>
      </c>
      <c r="D92" s="177" t="s">
        <v>133</v>
      </c>
      <c r="E92" s="178">
        <v>45.05</v>
      </c>
      <c r="F92" s="179">
        <v>0</v>
      </c>
      <c r="G92" s="180">
        <f>ROUND(E92*F92,2)</f>
        <v>0</v>
      </c>
      <c r="H92" s="163">
        <v>0</v>
      </c>
      <c r="I92" s="162">
        <f>ROUND(E92*H92,2)</f>
        <v>0</v>
      </c>
      <c r="J92" s="163">
        <v>357.5</v>
      </c>
      <c r="K92" s="162">
        <f>ROUND(E92*J92,2)</f>
        <v>16105.38</v>
      </c>
      <c r="L92" s="162">
        <v>21</v>
      </c>
      <c r="M92" s="162">
        <f>G92*(1+L92/100)</f>
        <v>0</v>
      </c>
      <c r="N92" s="161">
        <v>0</v>
      </c>
      <c r="O92" s="161">
        <f>ROUND(E92*N92,2)</f>
        <v>0</v>
      </c>
      <c r="P92" s="161">
        <v>1.26E-2</v>
      </c>
      <c r="Q92" s="161">
        <f>ROUND(E92*P92,2)</f>
        <v>0.56999999999999995</v>
      </c>
      <c r="R92" s="162"/>
      <c r="S92" s="162" t="s">
        <v>134</v>
      </c>
      <c r="T92" s="162" t="s">
        <v>134</v>
      </c>
      <c r="U92" s="162">
        <v>0.33</v>
      </c>
      <c r="V92" s="162">
        <f>ROUND(E92*U92,2)</f>
        <v>14.87</v>
      </c>
      <c r="W92" s="162"/>
      <c r="X92" s="162" t="s">
        <v>135</v>
      </c>
      <c r="Y92" s="162" t="s">
        <v>136</v>
      </c>
      <c r="Z92" s="152"/>
      <c r="AA92" s="152"/>
      <c r="AB92" s="152"/>
      <c r="AC92" s="152"/>
      <c r="AD92" s="152"/>
      <c r="AE92" s="152"/>
      <c r="AF92" s="152"/>
      <c r="AG92" s="152" t="s">
        <v>137</v>
      </c>
      <c r="AH92" s="152"/>
      <c r="AI92" s="152"/>
      <c r="AJ92" s="152"/>
      <c r="AK92" s="152"/>
      <c r="AL92" s="152"/>
      <c r="AM92" s="152"/>
      <c r="AN92" s="152"/>
      <c r="AO92" s="152"/>
      <c r="AP92" s="152"/>
      <c r="AQ92" s="152"/>
      <c r="AR92" s="152"/>
      <c r="AS92" s="152"/>
      <c r="AT92" s="152"/>
      <c r="AU92" s="152"/>
      <c r="AV92" s="152"/>
      <c r="AW92" s="152"/>
      <c r="AX92" s="152"/>
      <c r="AY92" s="152"/>
      <c r="AZ92" s="152"/>
      <c r="BA92" s="152"/>
      <c r="BB92" s="152"/>
      <c r="BC92" s="152"/>
      <c r="BD92" s="152"/>
      <c r="BE92" s="152"/>
      <c r="BF92" s="152"/>
      <c r="BG92" s="152"/>
      <c r="BH92" s="152"/>
    </row>
    <row r="93" spans="1:60" outlineLevel="2">
      <c r="A93" s="159"/>
      <c r="B93" s="160"/>
      <c r="C93" s="189">
        <v>45.05</v>
      </c>
      <c r="D93" s="164"/>
      <c r="E93" s="165">
        <v>45.05</v>
      </c>
      <c r="F93" s="195"/>
      <c r="G93" s="162"/>
      <c r="H93" s="162"/>
      <c r="I93" s="162"/>
      <c r="J93" s="162"/>
      <c r="K93" s="162"/>
      <c r="L93" s="162"/>
      <c r="M93" s="162"/>
      <c r="N93" s="161"/>
      <c r="O93" s="161"/>
      <c r="P93" s="161"/>
      <c r="Q93" s="161"/>
      <c r="R93" s="162"/>
      <c r="S93" s="162"/>
      <c r="T93" s="162"/>
      <c r="U93" s="162"/>
      <c r="V93" s="162"/>
      <c r="W93" s="162"/>
      <c r="X93" s="162"/>
      <c r="Y93" s="162"/>
      <c r="Z93" s="152"/>
      <c r="AA93" s="152"/>
      <c r="AB93" s="152"/>
      <c r="AC93" s="152"/>
      <c r="AD93" s="152"/>
      <c r="AE93" s="152"/>
      <c r="AF93" s="152"/>
      <c r="AG93" s="152" t="s">
        <v>139</v>
      </c>
      <c r="AH93" s="152">
        <v>5</v>
      </c>
      <c r="AI93" s="152"/>
      <c r="AJ93" s="152"/>
      <c r="AK93" s="152"/>
      <c r="AL93" s="152"/>
      <c r="AM93" s="152"/>
      <c r="AN93" s="152"/>
      <c r="AO93" s="152"/>
      <c r="AP93" s="152"/>
      <c r="AQ93" s="152"/>
      <c r="AR93" s="152"/>
      <c r="AS93" s="152"/>
      <c r="AT93" s="152"/>
      <c r="AU93" s="152"/>
      <c r="AV93" s="152"/>
      <c r="AW93" s="152"/>
      <c r="AX93" s="152"/>
      <c r="AY93" s="152"/>
      <c r="AZ93" s="152"/>
      <c r="BA93" s="152"/>
      <c r="BB93" s="152"/>
      <c r="BC93" s="152"/>
      <c r="BD93" s="152"/>
      <c r="BE93" s="152"/>
      <c r="BF93" s="152"/>
      <c r="BG93" s="152"/>
      <c r="BH93" s="152"/>
    </row>
    <row r="94" spans="1:60" outlineLevel="1">
      <c r="A94" s="175">
        <v>35</v>
      </c>
      <c r="B94" s="176" t="s">
        <v>236</v>
      </c>
      <c r="C94" s="188" t="s">
        <v>237</v>
      </c>
      <c r="D94" s="177" t="s">
        <v>133</v>
      </c>
      <c r="E94" s="178">
        <v>45.05</v>
      </c>
      <c r="F94" s="179">
        <v>0</v>
      </c>
      <c r="G94" s="180">
        <f>ROUND(E94*F94,2)</f>
        <v>0</v>
      </c>
      <c r="H94" s="163">
        <v>0</v>
      </c>
      <c r="I94" s="162">
        <f>ROUND(E94*H94,2)</f>
        <v>0</v>
      </c>
      <c r="J94" s="163">
        <v>65.900000000000006</v>
      </c>
      <c r="K94" s="162">
        <f>ROUND(E94*J94,2)</f>
        <v>2968.8</v>
      </c>
      <c r="L94" s="162">
        <v>21</v>
      </c>
      <c r="M94" s="162">
        <f>G94*(1+L94/100)</f>
        <v>0</v>
      </c>
      <c r="N94" s="161">
        <v>0</v>
      </c>
      <c r="O94" s="161">
        <f>ROUND(E94*N94,2)</f>
        <v>0</v>
      </c>
      <c r="P94" s="161">
        <v>4.4999999999999998E-2</v>
      </c>
      <c r="Q94" s="161">
        <f>ROUND(E94*P94,2)</f>
        <v>2.0299999999999998</v>
      </c>
      <c r="R94" s="162"/>
      <c r="S94" s="162" t="s">
        <v>134</v>
      </c>
      <c r="T94" s="162" t="s">
        <v>134</v>
      </c>
      <c r="U94" s="162">
        <v>0.16200000000000001</v>
      </c>
      <c r="V94" s="162">
        <f>ROUND(E94*U94,2)</f>
        <v>7.3</v>
      </c>
      <c r="W94" s="162"/>
      <c r="X94" s="162" t="s">
        <v>135</v>
      </c>
      <c r="Y94" s="162" t="s">
        <v>136</v>
      </c>
      <c r="Z94" s="152"/>
      <c r="AA94" s="152"/>
      <c r="AB94" s="152"/>
      <c r="AC94" s="152"/>
      <c r="AD94" s="152"/>
      <c r="AE94" s="152"/>
      <c r="AF94" s="152"/>
      <c r="AG94" s="152" t="s">
        <v>137</v>
      </c>
      <c r="AH94" s="152"/>
      <c r="AI94" s="152"/>
      <c r="AJ94" s="152"/>
      <c r="AK94" s="152"/>
      <c r="AL94" s="152"/>
      <c r="AM94" s="152"/>
      <c r="AN94" s="152"/>
      <c r="AO94" s="152"/>
      <c r="AP94" s="152"/>
      <c r="AQ94" s="152"/>
      <c r="AR94" s="152"/>
      <c r="AS94" s="152"/>
      <c r="AT94" s="152"/>
      <c r="AU94" s="152"/>
      <c r="AV94" s="152"/>
      <c r="AW94" s="152"/>
      <c r="AX94" s="152"/>
      <c r="AY94" s="152"/>
      <c r="AZ94" s="152"/>
      <c r="BA94" s="152"/>
      <c r="BB94" s="152"/>
      <c r="BC94" s="152"/>
      <c r="BD94" s="152"/>
      <c r="BE94" s="152"/>
      <c r="BF94" s="152"/>
      <c r="BG94" s="152"/>
      <c r="BH94" s="152"/>
    </row>
    <row r="95" spans="1:60" ht="22.5" outlineLevel="2">
      <c r="A95" s="159"/>
      <c r="B95" s="160"/>
      <c r="C95" s="189" t="s">
        <v>238</v>
      </c>
      <c r="D95" s="164"/>
      <c r="E95" s="165">
        <v>45.05</v>
      </c>
      <c r="F95" s="195"/>
      <c r="G95" s="162"/>
      <c r="H95" s="162"/>
      <c r="I95" s="162"/>
      <c r="J95" s="162"/>
      <c r="K95" s="162"/>
      <c r="L95" s="162"/>
      <c r="M95" s="162"/>
      <c r="N95" s="161"/>
      <c r="O95" s="161"/>
      <c r="P95" s="161"/>
      <c r="Q95" s="161"/>
      <c r="R95" s="162"/>
      <c r="S95" s="162"/>
      <c r="T95" s="162"/>
      <c r="U95" s="162"/>
      <c r="V95" s="162"/>
      <c r="W95" s="162"/>
      <c r="X95" s="162"/>
      <c r="Y95" s="162"/>
      <c r="Z95" s="152"/>
      <c r="AA95" s="152"/>
      <c r="AB95" s="152"/>
      <c r="AC95" s="152"/>
      <c r="AD95" s="152"/>
      <c r="AE95" s="152"/>
      <c r="AF95" s="152"/>
      <c r="AG95" s="152" t="s">
        <v>139</v>
      </c>
      <c r="AH95" s="152">
        <v>0</v>
      </c>
      <c r="AI95" s="152"/>
      <c r="AJ95" s="152"/>
      <c r="AK95" s="152"/>
      <c r="AL95" s="152"/>
      <c r="AM95" s="152"/>
      <c r="AN95" s="152"/>
      <c r="AO95" s="152"/>
      <c r="AP95" s="152"/>
      <c r="AQ95" s="152"/>
      <c r="AR95" s="152"/>
      <c r="AS95" s="152"/>
      <c r="AT95" s="152"/>
      <c r="AU95" s="152"/>
      <c r="AV95" s="152"/>
      <c r="AW95" s="152"/>
      <c r="AX95" s="152"/>
      <c r="AY95" s="152"/>
      <c r="AZ95" s="152"/>
      <c r="BA95" s="152"/>
      <c r="BB95" s="152"/>
      <c r="BC95" s="152"/>
      <c r="BD95" s="152"/>
      <c r="BE95" s="152"/>
      <c r="BF95" s="152"/>
      <c r="BG95" s="152"/>
      <c r="BH95" s="152"/>
    </row>
    <row r="96" spans="1:60" outlineLevel="1">
      <c r="A96" s="175">
        <v>36</v>
      </c>
      <c r="B96" s="176" t="s">
        <v>239</v>
      </c>
      <c r="C96" s="188" t="s">
        <v>240</v>
      </c>
      <c r="D96" s="177" t="s">
        <v>241</v>
      </c>
      <c r="E96" s="178">
        <v>16.5</v>
      </c>
      <c r="F96" s="179">
        <v>0</v>
      </c>
      <c r="G96" s="180">
        <f>ROUND(E96*F96,2)</f>
        <v>0</v>
      </c>
      <c r="H96" s="163">
        <v>0</v>
      </c>
      <c r="I96" s="162">
        <f>ROUND(E96*H96,2)</f>
        <v>0</v>
      </c>
      <c r="J96" s="163">
        <v>31.2</v>
      </c>
      <c r="K96" s="162">
        <f>ROUND(E96*J96,2)</f>
        <v>514.79999999999995</v>
      </c>
      <c r="L96" s="162">
        <v>21</v>
      </c>
      <c r="M96" s="162">
        <f>G96*(1+L96/100)</f>
        <v>0</v>
      </c>
      <c r="N96" s="161">
        <v>0</v>
      </c>
      <c r="O96" s="161">
        <f>ROUND(E96*N96,2)</f>
        <v>0</v>
      </c>
      <c r="P96" s="161">
        <v>4.0000000000000002E-4</v>
      </c>
      <c r="Q96" s="161">
        <f>ROUND(E96*P96,2)</f>
        <v>0.01</v>
      </c>
      <c r="R96" s="162"/>
      <c r="S96" s="162" t="s">
        <v>134</v>
      </c>
      <c r="T96" s="162" t="s">
        <v>134</v>
      </c>
      <c r="U96" s="162">
        <v>7.0000000000000007E-2</v>
      </c>
      <c r="V96" s="162">
        <f>ROUND(E96*U96,2)</f>
        <v>1.1599999999999999</v>
      </c>
      <c r="W96" s="162"/>
      <c r="X96" s="162" t="s">
        <v>135</v>
      </c>
      <c r="Y96" s="162" t="s">
        <v>136</v>
      </c>
      <c r="Z96" s="152"/>
      <c r="AA96" s="152"/>
      <c r="AB96" s="152"/>
      <c r="AC96" s="152"/>
      <c r="AD96" s="152"/>
      <c r="AE96" s="152"/>
      <c r="AF96" s="152"/>
      <c r="AG96" s="152" t="s">
        <v>137</v>
      </c>
      <c r="AH96" s="152"/>
      <c r="AI96" s="152"/>
      <c r="AJ96" s="152"/>
      <c r="AK96" s="152"/>
      <c r="AL96" s="152"/>
      <c r="AM96" s="152"/>
      <c r="AN96" s="152"/>
      <c r="AO96" s="152"/>
      <c r="AP96" s="152"/>
      <c r="AQ96" s="152"/>
      <c r="AR96" s="152"/>
      <c r="AS96" s="152"/>
      <c r="AT96" s="152"/>
      <c r="AU96" s="152"/>
      <c r="AV96" s="152"/>
      <c r="AW96" s="152"/>
      <c r="AX96" s="152"/>
      <c r="AY96" s="152"/>
      <c r="AZ96" s="152"/>
      <c r="BA96" s="152"/>
      <c r="BB96" s="152"/>
      <c r="BC96" s="152"/>
      <c r="BD96" s="152"/>
      <c r="BE96" s="152"/>
      <c r="BF96" s="152"/>
      <c r="BG96" s="152"/>
      <c r="BH96" s="152"/>
    </row>
    <row r="97" spans="1:60" outlineLevel="2">
      <c r="A97" s="159"/>
      <c r="B97" s="160"/>
      <c r="C97" s="189" t="s">
        <v>242</v>
      </c>
      <c r="D97" s="164"/>
      <c r="E97" s="165">
        <v>6.95</v>
      </c>
      <c r="F97" s="195"/>
      <c r="G97" s="162"/>
      <c r="H97" s="162"/>
      <c r="I97" s="162"/>
      <c r="J97" s="162"/>
      <c r="K97" s="162"/>
      <c r="L97" s="162"/>
      <c r="M97" s="162"/>
      <c r="N97" s="161"/>
      <c r="O97" s="161"/>
      <c r="P97" s="161"/>
      <c r="Q97" s="161"/>
      <c r="R97" s="162"/>
      <c r="S97" s="162"/>
      <c r="T97" s="162"/>
      <c r="U97" s="162"/>
      <c r="V97" s="162"/>
      <c r="W97" s="162"/>
      <c r="X97" s="162"/>
      <c r="Y97" s="162"/>
      <c r="Z97" s="152"/>
      <c r="AA97" s="152"/>
      <c r="AB97" s="152"/>
      <c r="AC97" s="152"/>
      <c r="AD97" s="152"/>
      <c r="AE97" s="152"/>
      <c r="AF97" s="152"/>
      <c r="AG97" s="152" t="s">
        <v>139</v>
      </c>
      <c r="AH97" s="152">
        <v>0</v>
      </c>
      <c r="AI97" s="152"/>
      <c r="AJ97" s="152"/>
      <c r="AK97" s="152"/>
      <c r="AL97" s="152"/>
      <c r="AM97" s="152"/>
      <c r="AN97" s="152"/>
      <c r="AO97" s="152"/>
      <c r="AP97" s="152"/>
      <c r="AQ97" s="152"/>
      <c r="AR97" s="152"/>
      <c r="AS97" s="152"/>
      <c r="AT97" s="152"/>
      <c r="AU97" s="152"/>
      <c r="AV97" s="152"/>
      <c r="AW97" s="152"/>
      <c r="AX97" s="152"/>
      <c r="AY97" s="152"/>
      <c r="AZ97" s="152"/>
      <c r="BA97" s="152"/>
      <c r="BB97" s="152"/>
      <c r="BC97" s="152"/>
      <c r="BD97" s="152"/>
      <c r="BE97" s="152"/>
      <c r="BF97" s="152"/>
      <c r="BG97" s="152"/>
      <c r="BH97" s="152"/>
    </row>
    <row r="98" spans="1:60" outlineLevel="3">
      <c r="A98" s="159"/>
      <c r="B98" s="160"/>
      <c r="C98" s="189" t="s">
        <v>243</v>
      </c>
      <c r="D98" s="164"/>
      <c r="E98" s="165">
        <v>7.95</v>
      </c>
      <c r="F98" s="195"/>
      <c r="G98" s="162"/>
      <c r="H98" s="162"/>
      <c r="I98" s="162"/>
      <c r="J98" s="162"/>
      <c r="K98" s="162"/>
      <c r="L98" s="162"/>
      <c r="M98" s="162"/>
      <c r="N98" s="161"/>
      <c r="O98" s="161"/>
      <c r="P98" s="161"/>
      <c r="Q98" s="161"/>
      <c r="R98" s="162"/>
      <c r="S98" s="162"/>
      <c r="T98" s="162"/>
      <c r="U98" s="162"/>
      <c r="V98" s="162"/>
      <c r="W98" s="162"/>
      <c r="X98" s="162"/>
      <c r="Y98" s="162"/>
      <c r="Z98" s="152"/>
      <c r="AA98" s="152"/>
      <c r="AB98" s="152"/>
      <c r="AC98" s="152"/>
      <c r="AD98" s="152"/>
      <c r="AE98" s="152"/>
      <c r="AF98" s="152"/>
      <c r="AG98" s="152" t="s">
        <v>139</v>
      </c>
      <c r="AH98" s="152">
        <v>0</v>
      </c>
      <c r="AI98" s="152"/>
      <c r="AJ98" s="152"/>
      <c r="AK98" s="152"/>
      <c r="AL98" s="152"/>
      <c r="AM98" s="152"/>
      <c r="AN98" s="152"/>
      <c r="AO98" s="152"/>
      <c r="AP98" s="152"/>
      <c r="AQ98" s="152"/>
      <c r="AR98" s="152"/>
      <c r="AS98" s="152"/>
      <c r="AT98" s="152"/>
      <c r="AU98" s="152"/>
      <c r="AV98" s="152"/>
      <c r="AW98" s="152"/>
      <c r="AX98" s="152"/>
      <c r="AY98" s="152"/>
      <c r="AZ98" s="152"/>
      <c r="BA98" s="152"/>
      <c r="BB98" s="152"/>
      <c r="BC98" s="152"/>
      <c r="BD98" s="152"/>
      <c r="BE98" s="152"/>
      <c r="BF98" s="152"/>
      <c r="BG98" s="152"/>
      <c r="BH98" s="152"/>
    </row>
    <row r="99" spans="1:60" outlineLevel="3">
      <c r="A99" s="159"/>
      <c r="B99" s="160"/>
      <c r="C99" s="189" t="s">
        <v>244</v>
      </c>
      <c r="D99" s="164"/>
      <c r="E99" s="165">
        <v>1.6</v>
      </c>
      <c r="F99" s="195"/>
      <c r="G99" s="162"/>
      <c r="H99" s="162"/>
      <c r="I99" s="162"/>
      <c r="J99" s="162"/>
      <c r="K99" s="162"/>
      <c r="L99" s="162"/>
      <c r="M99" s="162"/>
      <c r="N99" s="161"/>
      <c r="O99" s="161"/>
      <c r="P99" s="161"/>
      <c r="Q99" s="161"/>
      <c r="R99" s="162"/>
      <c r="S99" s="162"/>
      <c r="T99" s="162"/>
      <c r="U99" s="162"/>
      <c r="V99" s="162"/>
      <c r="W99" s="162"/>
      <c r="X99" s="162"/>
      <c r="Y99" s="162"/>
      <c r="Z99" s="152"/>
      <c r="AA99" s="152"/>
      <c r="AB99" s="152"/>
      <c r="AC99" s="152"/>
      <c r="AD99" s="152"/>
      <c r="AE99" s="152"/>
      <c r="AF99" s="152"/>
      <c r="AG99" s="152" t="s">
        <v>139</v>
      </c>
      <c r="AH99" s="152">
        <v>0</v>
      </c>
      <c r="AI99" s="152"/>
      <c r="AJ99" s="152"/>
      <c r="AK99" s="152"/>
      <c r="AL99" s="152"/>
      <c r="AM99" s="152"/>
      <c r="AN99" s="152"/>
      <c r="AO99" s="152"/>
      <c r="AP99" s="152"/>
      <c r="AQ99" s="152"/>
      <c r="AR99" s="152"/>
      <c r="AS99" s="152"/>
      <c r="AT99" s="152"/>
      <c r="AU99" s="152"/>
      <c r="AV99" s="152"/>
      <c r="AW99" s="152"/>
      <c r="AX99" s="152"/>
      <c r="AY99" s="152"/>
      <c r="AZ99" s="152"/>
      <c r="BA99" s="152"/>
      <c r="BB99" s="152"/>
      <c r="BC99" s="152"/>
      <c r="BD99" s="152"/>
      <c r="BE99" s="152"/>
      <c r="BF99" s="152"/>
      <c r="BG99" s="152"/>
      <c r="BH99" s="152"/>
    </row>
    <row r="100" spans="1:60" ht="22.5" outlineLevel="1">
      <c r="A100" s="181">
        <v>37</v>
      </c>
      <c r="B100" s="182" t="s">
        <v>245</v>
      </c>
      <c r="C100" s="190" t="s">
        <v>246</v>
      </c>
      <c r="D100" s="183" t="s">
        <v>156</v>
      </c>
      <c r="E100" s="184">
        <v>8</v>
      </c>
      <c r="F100" s="185">
        <v>0</v>
      </c>
      <c r="G100" s="186">
        <f>ROUND(E100*F100,2)</f>
        <v>0</v>
      </c>
      <c r="H100" s="163">
        <v>0</v>
      </c>
      <c r="I100" s="162">
        <f>ROUND(E100*H100,2)</f>
        <v>0</v>
      </c>
      <c r="J100" s="163">
        <v>20.399999999999999</v>
      </c>
      <c r="K100" s="162">
        <f>ROUND(E100*J100,2)</f>
        <v>163.19999999999999</v>
      </c>
      <c r="L100" s="162">
        <v>21</v>
      </c>
      <c r="M100" s="162">
        <f>G100*(1+L100/100)</f>
        <v>0</v>
      </c>
      <c r="N100" s="161">
        <v>0</v>
      </c>
      <c r="O100" s="161">
        <f>ROUND(E100*N100,2)</f>
        <v>0</v>
      </c>
      <c r="P100" s="161">
        <v>0</v>
      </c>
      <c r="Q100" s="161">
        <f>ROUND(E100*P100,2)</f>
        <v>0</v>
      </c>
      <c r="R100" s="162"/>
      <c r="S100" s="162" t="s">
        <v>134</v>
      </c>
      <c r="T100" s="162" t="s">
        <v>134</v>
      </c>
      <c r="U100" s="162">
        <v>0.05</v>
      </c>
      <c r="V100" s="162">
        <f>ROUND(E100*U100,2)</f>
        <v>0.4</v>
      </c>
      <c r="W100" s="162"/>
      <c r="X100" s="162" t="s">
        <v>135</v>
      </c>
      <c r="Y100" s="162" t="s">
        <v>136</v>
      </c>
      <c r="Z100" s="152"/>
      <c r="AA100" s="152"/>
      <c r="AB100" s="152"/>
      <c r="AC100" s="152"/>
      <c r="AD100" s="152"/>
      <c r="AE100" s="152"/>
      <c r="AF100" s="152"/>
      <c r="AG100" s="152" t="s">
        <v>137</v>
      </c>
      <c r="AH100" s="152"/>
      <c r="AI100" s="152"/>
      <c r="AJ100" s="152"/>
      <c r="AK100" s="152"/>
      <c r="AL100" s="152"/>
      <c r="AM100" s="152"/>
      <c r="AN100" s="152"/>
      <c r="AO100" s="152"/>
      <c r="AP100" s="152"/>
      <c r="AQ100" s="152"/>
      <c r="AR100" s="152"/>
      <c r="AS100" s="152"/>
      <c r="AT100" s="152"/>
      <c r="AU100" s="152"/>
      <c r="AV100" s="152"/>
      <c r="AW100" s="152"/>
      <c r="AX100" s="152"/>
      <c r="AY100" s="152"/>
      <c r="AZ100" s="152"/>
      <c r="BA100" s="152"/>
      <c r="BB100" s="152"/>
      <c r="BC100" s="152"/>
      <c r="BD100" s="152"/>
      <c r="BE100" s="152"/>
      <c r="BF100" s="152"/>
      <c r="BG100" s="152"/>
      <c r="BH100" s="152"/>
    </row>
    <row r="101" spans="1:60" outlineLevel="1">
      <c r="A101" s="175">
        <v>38</v>
      </c>
      <c r="B101" s="176" t="s">
        <v>247</v>
      </c>
      <c r="C101" s="188" t="s">
        <v>248</v>
      </c>
      <c r="D101" s="177" t="s">
        <v>133</v>
      </c>
      <c r="E101" s="178">
        <v>6.4</v>
      </c>
      <c r="F101" s="179">
        <v>0</v>
      </c>
      <c r="G101" s="180">
        <f>ROUND(E101*F101,2)</f>
        <v>0</v>
      </c>
      <c r="H101" s="163">
        <v>34.17</v>
      </c>
      <c r="I101" s="162">
        <f>ROUND(E101*H101,2)</f>
        <v>218.69</v>
      </c>
      <c r="J101" s="163">
        <v>422.83</v>
      </c>
      <c r="K101" s="162">
        <f>ROUND(E101*J101,2)</f>
        <v>2706.11</v>
      </c>
      <c r="L101" s="162">
        <v>21</v>
      </c>
      <c r="M101" s="162">
        <f>G101*(1+L101/100)</f>
        <v>0</v>
      </c>
      <c r="N101" s="161">
        <v>1.17E-3</v>
      </c>
      <c r="O101" s="161">
        <f>ROUND(E101*N101,2)</f>
        <v>0.01</v>
      </c>
      <c r="P101" s="161">
        <v>7.5999999999999998E-2</v>
      </c>
      <c r="Q101" s="161">
        <f>ROUND(E101*P101,2)</f>
        <v>0.49</v>
      </c>
      <c r="R101" s="162"/>
      <c r="S101" s="162" t="s">
        <v>134</v>
      </c>
      <c r="T101" s="162" t="s">
        <v>134</v>
      </c>
      <c r="U101" s="162">
        <v>0.93899999999999995</v>
      </c>
      <c r="V101" s="162">
        <f>ROUND(E101*U101,2)</f>
        <v>6.01</v>
      </c>
      <c r="W101" s="162"/>
      <c r="X101" s="162" t="s">
        <v>135</v>
      </c>
      <c r="Y101" s="162" t="s">
        <v>136</v>
      </c>
      <c r="Z101" s="152"/>
      <c r="AA101" s="152"/>
      <c r="AB101" s="152"/>
      <c r="AC101" s="152"/>
      <c r="AD101" s="152"/>
      <c r="AE101" s="152"/>
      <c r="AF101" s="152"/>
      <c r="AG101" s="152" t="s">
        <v>137</v>
      </c>
      <c r="AH101" s="152"/>
      <c r="AI101" s="152"/>
      <c r="AJ101" s="152"/>
      <c r="AK101" s="152"/>
      <c r="AL101" s="152"/>
      <c r="AM101" s="152"/>
      <c r="AN101" s="152"/>
      <c r="AO101" s="152"/>
      <c r="AP101" s="152"/>
      <c r="AQ101" s="152"/>
      <c r="AR101" s="152"/>
      <c r="AS101" s="152"/>
      <c r="AT101" s="152"/>
      <c r="AU101" s="152"/>
      <c r="AV101" s="152"/>
      <c r="AW101" s="152"/>
      <c r="AX101" s="152"/>
      <c r="AY101" s="152"/>
      <c r="AZ101" s="152"/>
      <c r="BA101" s="152"/>
      <c r="BB101" s="152"/>
      <c r="BC101" s="152"/>
      <c r="BD101" s="152"/>
      <c r="BE101" s="152"/>
      <c r="BF101" s="152"/>
      <c r="BG101" s="152"/>
      <c r="BH101" s="152"/>
    </row>
    <row r="102" spans="1:60" outlineLevel="2">
      <c r="A102" s="159"/>
      <c r="B102" s="160"/>
      <c r="C102" s="189" t="s">
        <v>249</v>
      </c>
      <c r="D102" s="164"/>
      <c r="E102" s="165">
        <v>6.4</v>
      </c>
      <c r="F102" s="195"/>
      <c r="G102" s="162"/>
      <c r="H102" s="162"/>
      <c r="I102" s="162"/>
      <c r="J102" s="162"/>
      <c r="K102" s="162"/>
      <c r="L102" s="162"/>
      <c r="M102" s="162"/>
      <c r="N102" s="161"/>
      <c r="O102" s="161"/>
      <c r="P102" s="161"/>
      <c r="Q102" s="161"/>
      <c r="R102" s="162"/>
      <c r="S102" s="162"/>
      <c r="T102" s="162"/>
      <c r="U102" s="162"/>
      <c r="V102" s="162"/>
      <c r="W102" s="162"/>
      <c r="X102" s="162"/>
      <c r="Y102" s="162"/>
      <c r="Z102" s="152"/>
      <c r="AA102" s="152"/>
      <c r="AB102" s="152"/>
      <c r="AC102" s="152"/>
      <c r="AD102" s="152"/>
      <c r="AE102" s="152"/>
      <c r="AF102" s="152"/>
      <c r="AG102" s="152" t="s">
        <v>139</v>
      </c>
      <c r="AH102" s="152">
        <v>0</v>
      </c>
      <c r="AI102" s="152"/>
      <c r="AJ102" s="152"/>
      <c r="AK102" s="152"/>
      <c r="AL102" s="152"/>
      <c r="AM102" s="152"/>
      <c r="AN102" s="152"/>
      <c r="AO102" s="152"/>
      <c r="AP102" s="152"/>
      <c r="AQ102" s="152"/>
      <c r="AR102" s="152"/>
      <c r="AS102" s="152"/>
      <c r="AT102" s="152"/>
      <c r="AU102" s="152"/>
      <c r="AV102" s="152"/>
      <c r="AW102" s="152"/>
      <c r="AX102" s="152"/>
      <c r="AY102" s="152"/>
      <c r="AZ102" s="152"/>
      <c r="BA102" s="152"/>
      <c r="BB102" s="152"/>
      <c r="BC102" s="152"/>
      <c r="BD102" s="152"/>
      <c r="BE102" s="152"/>
      <c r="BF102" s="152"/>
      <c r="BG102" s="152"/>
      <c r="BH102" s="152"/>
    </row>
    <row r="103" spans="1:60" outlineLevel="1">
      <c r="A103" s="175">
        <v>39</v>
      </c>
      <c r="B103" s="176" t="s">
        <v>250</v>
      </c>
      <c r="C103" s="188" t="s">
        <v>251</v>
      </c>
      <c r="D103" s="177" t="s">
        <v>133</v>
      </c>
      <c r="E103" s="178">
        <v>133.59190000000001</v>
      </c>
      <c r="F103" s="179">
        <v>0</v>
      </c>
      <c r="G103" s="180">
        <f>ROUND(E103*F103,2)</f>
        <v>0</v>
      </c>
      <c r="H103" s="163">
        <v>0</v>
      </c>
      <c r="I103" s="162">
        <f>ROUND(E103*H103,2)</f>
        <v>0</v>
      </c>
      <c r="J103" s="163">
        <v>307</v>
      </c>
      <c r="K103" s="162">
        <f>ROUND(E103*J103,2)</f>
        <v>41012.71</v>
      </c>
      <c r="L103" s="162">
        <v>21</v>
      </c>
      <c r="M103" s="162">
        <f>G103*(1+L103/100)</f>
        <v>0</v>
      </c>
      <c r="N103" s="161">
        <v>0</v>
      </c>
      <c r="O103" s="161">
        <f>ROUND(E103*N103,2)</f>
        <v>0</v>
      </c>
      <c r="P103" s="161">
        <v>6.8000000000000005E-2</v>
      </c>
      <c r="Q103" s="161">
        <f>ROUND(E103*P103,2)</f>
        <v>9.08</v>
      </c>
      <c r="R103" s="162"/>
      <c r="S103" s="162" t="s">
        <v>134</v>
      </c>
      <c r="T103" s="162" t="s">
        <v>134</v>
      </c>
      <c r="U103" s="162">
        <v>0.69</v>
      </c>
      <c r="V103" s="162">
        <f>ROUND(E103*U103,2)</f>
        <v>92.18</v>
      </c>
      <c r="W103" s="162"/>
      <c r="X103" s="162" t="s">
        <v>135</v>
      </c>
      <c r="Y103" s="162" t="s">
        <v>136</v>
      </c>
      <c r="Z103" s="152"/>
      <c r="AA103" s="152"/>
      <c r="AB103" s="152"/>
      <c r="AC103" s="152"/>
      <c r="AD103" s="152"/>
      <c r="AE103" s="152"/>
      <c r="AF103" s="152"/>
      <c r="AG103" s="152" t="s">
        <v>137</v>
      </c>
      <c r="AH103" s="152"/>
      <c r="AI103" s="152"/>
      <c r="AJ103" s="152"/>
      <c r="AK103" s="152"/>
      <c r="AL103" s="152"/>
      <c r="AM103" s="152"/>
      <c r="AN103" s="152"/>
      <c r="AO103" s="152"/>
      <c r="AP103" s="152"/>
      <c r="AQ103" s="152"/>
      <c r="AR103" s="152"/>
      <c r="AS103" s="152"/>
      <c r="AT103" s="152"/>
      <c r="AU103" s="152"/>
      <c r="AV103" s="152"/>
      <c r="AW103" s="152"/>
      <c r="AX103" s="152"/>
      <c r="AY103" s="152"/>
      <c r="AZ103" s="152"/>
      <c r="BA103" s="152"/>
      <c r="BB103" s="152"/>
      <c r="BC103" s="152"/>
      <c r="BD103" s="152"/>
      <c r="BE103" s="152"/>
      <c r="BF103" s="152"/>
      <c r="BG103" s="152"/>
      <c r="BH103" s="152"/>
    </row>
    <row r="104" spans="1:60" ht="33.75" outlineLevel="2">
      <c r="A104" s="159"/>
      <c r="B104" s="160"/>
      <c r="C104" s="189" t="s">
        <v>252</v>
      </c>
      <c r="D104" s="164"/>
      <c r="E104" s="165">
        <v>43.751899999999999</v>
      </c>
      <c r="F104" s="195"/>
      <c r="G104" s="162"/>
      <c r="H104" s="162"/>
      <c r="I104" s="162"/>
      <c r="J104" s="162"/>
      <c r="K104" s="162"/>
      <c r="L104" s="162"/>
      <c r="M104" s="162"/>
      <c r="N104" s="161"/>
      <c r="O104" s="161"/>
      <c r="P104" s="161"/>
      <c r="Q104" s="161"/>
      <c r="R104" s="162"/>
      <c r="S104" s="162"/>
      <c r="T104" s="162"/>
      <c r="U104" s="162"/>
      <c r="V104" s="162"/>
      <c r="W104" s="162"/>
      <c r="X104" s="162"/>
      <c r="Y104" s="162"/>
      <c r="Z104" s="152"/>
      <c r="AA104" s="152"/>
      <c r="AB104" s="152"/>
      <c r="AC104" s="152"/>
      <c r="AD104" s="152"/>
      <c r="AE104" s="152"/>
      <c r="AF104" s="152"/>
      <c r="AG104" s="152" t="s">
        <v>139</v>
      </c>
      <c r="AH104" s="152">
        <v>0</v>
      </c>
      <c r="AI104" s="152"/>
      <c r="AJ104" s="152"/>
      <c r="AK104" s="152"/>
      <c r="AL104" s="152"/>
      <c r="AM104" s="152"/>
      <c r="AN104" s="152"/>
      <c r="AO104" s="152"/>
      <c r="AP104" s="152"/>
      <c r="AQ104" s="152"/>
      <c r="AR104" s="152"/>
      <c r="AS104" s="152"/>
      <c r="AT104" s="152"/>
      <c r="AU104" s="152"/>
      <c r="AV104" s="152"/>
      <c r="AW104" s="152"/>
      <c r="AX104" s="152"/>
      <c r="AY104" s="152"/>
      <c r="AZ104" s="152"/>
      <c r="BA104" s="152"/>
      <c r="BB104" s="152"/>
      <c r="BC104" s="152"/>
      <c r="BD104" s="152"/>
      <c r="BE104" s="152"/>
      <c r="BF104" s="152"/>
      <c r="BG104" s="152"/>
      <c r="BH104" s="152"/>
    </row>
    <row r="105" spans="1:60" outlineLevel="3">
      <c r="A105" s="159"/>
      <c r="B105" s="160"/>
      <c r="C105" s="189" t="s">
        <v>253</v>
      </c>
      <c r="D105" s="164"/>
      <c r="E105" s="165">
        <v>16.3</v>
      </c>
      <c r="F105" s="195"/>
      <c r="G105" s="162"/>
      <c r="H105" s="162"/>
      <c r="I105" s="162"/>
      <c r="J105" s="162"/>
      <c r="K105" s="162"/>
      <c r="L105" s="162"/>
      <c r="M105" s="162"/>
      <c r="N105" s="161"/>
      <c r="O105" s="161"/>
      <c r="P105" s="161"/>
      <c r="Q105" s="161"/>
      <c r="R105" s="162"/>
      <c r="S105" s="162"/>
      <c r="T105" s="162"/>
      <c r="U105" s="162"/>
      <c r="V105" s="162"/>
      <c r="W105" s="162"/>
      <c r="X105" s="162"/>
      <c r="Y105" s="162"/>
      <c r="Z105" s="152"/>
      <c r="AA105" s="152"/>
      <c r="AB105" s="152"/>
      <c r="AC105" s="152"/>
      <c r="AD105" s="152"/>
      <c r="AE105" s="152"/>
      <c r="AF105" s="152"/>
      <c r="AG105" s="152" t="s">
        <v>139</v>
      </c>
      <c r="AH105" s="152">
        <v>0</v>
      </c>
      <c r="AI105" s="152"/>
      <c r="AJ105" s="152"/>
      <c r="AK105" s="152"/>
      <c r="AL105" s="152"/>
      <c r="AM105" s="152"/>
      <c r="AN105" s="152"/>
      <c r="AO105" s="152"/>
      <c r="AP105" s="152"/>
      <c r="AQ105" s="152"/>
      <c r="AR105" s="152"/>
      <c r="AS105" s="152"/>
      <c r="AT105" s="152"/>
      <c r="AU105" s="152"/>
      <c r="AV105" s="152"/>
      <c r="AW105" s="152"/>
      <c r="AX105" s="152"/>
      <c r="AY105" s="152"/>
      <c r="AZ105" s="152"/>
      <c r="BA105" s="152"/>
      <c r="BB105" s="152"/>
      <c r="BC105" s="152"/>
      <c r="BD105" s="152"/>
      <c r="BE105" s="152"/>
      <c r="BF105" s="152"/>
      <c r="BG105" s="152"/>
      <c r="BH105" s="152"/>
    </row>
    <row r="106" spans="1:60" outlineLevel="3">
      <c r="A106" s="159"/>
      <c r="B106" s="160"/>
      <c r="C106" s="189" t="s">
        <v>254</v>
      </c>
      <c r="D106" s="164"/>
      <c r="E106" s="165">
        <v>8.6</v>
      </c>
      <c r="F106" s="195"/>
      <c r="G106" s="162"/>
      <c r="H106" s="162"/>
      <c r="I106" s="162"/>
      <c r="J106" s="162"/>
      <c r="K106" s="162"/>
      <c r="L106" s="162"/>
      <c r="M106" s="162"/>
      <c r="N106" s="161"/>
      <c r="O106" s="161"/>
      <c r="P106" s="161"/>
      <c r="Q106" s="161"/>
      <c r="R106" s="162"/>
      <c r="S106" s="162"/>
      <c r="T106" s="162"/>
      <c r="U106" s="162"/>
      <c r="V106" s="162"/>
      <c r="W106" s="162"/>
      <c r="X106" s="162"/>
      <c r="Y106" s="162"/>
      <c r="Z106" s="152"/>
      <c r="AA106" s="152"/>
      <c r="AB106" s="152"/>
      <c r="AC106" s="152"/>
      <c r="AD106" s="152"/>
      <c r="AE106" s="152"/>
      <c r="AF106" s="152"/>
      <c r="AG106" s="152" t="s">
        <v>139</v>
      </c>
      <c r="AH106" s="152">
        <v>0</v>
      </c>
      <c r="AI106" s="152"/>
      <c r="AJ106" s="152"/>
      <c r="AK106" s="152"/>
      <c r="AL106" s="152"/>
      <c r="AM106" s="152"/>
      <c r="AN106" s="152"/>
      <c r="AO106" s="152"/>
      <c r="AP106" s="152"/>
      <c r="AQ106" s="152"/>
      <c r="AR106" s="152"/>
      <c r="AS106" s="152"/>
      <c r="AT106" s="152"/>
      <c r="AU106" s="152"/>
      <c r="AV106" s="152"/>
      <c r="AW106" s="152"/>
      <c r="AX106" s="152"/>
      <c r="AY106" s="152"/>
      <c r="AZ106" s="152"/>
      <c r="BA106" s="152"/>
      <c r="BB106" s="152"/>
      <c r="BC106" s="152"/>
      <c r="BD106" s="152"/>
      <c r="BE106" s="152"/>
      <c r="BF106" s="152"/>
      <c r="BG106" s="152"/>
      <c r="BH106" s="152"/>
    </row>
    <row r="107" spans="1:60" outlineLevel="3">
      <c r="A107" s="159"/>
      <c r="B107" s="160"/>
      <c r="C107" s="189" t="s">
        <v>255</v>
      </c>
      <c r="D107" s="164"/>
      <c r="E107" s="165">
        <v>8.6</v>
      </c>
      <c r="F107" s="195"/>
      <c r="G107" s="162"/>
      <c r="H107" s="162"/>
      <c r="I107" s="162"/>
      <c r="J107" s="162"/>
      <c r="K107" s="162"/>
      <c r="L107" s="162"/>
      <c r="M107" s="162"/>
      <c r="N107" s="161"/>
      <c r="O107" s="161"/>
      <c r="P107" s="161"/>
      <c r="Q107" s="161"/>
      <c r="R107" s="162"/>
      <c r="S107" s="162"/>
      <c r="T107" s="162"/>
      <c r="U107" s="162"/>
      <c r="V107" s="162"/>
      <c r="W107" s="162"/>
      <c r="X107" s="162"/>
      <c r="Y107" s="162"/>
      <c r="Z107" s="152"/>
      <c r="AA107" s="152"/>
      <c r="AB107" s="152"/>
      <c r="AC107" s="152"/>
      <c r="AD107" s="152"/>
      <c r="AE107" s="152"/>
      <c r="AF107" s="152"/>
      <c r="AG107" s="152" t="s">
        <v>139</v>
      </c>
      <c r="AH107" s="152">
        <v>0</v>
      </c>
      <c r="AI107" s="152"/>
      <c r="AJ107" s="152"/>
      <c r="AK107" s="152"/>
      <c r="AL107" s="152"/>
      <c r="AM107" s="152"/>
      <c r="AN107" s="152"/>
      <c r="AO107" s="152"/>
      <c r="AP107" s="152"/>
      <c r="AQ107" s="152"/>
      <c r="AR107" s="152"/>
      <c r="AS107" s="152"/>
      <c r="AT107" s="152"/>
      <c r="AU107" s="152"/>
      <c r="AV107" s="152"/>
      <c r="AW107" s="152"/>
      <c r="AX107" s="152"/>
      <c r="AY107" s="152"/>
      <c r="AZ107" s="152"/>
      <c r="BA107" s="152"/>
      <c r="BB107" s="152"/>
      <c r="BC107" s="152"/>
      <c r="BD107" s="152"/>
      <c r="BE107" s="152"/>
      <c r="BF107" s="152"/>
      <c r="BG107" s="152"/>
      <c r="BH107" s="152"/>
    </row>
    <row r="108" spans="1:60" ht="22.5" outlineLevel="3">
      <c r="A108" s="159"/>
      <c r="B108" s="160"/>
      <c r="C108" s="189" t="s">
        <v>256</v>
      </c>
      <c r="D108" s="164"/>
      <c r="E108" s="165">
        <v>27.84</v>
      </c>
      <c r="F108" s="195"/>
      <c r="G108" s="162"/>
      <c r="H108" s="162"/>
      <c r="I108" s="162"/>
      <c r="J108" s="162"/>
      <c r="K108" s="162"/>
      <c r="L108" s="162"/>
      <c r="M108" s="162"/>
      <c r="N108" s="161"/>
      <c r="O108" s="161"/>
      <c r="P108" s="161"/>
      <c r="Q108" s="161"/>
      <c r="R108" s="162"/>
      <c r="S108" s="162"/>
      <c r="T108" s="162"/>
      <c r="U108" s="162"/>
      <c r="V108" s="162"/>
      <c r="W108" s="162"/>
      <c r="X108" s="162"/>
      <c r="Y108" s="162"/>
      <c r="Z108" s="152"/>
      <c r="AA108" s="152"/>
      <c r="AB108" s="152"/>
      <c r="AC108" s="152"/>
      <c r="AD108" s="152"/>
      <c r="AE108" s="152"/>
      <c r="AF108" s="152"/>
      <c r="AG108" s="152" t="s">
        <v>139</v>
      </c>
      <c r="AH108" s="152">
        <v>0</v>
      </c>
      <c r="AI108" s="152"/>
      <c r="AJ108" s="152"/>
      <c r="AK108" s="152"/>
      <c r="AL108" s="152"/>
      <c r="AM108" s="152"/>
      <c r="AN108" s="152"/>
      <c r="AO108" s="152"/>
      <c r="AP108" s="152"/>
      <c r="AQ108" s="152"/>
      <c r="AR108" s="152"/>
      <c r="AS108" s="152"/>
      <c r="AT108" s="152"/>
      <c r="AU108" s="152"/>
      <c r="AV108" s="152"/>
      <c r="AW108" s="152"/>
      <c r="AX108" s="152"/>
      <c r="AY108" s="152"/>
      <c r="AZ108" s="152"/>
      <c r="BA108" s="152"/>
      <c r="BB108" s="152"/>
      <c r="BC108" s="152"/>
      <c r="BD108" s="152"/>
      <c r="BE108" s="152"/>
      <c r="BF108" s="152"/>
      <c r="BG108" s="152"/>
      <c r="BH108" s="152"/>
    </row>
    <row r="109" spans="1:60" outlineLevel="3">
      <c r="A109" s="159"/>
      <c r="B109" s="160"/>
      <c r="C109" s="189" t="s">
        <v>257</v>
      </c>
      <c r="D109" s="164"/>
      <c r="E109" s="165">
        <v>12.5</v>
      </c>
      <c r="F109" s="195"/>
      <c r="G109" s="162"/>
      <c r="H109" s="162"/>
      <c r="I109" s="162"/>
      <c r="J109" s="162"/>
      <c r="K109" s="162"/>
      <c r="L109" s="162"/>
      <c r="M109" s="162"/>
      <c r="N109" s="161"/>
      <c r="O109" s="161"/>
      <c r="P109" s="161"/>
      <c r="Q109" s="161"/>
      <c r="R109" s="162"/>
      <c r="S109" s="162"/>
      <c r="T109" s="162"/>
      <c r="U109" s="162"/>
      <c r="V109" s="162"/>
      <c r="W109" s="162"/>
      <c r="X109" s="162"/>
      <c r="Y109" s="162"/>
      <c r="Z109" s="152"/>
      <c r="AA109" s="152"/>
      <c r="AB109" s="152"/>
      <c r="AC109" s="152"/>
      <c r="AD109" s="152"/>
      <c r="AE109" s="152"/>
      <c r="AF109" s="152"/>
      <c r="AG109" s="152" t="s">
        <v>139</v>
      </c>
      <c r="AH109" s="152">
        <v>0</v>
      </c>
      <c r="AI109" s="152"/>
      <c r="AJ109" s="152"/>
      <c r="AK109" s="152"/>
      <c r="AL109" s="152"/>
      <c r="AM109" s="152"/>
      <c r="AN109" s="152"/>
      <c r="AO109" s="152"/>
      <c r="AP109" s="152"/>
      <c r="AQ109" s="152"/>
      <c r="AR109" s="152"/>
      <c r="AS109" s="152"/>
      <c r="AT109" s="152"/>
      <c r="AU109" s="152"/>
      <c r="AV109" s="152"/>
      <c r="AW109" s="152"/>
      <c r="AX109" s="152"/>
      <c r="AY109" s="152"/>
      <c r="AZ109" s="152"/>
      <c r="BA109" s="152"/>
      <c r="BB109" s="152"/>
      <c r="BC109" s="152"/>
      <c r="BD109" s="152"/>
      <c r="BE109" s="152"/>
      <c r="BF109" s="152"/>
      <c r="BG109" s="152"/>
      <c r="BH109" s="152"/>
    </row>
    <row r="110" spans="1:60" outlineLevel="3">
      <c r="A110" s="159"/>
      <c r="B110" s="160"/>
      <c r="C110" s="189" t="s">
        <v>258</v>
      </c>
      <c r="D110" s="164"/>
      <c r="E110" s="165">
        <v>8</v>
      </c>
      <c r="F110" s="195"/>
      <c r="G110" s="162"/>
      <c r="H110" s="162"/>
      <c r="I110" s="162"/>
      <c r="J110" s="162"/>
      <c r="K110" s="162"/>
      <c r="L110" s="162"/>
      <c r="M110" s="162"/>
      <c r="N110" s="161"/>
      <c r="O110" s="161"/>
      <c r="P110" s="161"/>
      <c r="Q110" s="161"/>
      <c r="R110" s="162"/>
      <c r="S110" s="162"/>
      <c r="T110" s="162"/>
      <c r="U110" s="162"/>
      <c r="V110" s="162"/>
      <c r="W110" s="162"/>
      <c r="X110" s="162"/>
      <c r="Y110" s="162"/>
      <c r="Z110" s="152"/>
      <c r="AA110" s="152"/>
      <c r="AB110" s="152"/>
      <c r="AC110" s="152"/>
      <c r="AD110" s="152"/>
      <c r="AE110" s="152"/>
      <c r="AF110" s="152"/>
      <c r="AG110" s="152" t="s">
        <v>139</v>
      </c>
      <c r="AH110" s="152">
        <v>0</v>
      </c>
      <c r="AI110" s="152"/>
      <c r="AJ110" s="152"/>
      <c r="AK110" s="152"/>
      <c r="AL110" s="152"/>
      <c r="AM110" s="152"/>
      <c r="AN110" s="152"/>
      <c r="AO110" s="152"/>
      <c r="AP110" s="152"/>
      <c r="AQ110" s="152"/>
      <c r="AR110" s="152"/>
      <c r="AS110" s="152"/>
      <c r="AT110" s="152"/>
      <c r="AU110" s="152"/>
      <c r="AV110" s="152"/>
      <c r="AW110" s="152"/>
      <c r="AX110" s="152"/>
      <c r="AY110" s="152"/>
      <c r="AZ110" s="152"/>
      <c r="BA110" s="152"/>
      <c r="BB110" s="152"/>
      <c r="BC110" s="152"/>
      <c r="BD110" s="152"/>
      <c r="BE110" s="152"/>
      <c r="BF110" s="152"/>
      <c r="BG110" s="152"/>
      <c r="BH110" s="152"/>
    </row>
    <row r="111" spans="1:60" outlineLevel="3">
      <c r="A111" s="159"/>
      <c r="B111" s="160"/>
      <c r="C111" s="189" t="s">
        <v>259</v>
      </c>
      <c r="D111" s="164"/>
      <c r="E111" s="165">
        <v>8</v>
      </c>
      <c r="F111" s="195"/>
      <c r="G111" s="162"/>
      <c r="H111" s="162"/>
      <c r="I111" s="162"/>
      <c r="J111" s="162"/>
      <c r="K111" s="162"/>
      <c r="L111" s="162"/>
      <c r="M111" s="162"/>
      <c r="N111" s="161"/>
      <c r="O111" s="161"/>
      <c r="P111" s="161"/>
      <c r="Q111" s="161"/>
      <c r="R111" s="162"/>
      <c r="S111" s="162"/>
      <c r="T111" s="162"/>
      <c r="U111" s="162"/>
      <c r="V111" s="162"/>
      <c r="W111" s="162"/>
      <c r="X111" s="162"/>
      <c r="Y111" s="162"/>
      <c r="Z111" s="152"/>
      <c r="AA111" s="152"/>
      <c r="AB111" s="152"/>
      <c r="AC111" s="152"/>
      <c r="AD111" s="152"/>
      <c r="AE111" s="152"/>
      <c r="AF111" s="152"/>
      <c r="AG111" s="152" t="s">
        <v>139</v>
      </c>
      <c r="AH111" s="152">
        <v>0</v>
      </c>
      <c r="AI111" s="152"/>
      <c r="AJ111" s="152"/>
      <c r="AK111" s="152"/>
      <c r="AL111" s="152"/>
      <c r="AM111" s="152"/>
      <c r="AN111" s="152"/>
      <c r="AO111" s="152"/>
      <c r="AP111" s="152"/>
      <c r="AQ111" s="152"/>
      <c r="AR111" s="152"/>
      <c r="AS111" s="152"/>
      <c r="AT111" s="152"/>
      <c r="AU111" s="152"/>
      <c r="AV111" s="152"/>
      <c r="AW111" s="152"/>
      <c r="AX111" s="152"/>
      <c r="AY111" s="152"/>
      <c r="AZ111" s="152"/>
      <c r="BA111" s="152"/>
      <c r="BB111" s="152"/>
      <c r="BC111" s="152"/>
      <c r="BD111" s="152"/>
      <c r="BE111" s="152"/>
      <c r="BF111" s="152"/>
      <c r="BG111" s="152"/>
      <c r="BH111" s="152"/>
    </row>
    <row r="112" spans="1:60" outlineLevel="1">
      <c r="A112" s="175">
        <v>40</v>
      </c>
      <c r="B112" s="176" t="s">
        <v>260</v>
      </c>
      <c r="C112" s="188" t="s">
        <v>261</v>
      </c>
      <c r="D112" s="177" t="s">
        <v>156</v>
      </c>
      <c r="E112" s="178">
        <v>1</v>
      </c>
      <c r="F112" s="179">
        <v>0</v>
      </c>
      <c r="G112" s="180">
        <f>ROUND(E112*F112,2)</f>
        <v>0</v>
      </c>
      <c r="H112" s="163">
        <v>0</v>
      </c>
      <c r="I112" s="162">
        <f>ROUND(E112*H112,2)</f>
        <v>0</v>
      </c>
      <c r="J112" s="163">
        <v>420</v>
      </c>
      <c r="K112" s="162">
        <f>ROUND(E112*J112,2)</f>
        <v>420</v>
      </c>
      <c r="L112" s="162">
        <v>21</v>
      </c>
      <c r="M112" s="162">
        <f>G112*(1+L112/100)</f>
        <v>0</v>
      </c>
      <c r="N112" s="161">
        <v>0</v>
      </c>
      <c r="O112" s="161">
        <f>ROUND(E112*N112,2)</f>
        <v>0</v>
      </c>
      <c r="P112" s="161">
        <v>0</v>
      </c>
      <c r="Q112" s="161">
        <f>ROUND(E112*P112,2)</f>
        <v>0</v>
      </c>
      <c r="R112" s="162"/>
      <c r="S112" s="162" t="s">
        <v>157</v>
      </c>
      <c r="T112" s="162" t="s">
        <v>158</v>
      </c>
      <c r="U112" s="162">
        <v>0</v>
      </c>
      <c r="V112" s="162">
        <f>ROUND(E112*U112,2)</f>
        <v>0</v>
      </c>
      <c r="W112" s="162"/>
      <c r="X112" s="162" t="s">
        <v>135</v>
      </c>
      <c r="Y112" s="162" t="s">
        <v>136</v>
      </c>
      <c r="Z112" s="152"/>
      <c r="AA112" s="152"/>
      <c r="AB112" s="152"/>
      <c r="AC112" s="152"/>
      <c r="AD112" s="152"/>
      <c r="AE112" s="152"/>
      <c r="AF112" s="152"/>
      <c r="AG112" s="152" t="s">
        <v>137</v>
      </c>
      <c r="AH112" s="152"/>
      <c r="AI112" s="152"/>
      <c r="AJ112" s="152"/>
      <c r="AK112" s="152"/>
      <c r="AL112" s="152"/>
      <c r="AM112" s="152"/>
      <c r="AN112" s="152"/>
      <c r="AO112" s="152"/>
      <c r="AP112" s="152"/>
      <c r="AQ112" s="152"/>
      <c r="AR112" s="152"/>
      <c r="AS112" s="152"/>
      <c r="AT112" s="152"/>
      <c r="AU112" s="152"/>
      <c r="AV112" s="152"/>
      <c r="AW112" s="152"/>
      <c r="AX112" s="152"/>
      <c r="AY112" s="152"/>
      <c r="AZ112" s="152"/>
      <c r="BA112" s="152"/>
      <c r="BB112" s="152"/>
      <c r="BC112" s="152"/>
      <c r="BD112" s="152"/>
      <c r="BE112" s="152"/>
      <c r="BF112" s="152"/>
      <c r="BG112" s="152"/>
      <c r="BH112" s="152"/>
    </row>
    <row r="113" spans="1:60" outlineLevel="2">
      <c r="A113" s="159"/>
      <c r="B113" s="160"/>
      <c r="C113" s="189" t="s">
        <v>262</v>
      </c>
      <c r="D113" s="164"/>
      <c r="E113" s="165">
        <v>1</v>
      </c>
      <c r="F113" s="195"/>
      <c r="G113" s="162"/>
      <c r="H113" s="162"/>
      <c r="I113" s="162"/>
      <c r="J113" s="162"/>
      <c r="K113" s="162"/>
      <c r="L113" s="162"/>
      <c r="M113" s="162"/>
      <c r="N113" s="161"/>
      <c r="O113" s="161"/>
      <c r="P113" s="161"/>
      <c r="Q113" s="161"/>
      <c r="R113" s="162"/>
      <c r="S113" s="162"/>
      <c r="T113" s="162"/>
      <c r="U113" s="162"/>
      <c r="V113" s="162"/>
      <c r="W113" s="162"/>
      <c r="X113" s="162"/>
      <c r="Y113" s="162"/>
      <c r="Z113" s="152"/>
      <c r="AA113" s="152"/>
      <c r="AB113" s="152"/>
      <c r="AC113" s="152"/>
      <c r="AD113" s="152"/>
      <c r="AE113" s="152"/>
      <c r="AF113" s="152"/>
      <c r="AG113" s="152" t="s">
        <v>139</v>
      </c>
      <c r="AH113" s="152">
        <v>0</v>
      </c>
      <c r="AI113" s="152"/>
      <c r="AJ113" s="152"/>
      <c r="AK113" s="152"/>
      <c r="AL113" s="152"/>
      <c r="AM113" s="152"/>
      <c r="AN113" s="152"/>
      <c r="AO113" s="152"/>
      <c r="AP113" s="152"/>
      <c r="AQ113" s="152"/>
      <c r="AR113" s="152"/>
      <c r="AS113" s="152"/>
      <c r="AT113" s="152"/>
      <c r="AU113" s="152"/>
      <c r="AV113" s="152"/>
      <c r="AW113" s="152"/>
      <c r="AX113" s="152"/>
      <c r="AY113" s="152"/>
      <c r="AZ113" s="152"/>
      <c r="BA113" s="152"/>
      <c r="BB113" s="152"/>
      <c r="BC113" s="152"/>
      <c r="BD113" s="152"/>
      <c r="BE113" s="152"/>
      <c r="BF113" s="152"/>
      <c r="BG113" s="152"/>
      <c r="BH113" s="152"/>
    </row>
    <row r="114" spans="1:60">
      <c r="A114" s="168" t="s">
        <v>130</v>
      </c>
      <c r="B114" s="169" t="s">
        <v>67</v>
      </c>
      <c r="C114" s="187" t="s">
        <v>68</v>
      </c>
      <c r="D114" s="170"/>
      <c r="E114" s="171"/>
      <c r="F114" s="172"/>
      <c r="G114" s="173">
        <f>SUMIF(AG115:AG115,"&lt;&gt;NOR",G115:G115)</f>
        <v>0</v>
      </c>
      <c r="H114" s="167"/>
      <c r="I114" s="167">
        <f>SUM(I115:I115)</f>
        <v>0</v>
      </c>
      <c r="J114" s="167"/>
      <c r="K114" s="167">
        <f>SUM(K115:K115)</f>
        <v>15511.32</v>
      </c>
      <c r="L114" s="167"/>
      <c r="M114" s="167">
        <f>SUM(M115:M115)</f>
        <v>0</v>
      </c>
      <c r="N114" s="166"/>
      <c r="O114" s="166">
        <f>SUM(O115:O115)</f>
        <v>0</v>
      </c>
      <c r="P114" s="166"/>
      <c r="Q114" s="166">
        <f>SUM(Q115:Q115)</f>
        <v>0</v>
      </c>
      <c r="R114" s="167"/>
      <c r="S114" s="167"/>
      <c r="T114" s="167"/>
      <c r="U114" s="167"/>
      <c r="V114" s="167">
        <f>SUM(V115:V115)</f>
        <v>32.94</v>
      </c>
      <c r="W114" s="167"/>
      <c r="X114" s="167"/>
      <c r="Y114" s="167"/>
      <c r="AG114" t="s">
        <v>131</v>
      </c>
    </row>
    <row r="115" spans="1:60" outlineLevel="1">
      <c r="A115" s="181">
        <v>41</v>
      </c>
      <c r="B115" s="182" t="s">
        <v>263</v>
      </c>
      <c r="C115" s="190" t="s">
        <v>264</v>
      </c>
      <c r="D115" s="183" t="s">
        <v>187</v>
      </c>
      <c r="E115" s="184">
        <v>17.40889</v>
      </c>
      <c r="F115" s="185">
        <v>0</v>
      </c>
      <c r="G115" s="186">
        <f>ROUND(E115*F115,2)</f>
        <v>0</v>
      </c>
      <c r="H115" s="163">
        <v>0</v>
      </c>
      <c r="I115" s="162">
        <f>ROUND(E115*H115,2)</f>
        <v>0</v>
      </c>
      <c r="J115" s="163">
        <v>891</v>
      </c>
      <c r="K115" s="162">
        <f>ROUND(E115*J115,2)</f>
        <v>15511.32</v>
      </c>
      <c r="L115" s="162">
        <v>21</v>
      </c>
      <c r="M115" s="162">
        <f>G115*(1+L115/100)</f>
        <v>0</v>
      </c>
      <c r="N115" s="161">
        <v>0</v>
      </c>
      <c r="O115" s="161">
        <f>ROUND(E115*N115,2)</f>
        <v>0</v>
      </c>
      <c r="P115" s="161">
        <v>0</v>
      </c>
      <c r="Q115" s="161">
        <f>ROUND(E115*P115,2)</f>
        <v>0</v>
      </c>
      <c r="R115" s="162"/>
      <c r="S115" s="162" t="s">
        <v>134</v>
      </c>
      <c r="T115" s="162" t="s">
        <v>134</v>
      </c>
      <c r="U115" s="162">
        <v>1.8919999999999999</v>
      </c>
      <c r="V115" s="162">
        <f>ROUND(E115*U115,2)</f>
        <v>32.94</v>
      </c>
      <c r="W115" s="162"/>
      <c r="X115" s="162" t="s">
        <v>265</v>
      </c>
      <c r="Y115" s="162" t="s">
        <v>136</v>
      </c>
      <c r="Z115" s="152"/>
      <c r="AA115" s="152"/>
      <c r="AB115" s="152"/>
      <c r="AC115" s="152"/>
      <c r="AD115" s="152"/>
      <c r="AE115" s="152"/>
      <c r="AF115" s="152"/>
      <c r="AG115" s="152" t="s">
        <v>266</v>
      </c>
      <c r="AH115" s="152"/>
      <c r="AI115" s="152"/>
      <c r="AJ115" s="152"/>
      <c r="AK115" s="152"/>
      <c r="AL115" s="152"/>
      <c r="AM115" s="152"/>
      <c r="AN115" s="152"/>
      <c r="AO115" s="152"/>
      <c r="AP115" s="152"/>
      <c r="AQ115" s="152"/>
      <c r="AR115" s="152"/>
      <c r="AS115" s="152"/>
      <c r="AT115" s="152"/>
      <c r="AU115" s="152"/>
      <c r="AV115" s="152"/>
      <c r="AW115" s="152"/>
      <c r="AX115" s="152"/>
      <c r="AY115" s="152"/>
      <c r="AZ115" s="152"/>
      <c r="BA115" s="152"/>
      <c r="BB115" s="152"/>
      <c r="BC115" s="152"/>
      <c r="BD115" s="152"/>
      <c r="BE115" s="152"/>
      <c r="BF115" s="152"/>
      <c r="BG115" s="152"/>
      <c r="BH115" s="152"/>
    </row>
    <row r="116" spans="1:60">
      <c r="A116" s="168" t="s">
        <v>130</v>
      </c>
      <c r="B116" s="169" t="s">
        <v>69</v>
      </c>
      <c r="C116" s="187" t="s">
        <v>70</v>
      </c>
      <c r="D116" s="170"/>
      <c r="E116" s="171"/>
      <c r="F116" s="172"/>
      <c r="G116" s="173">
        <f>SUMIF(AG117:AG132,"&lt;&gt;NOR",G117:G132)</f>
        <v>0</v>
      </c>
      <c r="H116" s="167"/>
      <c r="I116" s="167">
        <f>SUM(I117:I132)</f>
        <v>47019.479999999996</v>
      </c>
      <c r="J116" s="167"/>
      <c r="K116" s="167">
        <f>SUM(K117:K132)</f>
        <v>20457.54</v>
      </c>
      <c r="L116" s="167"/>
      <c r="M116" s="167">
        <f>SUM(M117:M132)</f>
        <v>0</v>
      </c>
      <c r="N116" s="166"/>
      <c r="O116" s="166">
        <f>SUM(O117:O132)</f>
        <v>0.15</v>
      </c>
      <c r="P116" s="166"/>
      <c r="Q116" s="166">
        <f>SUM(Q117:Q132)</f>
        <v>0</v>
      </c>
      <c r="R116" s="167"/>
      <c r="S116" s="167"/>
      <c r="T116" s="167"/>
      <c r="U116" s="167"/>
      <c r="V116" s="167">
        <f>SUM(V117:V132)</f>
        <v>36.14</v>
      </c>
      <c r="W116" s="167"/>
      <c r="X116" s="167"/>
      <c r="Y116" s="167"/>
      <c r="AG116" t="s">
        <v>131</v>
      </c>
    </row>
    <row r="117" spans="1:60" ht="33.75" outlineLevel="1">
      <c r="A117" s="175">
        <v>42</v>
      </c>
      <c r="B117" s="176" t="s">
        <v>267</v>
      </c>
      <c r="C117" s="188" t="s">
        <v>505</v>
      </c>
      <c r="D117" s="177" t="s">
        <v>156</v>
      </c>
      <c r="E117" s="178">
        <v>70</v>
      </c>
      <c r="F117" s="179">
        <v>0</v>
      </c>
      <c r="G117" s="180">
        <f>ROUND(E117*F117,2)</f>
        <v>0</v>
      </c>
      <c r="H117" s="163">
        <v>255.26</v>
      </c>
      <c r="I117" s="162">
        <f>ROUND(E117*H117,2)</f>
        <v>17868.2</v>
      </c>
      <c r="J117" s="163">
        <v>37.74</v>
      </c>
      <c r="K117" s="162">
        <f>ROUND(E117*J117,2)</f>
        <v>2641.8</v>
      </c>
      <c r="L117" s="162">
        <v>21</v>
      </c>
      <c r="M117" s="162">
        <f>G117*(1+L117/100)</f>
        <v>0</v>
      </c>
      <c r="N117" s="161">
        <v>1.1E-4</v>
      </c>
      <c r="O117" s="161">
        <f>ROUND(E117*N117,2)</f>
        <v>0.01</v>
      </c>
      <c r="P117" s="161">
        <v>0</v>
      </c>
      <c r="Q117" s="161">
        <f>ROUND(E117*P117,2)</f>
        <v>0</v>
      </c>
      <c r="R117" s="162"/>
      <c r="S117" s="162" t="s">
        <v>134</v>
      </c>
      <c r="T117" s="162" t="s">
        <v>134</v>
      </c>
      <c r="U117" s="162">
        <v>6.7000000000000004E-2</v>
      </c>
      <c r="V117" s="162">
        <f>ROUND(E117*U117,2)</f>
        <v>4.6900000000000004</v>
      </c>
      <c r="W117" s="162"/>
      <c r="X117" s="162" t="s">
        <v>135</v>
      </c>
      <c r="Y117" s="162" t="s">
        <v>136</v>
      </c>
      <c r="Z117" s="152"/>
      <c r="AA117" s="152"/>
      <c r="AB117" s="152"/>
      <c r="AC117" s="152"/>
      <c r="AD117" s="152"/>
      <c r="AE117" s="152"/>
      <c r="AF117" s="152"/>
      <c r="AG117" s="152" t="s">
        <v>137</v>
      </c>
      <c r="AH117" s="152"/>
      <c r="AI117" s="152"/>
      <c r="AJ117" s="152"/>
      <c r="AK117" s="152"/>
      <c r="AL117" s="152"/>
      <c r="AM117" s="152"/>
      <c r="AN117" s="152"/>
      <c r="AO117" s="152"/>
      <c r="AP117" s="152"/>
      <c r="AQ117" s="152"/>
      <c r="AR117" s="152"/>
      <c r="AS117" s="152"/>
      <c r="AT117" s="152"/>
      <c r="AU117" s="152"/>
      <c r="AV117" s="152"/>
      <c r="AW117" s="152"/>
      <c r="AX117" s="152"/>
      <c r="AY117" s="152"/>
      <c r="AZ117" s="152"/>
      <c r="BA117" s="152"/>
      <c r="BB117" s="152"/>
      <c r="BC117" s="152"/>
      <c r="BD117" s="152"/>
      <c r="BE117" s="152"/>
      <c r="BF117" s="152"/>
      <c r="BG117" s="152"/>
      <c r="BH117" s="152"/>
    </row>
    <row r="118" spans="1:60" outlineLevel="2">
      <c r="A118" s="159"/>
      <c r="B118" s="160"/>
      <c r="C118" s="189" t="s">
        <v>268</v>
      </c>
      <c r="D118" s="164"/>
      <c r="E118" s="165">
        <v>70</v>
      </c>
      <c r="F118" s="195"/>
      <c r="G118" s="162"/>
      <c r="H118" s="162"/>
      <c r="I118" s="162"/>
      <c r="J118" s="162"/>
      <c r="K118" s="162"/>
      <c r="L118" s="162"/>
      <c r="M118" s="162"/>
      <c r="N118" s="161"/>
      <c r="O118" s="161"/>
      <c r="P118" s="161"/>
      <c r="Q118" s="161"/>
      <c r="R118" s="162"/>
      <c r="S118" s="162"/>
      <c r="T118" s="162"/>
      <c r="U118" s="162"/>
      <c r="V118" s="162"/>
      <c r="W118" s="162"/>
      <c r="X118" s="162"/>
      <c r="Y118" s="162"/>
      <c r="Z118" s="152"/>
      <c r="AA118" s="152"/>
      <c r="AB118" s="152"/>
      <c r="AC118" s="152"/>
      <c r="AD118" s="152"/>
      <c r="AE118" s="152"/>
      <c r="AF118" s="152"/>
      <c r="AG118" s="152" t="s">
        <v>139</v>
      </c>
      <c r="AH118" s="152">
        <v>0</v>
      </c>
      <c r="AI118" s="152"/>
      <c r="AJ118" s="152"/>
      <c r="AK118" s="152"/>
      <c r="AL118" s="152"/>
      <c r="AM118" s="152"/>
      <c r="AN118" s="152"/>
      <c r="AO118" s="152"/>
      <c r="AP118" s="152"/>
      <c r="AQ118" s="152"/>
      <c r="AR118" s="152"/>
      <c r="AS118" s="152"/>
      <c r="AT118" s="152"/>
      <c r="AU118" s="152"/>
      <c r="AV118" s="152"/>
      <c r="AW118" s="152"/>
      <c r="AX118" s="152"/>
      <c r="AY118" s="152"/>
      <c r="AZ118" s="152"/>
      <c r="BA118" s="152"/>
      <c r="BB118" s="152"/>
      <c r="BC118" s="152"/>
      <c r="BD118" s="152"/>
      <c r="BE118" s="152"/>
      <c r="BF118" s="152"/>
      <c r="BG118" s="152"/>
      <c r="BH118" s="152"/>
    </row>
    <row r="119" spans="1:60" ht="22.5" outlineLevel="1">
      <c r="A119" s="175">
        <v>43</v>
      </c>
      <c r="B119" s="176" t="s">
        <v>269</v>
      </c>
      <c r="C119" s="188" t="s">
        <v>506</v>
      </c>
      <c r="D119" s="177" t="s">
        <v>241</v>
      </c>
      <c r="E119" s="178">
        <v>35.838999999999999</v>
      </c>
      <c r="F119" s="179">
        <v>0</v>
      </c>
      <c r="G119" s="180">
        <f>ROUND(E119*F119,2)</f>
        <v>0</v>
      </c>
      <c r="H119" s="163">
        <v>140.12</v>
      </c>
      <c r="I119" s="162">
        <f>ROUND(E119*H119,2)</f>
        <v>5021.76</v>
      </c>
      <c r="J119" s="163">
        <v>78.88</v>
      </c>
      <c r="K119" s="162">
        <f>ROUND(E119*J119,2)</f>
        <v>2826.98</v>
      </c>
      <c r="L119" s="162">
        <v>21</v>
      </c>
      <c r="M119" s="162">
        <f>G119*(1+L119/100)</f>
        <v>0</v>
      </c>
      <c r="N119" s="161">
        <v>2.9E-4</v>
      </c>
      <c r="O119" s="161">
        <f>ROUND(E119*N119,2)</f>
        <v>0.01</v>
      </c>
      <c r="P119" s="161">
        <v>0</v>
      </c>
      <c r="Q119" s="161">
        <f>ROUND(E119*P119,2)</f>
        <v>0</v>
      </c>
      <c r="R119" s="162"/>
      <c r="S119" s="162" t="s">
        <v>134</v>
      </c>
      <c r="T119" s="162" t="s">
        <v>134</v>
      </c>
      <c r="U119" s="162">
        <v>0.14000000000000001</v>
      </c>
      <c r="V119" s="162">
        <f>ROUND(E119*U119,2)</f>
        <v>5.0199999999999996</v>
      </c>
      <c r="W119" s="162"/>
      <c r="X119" s="162" t="s">
        <v>135</v>
      </c>
      <c r="Y119" s="162" t="s">
        <v>136</v>
      </c>
      <c r="Z119" s="152"/>
      <c r="AA119" s="152"/>
      <c r="AB119" s="152"/>
      <c r="AC119" s="152"/>
      <c r="AD119" s="152"/>
      <c r="AE119" s="152"/>
      <c r="AF119" s="152"/>
      <c r="AG119" s="152" t="s">
        <v>137</v>
      </c>
      <c r="AH119" s="152"/>
      <c r="AI119" s="152"/>
      <c r="AJ119" s="152"/>
      <c r="AK119" s="152"/>
      <c r="AL119" s="152"/>
      <c r="AM119" s="152"/>
      <c r="AN119" s="152"/>
      <c r="AO119" s="152"/>
      <c r="AP119" s="152"/>
      <c r="AQ119" s="152"/>
      <c r="AR119" s="152"/>
      <c r="AS119" s="152"/>
      <c r="AT119" s="152"/>
      <c r="AU119" s="152"/>
      <c r="AV119" s="152"/>
      <c r="AW119" s="152"/>
      <c r="AX119" s="152"/>
      <c r="AY119" s="152"/>
      <c r="AZ119" s="152"/>
      <c r="BA119" s="152"/>
      <c r="BB119" s="152"/>
      <c r="BC119" s="152"/>
      <c r="BD119" s="152"/>
      <c r="BE119" s="152"/>
      <c r="BF119" s="152"/>
      <c r="BG119" s="152"/>
      <c r="BH119" s="152"/>
    </row>
    <row r="120" spans="1:60" outlineLevel="2">
      <c r="A120" s="159"/>
      <c r="B120" s="160"/>
      <c r="C120" s="189" t="s">
        <v>270</v>
      </c>
      <c r="D120" s="164"/>
      <c r="E120" s="165">
        <v>11.77</v>
      </c>
      <c r="F120" s="195"/>
      <c r="G120" s="162"/>
      <c r="H120" s="162"/>
      <c r="I120" s="162"/>
      <c r="J120" s="162"/>
      <c r="K120" s="162"/>
      <c r="L120" s="162"/>
      <c r="M120" s="162"/>
      <c r="N120" s="161"/>
      <c r="O120" s="161"/>
      <c r="P120" s="161"/>
      <c r="Q120" s="161"/>
      <c r="R120" s="162"/>
      <c r="S120" s="162"/>
      <c r="T120" s="162"/>
      <c r="U120" s="162"/>
      <c r="V120" s="162"/>
      <c r="W120" s="162"/>
      <c r="X120" s="162"/>
      <c r="Y120" s="162"/>
      <c r="Z120" s="152"/>
      <c r="AA120" s="152"/>
      <c r="AB120" s="152"/>
      <c r="AC120" s="152"/>
      <c r="AD120" s="152"/>
      <c r="AE120" s="152"/>
      <c r="AF120" s="152"/>
      <c r="AG120" s="152" t="s">
        <v>139</v>
      </c>
      <c r="AH120" s="152">
        <v>0</v>
      </c>
      <c r="AI120" s="152"/>
      <c r="AJ120" s="152"/>
      <c r="AK120" s="152"/>
      <c r="AL120" s="152"/>
      <c r="AM120" s="152"/>
      <c r="AN120" s="152"/>
      <c r="AO120" s="152"/>
      <c r="AP120" s="152"/>
      <c r="AQ120" s="152"/>
      <c r="AR120" s="152"/>
      <c r="AS120" s="152"/>
      <c r="AT120" s="152"/>
      <c r="AU120" s="152"/>
      <c r="AV120" s="152"/>
      <c r="AW120" s="152"/>
      <c r="AX120" s="152"/>
      <c r="AY120" s="152"/>
      <c r="AZ120" s="152"/>
      <c r="BA120" s="152"/>
      <c r="BB120" s="152"/>
      <c r="BC120" s="152"/>
      <c r="BD120" s="152"/>
      <c r="BE120" s="152"/>
      <c r="BF120" s="152"/>
      <c r="BG120" s="152"/>
      <c r="BH120" s="152"/>
    </row>
    <row r="121" spans="1:60" outlineLevel="3">
      <c r="A121" s="159"/>
      <c r="B121" s="160"/>
      <c r="C121" s="189" t="s">
        <v>271</v>
      </c>
      <c r="D121" s="164"/>
      <c r="E121" s="165">
        <v>9.6449999999999996</v>
      </c>
      <c r="F121" s="195"/>
      <c r="G121" s="162"/>
      <c r="H121" s="162"/>
      <c r="I121" s="162"/>
      <c r="J121" s="162"/>
      <c r="K121" s="162"/>
      <c r="L121" s="162"/>
      <c r="M121" s="162"/>
      <c r="N121" s="161"/>
      <c r="O121" s="161"/>
      <c r="P121" s="161"/>
      <c r="Q121" s="161"/>
      <c r="R121" s="162"/>
      <c r="S121" s="162"/>
      <c r="T121" s="162"/>
      <c r="U121" s="162"/>
      <c r="V121" s="162"/>
      <c r="W121" s="162"/>
      <c r="X121" s="162"/>
      <c r="Y121" s="162"/>
      <c r="Z121" s="152"/>
      <c r="AA121" s="152"/>
      <c r="AB121" s="152"/>
      <c r="AC121" s="152"/>
      <c r="AD121" s="152"/>
      <c r="AE121" s="152"/>
      <c r="AF121" s="152"/>
      <c r="AG121" s="152" t="s">
        <v>139</v>
      </c>
      <c r="AH121" s="152">
        <v>0</v>
      </c>
      <c r="AI121" s="152"/>
      <c r="AJ121" s="152"/>
      <c r="AK121" s="152"/>
      <c r="AL121" s="152"/>
      <c r="AM121" s="152"/>
      <c r="AN121" s="152"/>
      <c r="AO121" s="152"/>
      <c r="AP121" s="152"/>
      <c r="AQ121" s="152"/>
      <c r="AR121" s="152"/>
      <c r="AS121" s="152"/>
      <c r="AT121" s="152"/>
      <c r="AU121" s="152"/>
      <c r="AV121" s="152"/>
      <c r="AW121" s="152"/>
      <c r="AX121" s="152"/>
      <c r="AY121" s="152"/>
      <c r="AZ121" s="152"/>
      <c r="BA121" s="152"/>
      <c r="BB121" s="152"/>
      <c r="BC121" s="152"/>
      <c r="BD121" s="152"/>
      <c r="BE121" s="152"/>
      <c r="BF121" s="152"/>
      <c r="BG121" s="152"/>
      <c r="BH121" s="152"/>
    </row>
    <row r="122" spans="1:60" outlineLevel="3">
      <c r="A122" s="159"/>
      <c r="B122" s="160"/>
      <c r="C122" s="189">
        <v>14.423999999999999</v>
      </c>
      <c r="D122" s="164"/>
      <c r="E122" s="165">
        <v>14.423999999999999</v>
      </c>
      <c r="F122" s="195"/>
      <c r="G122" s="162"/>
      <c r="H122" s="162"/>
      <c r="I122" s="162"/>
      <c r="J122" s="162"/>
      <c r="K122" s="162"/>
      <c r="L122" s="162"/>
      <c r="M122" s="162"/>
      <c r="N122" s="161"/>
      <c r="O122" s="161"/>
      <c r="P122" s="161"/>
      <c r="Q122" s="161"/>
      <c r="R122" s="162"/>
      <c r="S122" s="162"/>
      <c r="T122" s="162"/>
      <c r="U122" s="162"/>
      <c r="V122" s="162"/>
      <c r="W122" s="162"/>
      <c r="X122" s="162"/>
      <c r="Y122" s="162"/>
      <c r="Z122" s="152"/>
      <c r="AA122" s="152"/>
      <c r="AB122" s="152"/>
      <c r="AC122" s="152"/>
      <c r="AD122" s="152"/>
      <c r="AE122" s="152"/>
      <c r="AF122" s="152"/>
      <c r="AG122" s="152" t="s">
        <v>139</v>
      </c>
      <c r="AH122" s="152">
        <v>5</v>
      </c>
      <c r="AI122" s="152"/>
      <c r="AJ122" s="152"/>
      <c r="AK122" s="152"/>
      <c r="AL122" s="152"/>
      <c r="AM122" s="152"/>
      <c r="AN122" s="152"/>
      <c r="AO122" s="152"/>
      <c r="AP122" s="152"/>
      <c r="AQ122" s="152"/>
      <c r="AR122" s="152"/>
      <c r="AS122" s="152"/>
      <c r="AT122" s="152"/>
      <c r="AU122" s="152"/>
      <c r="AV122" s="152"/>
      <c r="AW122" s="152"/>
      <c r="AX122" s="152"/>
      <c r="AY122" s="152"/>
      <c r="AZ122" s="152"/>
      <c r="BA122" s="152"/>
      <c r="BB122" s="152"/>
      <c r="BC122" s="152"/>
      <c r="BD122" s="152"/>
      <c r="BE122" s="152"/>
      <c r="BF122" s="152"/>
      <c r="BG122" s="152"/>
      <c r="BH122" s="152"/>
    </row>
    <row r="123" spans="1:60" outlineLevel="1">
      <c r="A123" s="175">
        <v>44</v>
      </c>
      <c r="B123" s="176" t="s">
        <v>272</v>
      </c>
      <c r="C123" s="188" t="s">
        <v>507</v>
      </c>
      <c r="D123" s="177" t="s">
        <v>133</v>
      </c>
      <c r="E123" s="178">
        <v>95.942430000000002</v>
      </c>
      <c r="F123" s="179">
        <v>0</v>
      </c>
      <c r="G123" s="180">
        <f>ROUND(E123*F123,2)</f>
        <v>0</v>
      </c>
      <c r="H123" s="163">
        <v>251.5</v>
      </c>
      <c r="I123" s="162">
        <f>ROUND(E123*H123,2)</f>
        <v>24129.52</v>
      </c>
      <c r="J123" s="163">
        <v>155.97999999999999</v>
      </c>
      <c r="K123" s="162">
        <f>ROUND(E123*J123,2)</f>
        <v>14965.1</v>
      </c>
      <c r="L123" s="162">
        <v>21</v>
      </c>
      <c r="M123" s="162">
        <f>G123*(1+L123/100)</f>
        <v>0</v>
      </c>
      <c r="N123" s="161">
        <v>1.3600000000000001E-3</v>
      </c>
      <c r="O123" s="161">
        <f>ROUND(E123*N123,2)</f>
        <v>0.13</v>
      </c>
      <c r="P123" s="161">
        <v>0</v>
      </c>
      <c r="Q123" s="161">
        <f>ROUND(E123*P123,2)</f>
        <v>0</v>
      </c>
      <c r="R123" s="162"/>
      <c r="S123" s="162" t="s">
        <v>134</v>
      </c>
      <c r="T123" s="162" t="s">
        <v>273</v>
      </c>
      <c r="U123" s="162">
        <v>0.27517000000000003</v>
      </c>
      <c r="V123" s="162">
        <f>ROUND(E123*U123,2)</f>
        <v>26.4</v>
      </c>
      <c r="W123" s="162"/>
      <c r="X123" s="162" t="s">
        <v>274</v>
      </c>
      <c r="Y123" s="162" t="s">
        <v>136</v>
      </c>
      <c r="Z123" s="152"/>
      <c r="AA123" s="152"/>
      <c r="AB123" s="152"/>
      <c r="AC123" s="152"/>
      <c r="AD123" s="152"/>
      <c r="AE123" s="152"/>
      <c r="AF123" s="152"/>
      <c r="AG123" s="152" t="s">
        <v>275</v>
      </c>
      <c r="AH123" s="152"/>
      <c r="AI123" s="152"/>
      <c r="AJ123" s="152"/>
      <c r="AK123" s="152"/>
      <c r="AL123" s="152"/>
      <c r="AM123" s="152"/>
      <c r="AN123" s="152"/>
      <c r="AO123" s="152"/>
      <c r="AP123" s="152"/>
      <c r="AQ123" s="152"/>
      <c r="AR123" s="152"/>
      <c r="AS123" s="152"/>
      <c r="AT123" s="152"/>
      <c r="AU123" s="152"/>
      <c r="AV123" s="152"/>
      <c r="AW123" s="152"/>
      <c r="AX123" s="152"/>
      <c r="AY123" s="152"/>
      <c r="AZ123" s="152"/>
      <c r="BA123" s="152"/>
      <c r="BB123" s="152"/>
      <c r="BC123" s="152"/>
      <c r="BD123" s="152"/>
      <c r="BE123" s="152"/>
      <c r="BF123" s="152"/>
      <c r="BG123" s="152"/>
      <c r="BH123" s="152"/>
    </row>
    <row r="124" spans="1:60" outlineLevel="2">
      <c r="A124" s="159"/>
      <c r="B124" s="160"/>
      <c r="C124" s="189" t="s">
        <v>190</v>
      </c>
      <c r="D124" s="164"/>
      <c r="E124" s="165">
        <v>3.28</v>
      </c>
      <c r="F124" s="195"/>
      <c r="G124" s="162"/>
      <c r="H124" s="162"/>
      <c r="I124" s="162"/>
      <c r="J124" s="162"/>
      <c r="K124" s="162"/>
      <c r="L124" s="162"/>
      <c r="M124" s="162"/>
      <c r="N124" s="161"/>
      <c r="O124" s="161"/>
      <c r="P124" s="161"/>
      <c r="Q124" s="161"/>
      <c r="R124" s="162"/>
      <c r="S124" s="162"/>
      <c r="T124" s="162"/>
      <c r="U124" s="162"/>
      <c r="V124" s="162"/>
      <c r="W124" s="162"/>
      <c r="X124" s="162"/>
      <c r="Y124" s="162"/>
      <c r="Z124" s="152"/>
      <c r="AA124" s="152"/>
      <c r="AB124" s="152"/>
      <c r="AC124" s="152"/>
      <c r="AD124" s="152"/>
      <c r="AE124" s="152"/>
      <c r="AF124" s="152"/>
      <c r="AG124" s="152" t="s">
        <v>139</v>
      </c>
      <c r="AH124" s="152">
        <v>0</v>
      </c>
      <c r="AI124" s="152"/>
      <c r="AJ124" s="152"/>
      <c r="AK124" s="152"/>
      <c r="AL124" s="152"/>
      <c r="AM124" s="152"/>
      <c r="AN124" s="152"/>
      <c r="AO124" s="152"/>
      <c r="AP124" s="152"/>
      <c r="AQ124" s="152"/>
      <c r="AR124" s="152"/>
      <c r="AS124" s="152"/>
      <c r="AT124" s="152"/>
      <c r="AU124" s="152"/>
      <c r="AV124" s="152"/>
      <c r="AW124" s="152"/>
      <c r="AX124" s="152"/>
      <c r="AY124" s="152"/>
      <c r="AZ124" s="152"/>
      <c r="BA124" s="152"/>
      <c r="BB124" s="152"/>
      <c r="BC124" s="152"/>
      <c r="BD124" s="152"/>
      <c r="BE124" s="152"/>
      <c r="BF124" s="152"/>
      <c r="BG124" s="152"/>
      <c r="BH124" s="152"/>
    </row>
    <row r="125" spans="1:60" outlineLevel="3">
      <c r="A125" s="159"/>
      <c r="B125" s="160"/>
      <c r="C125" s="189" t="s">
        <v>191</v>
      </c>
      <c r="D125" s="164"/>
      <c r="E125" s="165">
        <v>23.519079999999999</v>
      </c>
      <c r="F125" s="195"/>
      <c r="G125" s="162"/>
      <c r="H125" s="162"/>
      <c r="I125" s="162"/>
      <c r="J125" s="162"/>
      <c r="K125" s="162"/>
      <c r="L125" s="162"/>
      <c r="M125" s="162"/>
      <c r="N125" s="161"/>
      <c r="O125" s="161"/>
      <c r="P125" s="161"/>
      <c r="Q125" s="161"/>
      <c r="R125" s="162"/>
      <c r="S125" s="162"/>
      <c r="T125" s="162"/>
      <c r="U125" s="162"/>
      <c r="V125" s="162"/>
      <c r="W125" s="162"/>
      <c r="X125" s="162"/>
      <c r="Y125" s="162"/>
      <c r="Z125" s="152"/>
      <c r="AA125" s="152"/>
      <c r="AB125" s="152"/>
      <c r="AC125" s="152"/>
      <c r="AD125" s="152"/>
      <c r="AE125" s="152"/>
      <c r="AF125" s="152"/>
      <c r="AG125" s="152" t="s">
        <v>139</v>
      </c>
      <c r="AH125" s="152">
        <v>0</v>
      </c>
      <c r="AI125" s="152"/>
      <c r="AJ125" s="152"/>
      <c r="AK125" s="152"/>
      <c r="AL125" s="152"/>
      <c r="AM125" s="152"/>
      <c r="AN125" s="152"/>
      <c r="AO125" s="152"/>
      <c r="AP125" s="152"/>
      <c r="AQ125" s="152"/>
      <c r="AR125" s="152"/>
      <c r="AS125" s="152"/>
      <c r="AT125" s="152"/>
      <c r="AU125" s="152"/>
      <c r="AV125" s="152"/>
      <c r="AW125" s="152"/>
      <c r="AX125" s="152"/>
      <c r="AY125" s="152"/>
      <c r="AZ125" s="152"/>
      <c r="BA125" s="152"/>
      <c r="BB125" s="152"/>
      <c r="BC125" s="152"/>
      <c r="BD125" s="152"/>
      <c r="BE125" s="152"/>
      <c r="BF125" s="152"/>
      <c r="BG125" s="152"/>
      <c r="BH125" s="152"/>
    </row>
    <row r="126" spans="1:60" outlineLevel="3">
      <c r="A126" s="159"/>
      <c r="B126" s="160"/>
      <c r="C126" s="189" t="s">
        <v>276</v>
      </c>
      <c r="D126" s="164"/>
      <c r="E126" s="165">
        <v>11.810930000000001</v>
      </c>
      <c r="F126" s="195"/>
      <c r="G126" s="162"/>
      <c r="H126" s="162"/>
      <c r="I126" s="162"/>
      <c r="J126" s="162"/>
      <c r="K126" s="162"/>
      <c r="L126" s="162"/>
      <c r="M126" s="162"/>
      <c r="N126" s="161"/>
      <c r="O126" s="161"/>
      <c r="P126" s="161"/>
      <c r="Q126" s="161"/>
      <c r="R126" s="162"/>
      <c r="S126" s="162"/>
      <c r="T126" s="162"/>
      <c r="U126" s="162"/>
      <c r="V126" s="162"/>
      <c r="W126" s="162"/>
      <c r="X126" s="162"/>
      <c r="Y126" s="162"/>
      <c r="Z126" s="152"/>
      <c r="AA126" s="152"/>
      <c r="AB126" s="152"/>
      <c r="AC126" s="152"/>
      <c r="AD126" s="152"/>
      <c r="AE126" s="152"/>
      <c r="AF126" s="152"/>
      <c r="AG126" s="152" t="s">
        <v>139</v>
      </c>
      <c r="AH126" s="152">
        <v>0</v>
      </c>
      <c r="AI126" s="152"/>
      <c r="AJ126" s="152"/>
      <c r="AK126" s="152"/>
      <c r="AL126" s="152"/>
      <c r="AM126" s="152"/>
      <c r="AN126" s="152"/>
      <c r="AO126" s="152"/>
      <c r="AP126" s="152"/>
      <c r="AQ126" s="152"/>
      <c r="AR126" s="152"/>
      <c r="AS126" s="152"/>
      <c r="AT126" s="152"/>
      <c r="AU126" s="152"/>
      <c r="AV126" s="152"/>
      <c r="AW126" s="152"/>
      <c r="AX126" s="152"/>
      <c r="AY126" s="152"/>
      <c r="AZ126" s="152"/>
      <c r="BA126" s="152"/>
      <c r="BB126" s="152"/>
      <c r="BC126" s="152"/>
      <c r="BD126" s="152"/>
      <c r="BE126" s="152"/>
      <c r="BF126" s="152"/>
      <c r="BG126" s="152"/>
      <c r="BH126" s="152"/>
    </row>
    <row r="127" spans="1:60" outlineLevel="3">
      <c r="A127" s="159"/>
      <c r="B127" s="160"/>
      <c r="C127" s="189" t="s">
        <v>277</v>
      </c>
      <c r="D127" s="164"/>
      <c r="E127" s="165">
        <v>9.43</v>
      </c>
      <c r="F127" s="195"/>
      <c r="G127" s="162"/>
      <c r="H127" s="162"/>
      <c r="I127" s="162"/>
      <c r="J127" s="162"/>
      <c r="K127" s="162"/>
      <c r="L127" s="162"/>
      <c r="M127" s="162"/>
      <c r="N127" s="161"/>
      <c r="O127" s="161"/>
      <c r="P127" s="161"/>
      <c r="Q127" s="161"/>
      <c r="R127" s="162"/>
      <c r="S127" s="162"/>
      <c r="T127" s="162"/>
      <c r="U127" s="162"/>
      <c r="V127" s="162"/>
      <c r="W127" s="162"/>
      <c r="X127" s="162"/>
      <c r="Y127" s="162"/>
      <c r="Z127" s="152"/>
      <c r="AA127" s="152"/>
      <c r="AB127" s="152"/>
      <c r="AC127" s="152"/>
      <c r="AD127" s="152"/>
      <c r="AE127" s="152"/>
      <c r="AF127" s="152"/>
      <c r="AG127" s="152" t="s">
        <v>139</v>
      </c>
      <c r="AH127" s="152">
        <v>0</v>
      </c>
      <c r="AI127" s="152"/>
      <c r="AJ127" s="152"/>
      <c r="AK127" s="152"/>
      <c r="AL127" s="152"/>
      <c r="AM127" s="152"/>
      <c r="AN127" s="152"/>
      <c r="AO127" s="152"/>
      <c r="AP127" s="152"/>
      <c r="AQ127" s="152"/>
      <c r="AR127" s="152"/>
      <c r="AS127" s="152"/>
      <c r="AT127" s="152"/>
      <c r="AU127" s="152"/>
      <c r="AV127" s="152"/>
      <c r="AW127" s="152"/>
      <c r="AX127" s="152"/>
      <c r="AY127" s="152"/>
      <c r="AZ127" s="152"/>
      <c r="BA127" s="152"/>
      <c r="BB127" s="152"/>
      <c r="BC127" s="152"/>
      <c r="BD127" s="152"/>
      <c r="BE127" s="152"/>
      <c r="BF127" s="152"/>
      <c r="BG127" s="152"/>
      <c r="BH127" s="152"/>
    </row>
    <row r="128" spans="1:60" outlineLevel="3">
      <c r="A128" s="159"/>
      <c r="B128" s="160"/>
      <c r="C128" s="189" t="s">
        <v>278</v>
      </c>
      <c r="D128" s="164"/>
      <c r="E128" s="165">
        <v>5.19</v>
      </c>
      <c r="F128" s="195"/>
      <c r="G128" s="162"/>
      <c r="H128" s="162"/>
      <c r="I128" s="162"/>
      <c r="J128" s="162"/>
      <c r="K128" s="162"/>
      <c r="L128" s="162"/>
      <c r="M128" s="162"/>
      <c r="N128" s="161"/>
      <c r="O128" s="161"/>
      <c r="P128" s="161"/>
      <c r="Q128" s="161"/>
      <c r="R128" s="162"/>
      <c r="S128" s="162"/>
      <c r="T128" s="162"/>
      <c r="U128" s="162"/>
      <c r="V128" s="162"/>
      <c r="W128" s="162"/>
      <c r="X128" s="162"/>
      <c r="Y128" s="162"/>
      <c r="Z128" s="152"/>
      <c r="AA128" s="152"/>
      <c r="AB128" s="152"/>
      <c r="AC128" s="152"/>
      <c r="AD128" s="152"/>
      <c r="AE128" s="152"/>
      <c r="AF128" s="152"/>
      <c r="AG128" s="152" t="s">
        <v>139</v>
      </c>
      <c r="AH128" s="152">
        <v>0</v>
      </c>
      <c r="AI128" s="152"/>
      <c r="AJ128" s="152"/>
      <c r="AK128" s="152"/>
      <c r="AL128" s="152"/>
      <c r="AM128" s="152"/>
      <c r="AN128" s="152"/>
      <c r="AO128" s="152"/>
      <c r="AP128" s="152"/>
      <c r="AQ128" s="152"/>
      <c r="AR128" s="152"/>
      <c r="AS128" s="152"/>
      <c r="AT128" s="152"/>
      <c r="AU128" s="152"/>
      <c r="AV128" s="152"/>
      <c r="AW128" s="152"/>
      <c r="AX128" s="152"/>
      <c r="AY128" s="152"/>
      <c r="AZ128" s="152"/>
      <c r="BA128" s="152"/>
      <c r="BB128" s="152"/>
      <c r="BC128" s="152"/>
      <c r="BD128" s="152"/>
      <c r="BE128" s="152"/>
      <c r="BF128" s="152"/>
      <c r="BG128" s="152"/>
      <c r="BH128" s="152"/>
    </row>
    <row r="129" spans="1:60" ht="22.5" outlineLevel="3">
      <c r="A129" s="159"/>
      <c r="B129" s="160"/>
      <c r="C129" s="189" t="s">
        <v>279</v>
      </c>
      <c r="D129" s="164"/>
      <c r="E129" s="165">
        <v>24.0717</v>
      </c>
      <c r="F129" s="195"/>
      <c r="G129" s="162"/>
      <c r="H129" s="162"/>
      <c r="I129" s="162"/>
      <c r="J129" s="162"/>
      <c r="K129" s="162"/>
      <c r="L129" s="162"/>
      <c r="M129" s="162"/>
      <c r="N129" s="161"/>
      <c r="O129" s="161"/>
      <c r="P129" s="161"/>
      <c r="Q129" s="161"/>
      <c r="R129" s="162"/>
      <c r="S129" s="162"/>
      <c r="T129" s="162"/>
      <c r="U129" s="162"/>
      <c r="V129" s="162"/>
      <c r="W129" s="162"/>
      <c r="X129" s="162"/>
      <c r="Y129" s="162"/>
      <c r="Z129" s="152"/>
      <c r="AA129" s="152"/>
      <c r="AB129" s="152"/>
      <c r="AC129" s="152"/>
      <c r="AD129" s="152"/>
      <c r="AE129" s="152"/>
      <c r="AF129" s="152"/>
      <c r="AG129" s="152" t="s">
        <v>139</v>
      </c>
      <c r="AH129" s="152">
        <v>0</v>
      </c>
      <c r="AI129" s="152"/>
      <c r="AJ129" s="152"/>
      <c r="AK129" s="152"/>
      <c r="AL129" s="152"/>
      <c r="AM129" s="152"/>
      <c r="AN129" s="152"/>
      <c r="AO129" s="152"/>
      <c r="AP129" s="152"/>
      <c r="AQ129" s="152"/>
      <c r="AR129" s="152"/>
      <c r="AS129" s="152"/>
      <c r="AT129" s="152"/>
      <c r="AU129" s="152"/>
      <c r="AV129" s="152"/>
      <c r="AW129" s="152"/>
      <c r="AX129" s="152"/>
      <c r="AY129" s="152"/>
      <c r="AZ129" s="152"/>
      <c r="BA129" s="152"/>
      <c r="BB129" s="152"/>
      <c r="BC129" s="152"/>
      <c r="BD129" s="152"/>
      <c r="BE129" s="152"/>
      <c r="BF129" s="152"/>
      <c r="BG129" s="152"/>
      <c r="BH129" s="152"/>
    </row>
    <row r="130" spans="1:60" ht="22.5" outlineLevel="3">
      <c r="A130" s="159"/>
      <c r="B130" s="160"/>
      <c r="C130" s="189" t="s">
        <v>280</v>
      </c>
      <c r="D130" s="164"/>
      <c r="E130" s="165">
        <v>18.640730000000001</v>
      </c>
      <c r="F130" s="195"/>
      <c r="G130" s="162"/>
      <c r="H130" s="162"/>
      <c r="I130" s="162"/>
      <c r="J130" s="162"/>
      <c r="K130" s="162"/>
      <c r="L130" s="162"/>
      <c r="M130" s="162"/>
      <c r="N130" s="161"/>
      <c r="O130" s="161"/>
      <c r="P130" s="161"/>
      <c r="Q130" s="161"/>
      <c r="R130" s="162"/>
      <c r="S130" s="162"/>
      <c r="T130" s="162"/>
      <c r="U130" s="162"/>
      <c r="V130" s="162"/>
      <c r="W130" s="162"/>
      <c r="X130" s="162"/>
      <c r="Y130" s="162"/>
      <c r="Z130" s="152"/>
      <c r="AA130" s="152"/>
      <c r="AB130" s="152"/>
      <c r="AC130" s="152"/>
      <c r="AD130" s="152"/>
      <c r="AE130" s="152"/>
      <c r="AF130" s="152"/>
      <c r="AG130" s="152" t="s">
        <v>139</v>
      </c>
      <c r="AH130" s="152">
        <v>0</v>
      </c>
      <c r="AI130" s="152"/>
      <c r="AJ130" s="152"/>
      <c r="AK130" s="152"/>
      <c r="AL130" s="152"/>
      <c r="AM130" s="152"/>
      <c r="AN130" s="152"/>
      <c r="AO130" s="152"/>
      <c r="AP130" s="152"/>
      <c r="AQ130" s="152"/>
      <c r="AR130" s="152"/>
      <c r="AS130" s="152"/>
      <c r="AT130" s="152"/>
      <c r="AU130" s="152"/>
      <c r="AV130" s="152"/>
      <c r="AW130" s="152"/>
      <c r="AX130" s="152"/>
      <c r="AY130" s="152"/>
      <c r="AZ130" s="152"/>
      <c r="BA130" s="152"/>
      <c r="BB130" s="152"/>
      <c r="BC130" s="152"/>
      <c r="BD130" s="152"/>
      <c r="BE130" s="152"/>
      <c r="BF130" s="152"/>
      <c r="BG130" s="152"/>
      <c r="BH130" s="152"/>
    </row>
    <row r="131" spans="1:60" outlineLevel="3">
      <c r="A131" s="159"/>
      <c r="B131" s="160"/>
      <c r="C131" s="189" t="s">
        <v>281</v>
      </c>
      <c r="D131" s="164"/>
      <c r="E131" s="165"/>
      <c r="F131" s="195"/>
      <c r="G131" s="162"/>
      <c r="H131" s="162"/>
      <c r="I131" s="162"/>
      <c r="J131" s="162"/>
      <c r="K131" s="162"/>
      <c r="L131" s="162"/>
      <c r="M131" s="162"/>
      <c r="N131" s="161"/>
      <c r="O131" s="161"/>
      <c r="P131" s="161"/>
      <c r="Q131" s="161"/>
      <c r="R131" s="162"/>
      <c r="S131" s="162"/>
      <c r="T131" s="162"/>
      <c r="U131" s="162"/>
      <c r="V131" s="162"/>
      <c r="W131" s="162"/>
      <c r="X131" s="162"/>
      <c r="Y131" s="162"/>
      <c r="Z131" s="152"/>
      <c r="AA131" s="152"/>
      <c r="AB131" s="152"/>
      <c r="AC131" s="152"/>
      <c r="AD131" s="152"/>
      <c r="AE131" s="152"/>
      <c r="AF131" s="152"/>
      <c r="AG131" s="152" t="s">
        <v>139</v>
      </c>
      <c r="AH131" s="152">
        <v>0</v>
      </c>
      <c r="AI131" s="152"/>
      <c r="AJ131" s="152"/>
      <c r="AK131" s="152"/>
      <c r="AL131" s="152"/>
      <c r="AM131" s="152"/>
      <c r="AN131" s="152"/>
      <c r="AO131" s="152"/>
      <c r="AP131" s="152"/>
      <c r="AQ131" s="152"/>
      <c r="AR131" s="152"/>
      <c r="AS131" s="152"/>
      <c r="AT131" s="152"/>
      <c r="AU131" s="152"/>
      <c r="AV131" s="152"/>
      <c r="AW131" s="152"/>
      <c r="AX131" s="152"/>
      <c r="AY131" s="152"/>
      <c r="AZ131" s="152"/>
      <c r="BA131" s="152"/>
      <c r="BB131" s="152"/>
      <c r="BC131" s="152"/>
      <c r="BD131" s="152"/>
      <c r="BE131" s="152"/>
      <c r="BF131" s="152"/>
      <c r="BG131" s="152"/>
      <c r="BH131" s="152"/>
    </row>
    <row r="132" spans="1:60" outlineLevel="1">
      <c r="A132" s="181">
        <v>45</v>
      </c>
      <c r="B132" s="182" t="s">
        <v>282</v>
      </c>
      <c r="C132" s="190" t="s">
        <v>283</v>
      </c>
      <c r="D132" s="183" t="s">
        <v>187</v>
      </c>
      <c r="E132" s="184">
        <v>1.8089999999999998E-2</v>
      </c>
      <c r="F132" s="185">
        <v>0</v>
      </c>
      <c r="G132" s="186">
        <f>ROUND(E132*F132,2)</f>
        <v>0</v>
      </c>
      <c r="H132" s="163">
        <v>0</v>
      </c>
      <c r="I132" s="162">
        <f>ROUND(E132*H132,2)</f>
        <v>0</v>
      </c>
      <c r="J132" s="163">
        <v>1308</v>
      </c>
      <c r="K132" s="162">
        <f>ROUND(E132*J132,2)</f>
        <v>23.66</v>
      </c>
      <c r="L132" s="162">
        <v>21</v>
      </c>
      <c r="M132" s="162">
        <f>G132*(1+L132/100)</f>
        <v>0</v>
      </c>
      <c r="N132" s="161">
        <v>0</v>
      </c>
      <c r="O132" s="161">
        <f>ROUND(E132*N132,2)</f>
        <v>0</v>
      </c>
      <c r="P132" s="161">
        <v>0</v>
      </c>
      <c r="Q132" s="161">
        <f>ROUND(E132*P132,2)</f>
        <v>0</v>
      </c>
      <c r="R132" s="162"/>
      <c r="S132" s="162" t="s">
        <v>134</v>
      </c>
      <c r="T132" s="162" t="s">
        <v>134</v>
      </c>
      <c r="U132" s="162">
        <v>1.5980000000000001</v>
      </c>
      <c r="V132" s="162">
        <f>ROUND(E132*U132,2)</f>
        <v>0.03</v>
      </c>
      <c r="W132" s="162"/>
      <c r="X132" s="162" t="s">
        <v>265</v>
      </c>
      <c r="Y132" s="162" t="s">
        <v>136</v>
      </c>
      <c r="Z132" s="152"/>
      <c r="AA132" s="152"/>
      <c r="AB132" s="152"/>
      <c r="AC132" s="152"/>
      <c r="AD132" s="152"/>
      <c r="AE132" s="152"/>
      <c r="AF132" s="152"/>
      <c r="AG132" s="152" t="s">
        <v>266</v>
      </c>
      <c r="AH132" s="152"/>
      <c r="AI132" s="152"/>
      <c r="AJ132" s="152"/>
      <c r="AK132" s="152"/>
      <c r="AL132" s="152"/>
      <c r="AM132" s="152"/>
      <c r="AN132" s="152"/>
      <c r="AO132" s="152"/>
      <c r="AP132" s="152"/>
      <c r="AQ132" s="152"/>
      <c r="AR132" s="152"/>
      <c r="AS132" s="152"/>
      <c r="AT132" s="152"/>
      <c r="AU132" s="152"/>
      <c r="AV132" s="152"/>
      <c r="AW132" s="152"/>
      <c r="AX132" s="152"/>
      <c r="AY132" s="152"/>
      <c r="AZ132" s="152"/>
      <c r="BA132" s="152"/>
      <c r="BB132" s="152"/>
      <c r="BC132" s="152"/>
      <c r="BD132" s="152"/>
      <c r="BE132" s="152"/>
      <c r="BF132" s="152"/>
      <c r="BG132" s="152"/>
      <c r="BH132" s="152"/>
    </row>
    <row r="133" spans="1:60">
      <c r="A133" s="168" t="s">
        <v>130</v>
      </c>
      <c r="B133" s="169" t="s">
        <v>71</v>
      </c>
      <c r="C133" s="187" t="s">
        <v>72</v>
      </c>
      <c r="D133" s="170"/>
      <c r="E133" s="171"/>
      <c r="F133" s="172"/>
      <c r="G133" s="173">
        <f>SUMIF(AG134:AG148,"&lt;&gt;NOR",G134:G148)</f>
        <v>0</v>
      </c>
      <c r="H133" s="167"/>
      <c r="I133" s="167">
        <f>SUM(I134:I148)</f>
        <v>3396.3399999999997</v>
      </c>
      <c r="J133" s="167"/>
      <c r="K133" s="167">
        <f>SUM(K134:K148)</f>
        <v>2212.17</v>
      </c>
      <c r="L133" s="167"/>
      <c r="M133" s="167">
        <f>SUM(M134:M148)</f>
        <v>0</v>
      </c>
      <c r="N133" s="166"/>
      <c r="O133" s="166">
        <f>SUM(O134:O148)</f>
        <v>0.03</v>
      </c>
      <c r="P133" s="166"/>
      <c r="Q133" s="166">
        <f>SUM(Q134:Q148)</f>
        <v>0</v>
      </c>
      <c r="R133" s="167"/>
      <c r="S133" s="167"/>
      <c r="T133" s="167"/>
      <c r="U133" s="167"/>
      <c r="V133" s="167">
        <f>SUM(V134:V148)</f>
        <v>3.9499999999999997</v>
      </c>
      <c r="W133" s="167"/>
      <c r="X133" s="167"/>
      <c r="Y133" s="167"/>
      <c r="AG133" t="s">
        <v>131</v>
      </c>
    </row>
    <row r="134" spans="1:60" ht="22.5" outlineLevel="1">
      <c r="A134" s="175">
        <v>46</v>
      </c>
      <c r="B134" s="176" t="s">
        <v>284</v>
      </c>
      <c r="C134" s="188" t="s">
        <v>285</v>
      </c>
      <c r="D134" s="177" t="s">
        <v>133</v>
      </c>
      <c r="E134" s="178">
        <v>13.71</v>
      </c>
      <c r="F134" s="179">
        <v>0</v>
      </c>
      <c r="G134" s="180">
        <f>ROUND(E134*F134,2)</f>
        <v>0</v>
      </c>
      <c r="H134" s="163">
        <v>26.57</v>
      </c>
      <c r="I134" s="162">
        <f>ROUND(E134*H134,2)</f>
        <v>364.27</v>
      </c>
      <c r="J134" s="163">
        <v>128.93</v>
      </c>
      <c r="K134" s="162">
        <f>ROUND(E134*J134,2)</f>
        <v>1767.63</v>
      </c>
      <c r="L134" s="162">
        <v>21</v>
      </c>
      <c r="M134" s="162">
        <f>G134*(1+L134/100)</f>
        <v>0</v>
      </c>
      <c r="N134" s="161">
        <v>5.2999999999999998E-4</v>
      </c>
      <c r="O134" s="161">
        <f>ROUND(E134*N134,2)</f>
        <v>0.01</v>
      </c>
      <c r="P134" s="161">
        <v>0</v>
      </c>
      <c r="Q134" s="161">
        <f>ROUND(E134*P134,2)</f>
        <v>0</v>
      </c>
      <c r="R134" s="162"/>
      <c r="S134" s="162" t="s">
        <v>134</v>
      </c>
      <c r="T134" s="162" t="s">
        <v>134</v>
      </c>
      <c r="U134" s="162">
        <v>0.23100000000000001</v>
      </c>
      <c r="V134" s="162">
        <f>ROUND(E134*U134,2)</f>
        <v>3.17</v>
      </c>
      <c r="W134" s="162"/>
      <c r="X134" s="162" t="s">
        <v>135</v>
      </c>
      <c r="Y134" s="162" t="s">
        <v>136</v>
      </c>
      <c r="Z134" s="152"/>
      <c r="AA134" s="152"/>
      <c r="AB134" s="152"/>
      <c r="AC134" s="152"/>
      <c r="AD134" s="152"/>
      <c r="AE134" s="152"/>
      <c r="AF134" s="152"/>
      <c r="AG134" s="152" t="s">
        <v>137</v>
      </c>
      <c r="AH134" s="152"/>
      <c r="AI134" s="152"/>
      <c r="AJ134" s="152"/>
      <c r="AK134" s="152"/>
      <c r="AL134" s="152"/>
      <c r="AM134" s="152"/>
      <c r="AN134" s="152"/>
      <c r="AO134" s="152"/>
      <c r="AP134" s="152"/>
      <c r="AQ134" s="152"/>
      <c r="AR134" s="152"/>
      <c r="AS134" s="152"/>
      <c r="AT134" s="152"/>
      <c r="AU134" s="152"/>
      <c r="AV134" s="152"/>
      <c r="AW134" s="152"/>
      <c r="AX134" s="152"/>
      <c r="AY134" s="152"/>
      <c r="AZ134" s="152"/>
      <c r="BA134" s="152"/>
      <c r="BB134" s="152"/>
      <c r="BC134" s="152"/>
      <c r="BD134" s="152"/>
      <c r="BE134" s="152"/>
      <c r="BF134" s="152"/>
      <c r="BG134" s="152"/>
      <c r="BH134" s="152"/>
    </row>
    <row r="135" spans="1:60" outlineLevel="2">
      <c r="A135" s="159"/>
      <c r="B135" s="160"/>
      <c r="C135" s="189" t="s">
        <v>152</v>
      </c>
      <c r="D135" s="164"/>
      <c r="E135" s="165">
        <v>4.0599999999999996</v>
      </c>
      <c r="F135" s="195"/>
      <c r="G135" s="162"/>
      <c r="H135" s="162"/>
      <c r="I135" s="162"/>
      <c r="J135" s="162"/>
      <c r="K135" s="162"/>
      <c r="L135" s="162"/>
      <c r="M135" s="162"/>
      <c r="N135" s="161"/>
      <c r="O135" s="161"/>
      <c r="P135" s="161"/>
      <c r="Q135" s="161"/>
      <c r="R135" s="162"/>
      <c r="S135" s="162"/>
      <c r="T135" s="162"/>
      <c r="U135" s="162"/>
      <c r="V135" s="162"/>
      <c r="W135" s="162"/>
      <c r="X135" s="162"/>
      <c r="Y135" s="162"/>
      <c r="Z135" s="152"/>
      <c r="AA135" s="152"/>
      <c r="AB135" s="152"/>
      <c r="AC135" s="152"/>
      <c r="AD135" s="152"/>
      <c r="AE135" s="152"/>
      <c r="AF135" s="152"/>
      <c r="AG135" s="152" t="s">
        <v>139</v>
      </c>
      <c r="AH135" s="152">
        <v>0</v>
      </c>
      <c r="AI135" s="152"/>
      <c r="AJ135" s="152"/>
      <c r="AK135" s="152"/>
      <c r="AL135" s="152"/>
      <c r="AM135" s="152"/>
      <c r="AN135" s="152"/>
      <c r="AO135" s="152"/>
      <c r="AP135" s="152"/>
      <c r="AQ135" s="152"/>
      <c r="AR135" s="152"/>
      <c r="AS135" s="152"/>
      <c r="AT135" s="152"/>
      <c r="AU135" s="152"/>
      <c r="AV135" s="152"/>
      <c r="AW135" s="152"/>
      <c r="AX135" s="152"/>
      <c r="AY135" s="152"/>
      <c r="AZ135" s="152"/>
      <c r="BA135" s="152"/>
      <c r="BB135" s="152"/>
      <c r="BC135" s="152"/>
      <c r="BD135" s="152"/>
      <c r="BE135" s="152"/>
      <c r="BF135" s="152"/>
      <c r="BG135" s="152"/>
      <c r="BH135" s="152"/>
    </row>
    <row r="136" spans="1:60" outlineLevel="3">
      <c r="A136" s="159"/>
      <c r="B136" s="160"/>
      <c r="C136" s="189" t="s">
        <v>144</v>
      </c>
      <c r="D136" s="164"/>
      <c r="E136" s="165">
        <v>9.65</v>
      </c>
      <c r="F136" s="195"/>
      <c r="G136" s="162"/>
      <c r="H136" s="162"/>
      <c r="I136" s="162"/>
      <c r="J136" s="162"/>
      <c r="K136" s="162"/>
      <c r="L136" s="162"/>
      <c r="M136" s="162"/>
      <c r="N136" s="161"/>
      <c r="O136" s="161"/>
      <c r="P136" s="161"/>
      <c r="Q136" s="161"/>
      <c r="R136" s="162"/>
      <c r="S136" s="162"/>
      <c r="T136" s="162"/>
      <c r="U136" s="162"/>
      <c r="V136" s="162"/>
      <c r="W136" s="162"/>
      <c r="X136" s="162"/>
      <c r="Y136" s="162"/>
      <c r="Z136" s="152"/>
      <c r="AA136" s="152"/>
      <c r="AB136" s="152"/>
      <c r="AC136" s="152"/>
      <c r="AD136" s="152"/>
      <c r="AE136" s="152"/>
      <c r="AF136" s="152"/>
      <c r="AG136" s="152" t="s">
        <v>139</v>
      </c>
      <c r="AH136" s="152">
        <v>0</v>
      </c>
      <c r="AI136" s="152"/>
      <c r="AJ136" s="152"/>
      <c r="AK136" s="152"/>
      <c r="AL136" s="152"/>
      <c r="AM136" s="152"/>
      <c r="AN136" s="152"/>
      <c r="AO136" s="152"/>
      <c r="AP136" s="152"/>
      <c r="AQ136" s="152"/>
      <c r="AR136" s="152"/>
      <c r="AS136" s="152"/>
      <c r="AT136" s="152"/>
      <c r="AU136" s="152"/>
      <c r="AV136" s="152"/>
      <c r="AW136" s="152"/>
      <c r="AX136" s="152"/>
      <c r="AY136" s="152"/>
      <c r="AZ136" s="152"/>
      <c r="BA136" s="152"/>
      <c r="BB136" s="152"/>
      <c r="BC136" s="152"/>
      <c r="BD136" s="152"/>
      <c r="BE136" s="152"/>
      <c r="BF136" s="152"/>
      <c r="BG136" s="152"/>
      <c r="BH136" s="152"/>
    </row>
    <row r="137" spans="1:60" ht="22.5" outlineLevel="1">
      <c r="A137" s="175">
        <v>47</v>
      </c>
      <c r="B137" s="176" t="s">
        <v>286</v>
      </c>
      <c r="C137" s="188" t="s">
        <v>287</v>
      </c>
      <c r="D137" s="177" t="s">
        <v>133</v>
      </c>
      <c r="E137" s="178">
        <v>3.28</v>
      </c>
      <c r="F137" s="179">
        <v>0</v>
      </c>
      <c r="G137" s="180">
        <f>ROUND(E137*F137,2)</f>
        <v>0</v>
      </c>
      <c r="H137" s="163">
        <v>0</v>
      </c>
      <c r="I137" s="162">
        <f>ROUND(E137*H137,2)</f>
        <v>0</v>
      </c>
      <c r="J137" s="163">
        <v>45.1</v>
      </c>
      <c r="K137" s="162">
        <f>ROUND(E137*J137,2)</f>
        <v>147.93</v>
      </c>
      <c r="L137" s="162">
        <v>21</v>
      </c>
      <c r="M137" s="162">
        <f>G137*(1+L137/100)</f>
        <v>0</v>
      </c>
      <c r="N137" s="161">
        <v>0</v>
      </c>
      <c r="O137" s="161">
        <f>ROUND(E137*N137,2)</f>
        <v>0</v>
      </c>
      <c r="P137" s="161">
        <v>0</v>
      </c>
      <c r="Q137" s="161">
        <f>ROUND(E137*P137,2)</f>
        <v>0</v>
      </c>
      <c r="R137" s="162"/>
      <c r="S137" s="162" t="s">
        <v>134</v>
      </c>
      <c r="T137" s="162" t="s">
        <v>134</v>
      </c>
      <c r="U137" s="162">
        <v>0.08</v>
      </c>
      <c r="V137" s="162">
        <f>ROUND(E137*U137,2)</f>
        <v>0.26</v>
      </c>
      <c r="W137" s="162"/>
      <c r="X137" s="162" t="s">
        <v>135</v>
      </c>
      <c r="Y137" s="162" t="s">
        <v>136</v>
      </c>
      <c r="Z137" s="152"/>
      <c r="AA137" s="152"/>
      <c r="AB137" s="152"/>
      <c r="AC137" s="152"/>
      <c r="AD137" s="152"/>
      <c r="AE137" s="152"/>
      <c r="AF137" s="152"/>
      <c r="AG137" s="152" t="s">
        <v>137</v>
      </c>
      <c r="AH137" s="152"/>
      <c r="AI137" s="152"/>
      <c r="AJ137" s="152"/>
      <c r="AK137" s="152"/>
      <c r="AL137" s="152"/>
      <c r="AM137" s="152"/>
      <c r="AN137" s="152"/>
      <c r="AO137" s="152"/>
      <c r="AP137" s="152"/>
      <c r="AQ137" s="152"/>
      <c r="AR137" s="152"/>
      <c r="AS137" s="152"/>
      <c r="AT137" s="152"/>
      <c r="AU137" s="152"/>
      <c r="AV137" s="152"/>
      <c r="AW137" s="152"/>
      <c r="AX137" s="152"/>
      <c r="AY137" s="152"/>
      <c r="AZ137" s="152"/>
      <c r="BA137" s="152"/>
      <c r="BB137" s="152"/>
      <c r="BC137" s="152"/>
      <c r="BD137" s="152"/>
      <c r="BE137" s="152"/>
      <c r="BF137" s="152"/>
      <c r="BG137" s="152"/>
      <c r="BH137" s="152"/>
    </row>
    <row r="138" spans="1:60" outlineLevel="2">
      <c r="A138" s="159"/>
      <c r="B138" s="160"/>
      <c r="C138" s="189" t="s">
        <v>288</v>
      </c>
      <c r="D138" s="164"/>
      <c r="E138" s="165">
        <v>3.28</v>
      </c>
      <c r="F138" s="195"/>
      <c r="G138" s="162"/>
      <c r="H138" s="162"/>
      <c r="I138" s="162"/>
      <c r="J138" s="162"/>
      <c r="K138" s="162"/>
      <c r="L138" s="162"/>
      <c r="M138" s="162"/>
      <c r="N138" s="161"/>
      <c r="O138" s="161"/>
      <c r="P138" s="161"/>
      <c r="Q138" s="161"/>
      <c r="R138" s="162"/>
      <c r="S138" s="162"/>
      <c r="T138" s="162"/>
      <c r="U138" s="162"/>
      <c r="V138" s="162"/>
      <c r="W138" s="162"/>
      <c r="X138" s="162"/>
      <c r="Y138" s="162"/>
      <c r="Z138" s="152"/>
      <c r="AA138" s="152"/>
      <c r="AB138" s="152"/>
      <c r="AC138" s="152"/>
      <c r="AD138" s="152"/>
      <c r="AE138" s="152"/>
      <c r="AF138" s="152"/>
      <c r="AG138" s="152" t="s">
        <v>139</v>
      </c>
      <c r="AH138" s="152">
        <v>0</v>
      </c>
      <c r="AI138" s="152"/>
      <c r="AJ138" s="152"/>
      <c r="AK138" s="152"/>
      <c r="AL138" s="152"/>
      <c r="AM138" s="152"/>
      <c r="AN138" s="152"/>
      <c r="AO138" s="152"/>
      <c r="AP138" s="152"/>
      <c r="AQ138" s="152"/>
      <c r="AR138" s="152"/>
      <c r="AS138" s="152"/>
      <c r="AT138" s="152"/>
      <c r="AU138" s="152"/>
      <c r="AV138" s="152"/>
      <c r="AW138" s="152"/>
      <c r="AX138" s="152"/>
      <c r="AY138" s="152"/>
      <c r="AZ138" s="152"/>
      <c r="BA138" s="152"/>
      <c r="BB138" s="152"/>
      <c r="BC138" s="152"/>
      <c r="BD138" s="152"/>
      <c r="BE138" s="152"/>
      <c r="BF138" s="152"/>
      <c r="BG138" s="152"/>
      <c r="BH138" s="152"/>
    </row>
    <row r="139" spans="1:60" outlineLevel="1">
      <c r="A139" s="175">
        <v>48</v>
      </c>
      <c r="B139" s="176" t="s">
        <v>289</v>
      </c>
      <c r="C139" s="188" t="s">
        <v>290</v>
      </c>
      <c r="D139" s="177" t="s">
        <v>133</v>
      </c>
      <c r="E139" s="178">
        <v>1.3049999999999999</v>
      </c>
      <c r="F139" s="179">
        <v>0</v>
      </c>
      <c r="G139" s="180">
        <f>ROUND(E139*F139,2)</f>
        <v>0</v>
      </c>
      <c r="H139" s="163">
        <v>26.57</v>
      </c>
      <c r="I139" s="162">
        <f>ROUND(E139*H139,2)</f>
        <v>34.67</v>
      </c>
      <c r="J139" s="163">
        <v>94.93</v>
      </c>
      <c r="K139" s="162">
        <f>ROUND(E139*J139,2)</f>
        <v>123.88</v>
      </c>
      <c r="L139" s="162">
        <v>21</v>
      </c>
      <c r="M139" s="162">
        <f>G139*(1+L139/100)</f>
        <v>0</v>
      </c>
      <c r="N139" s="161">
        <v>5.2999999999999998E-4</v>
      </c>
      <c r="O139" s="161">
        <f>ROUND(E139*N139,2)</f>
        <v>0</v>
      </c>
      <c r="P139" s="161">
        <v>0</v>
      </c>
      <c r="Q139" s="161">
        <f>ROUND(E139*P139,2)</f>
        <v>0</v>
      </c>
      <c r="R139" s="162"/>
      <c r="S139" s="162" t="s">
        <v>134</v>
      </c>
      <c r="T139" s="162" t="s">
        <v>134</v>
      </c>
      <c r="U139" s="162">
        <v>0.17100000000000001</v>
      </c>
      <c r="V139" s="162">
        <f>ROUND(E139*U139,2)</f>
        <v>0.22</v>
      </c>
      <c r="W139" s="162"/>
      <c r="X139" s="162" t="s">
        <v>135</v>
      </c>
      <c r="Y139" s="162" t="s">
        <v>136</v>
      </c>
      <c r="Z139" s="152"/>
      <c r="AA139" s="152"/>
      <c r="AB139" s="152"/>
      <c r="AC139" s="152"/>
      <c r="AD139" s="152"/>
      <c r="AE139" s="152"/>
      <c r="AF139" s="152"/>
      <c r="AG139" s="152" t="s">
        <v>137</v>
      </c>
      <c r="AH139" s="152"/>
      <c r="AI139" s="152"/>
      <c r="AJ139" s="152"/>
      <c r="AK139" s="152"/>
      <c r="AL139" s="152"/>
      <c r="AM139" s="152"/>
      <c r="AN139" s="152"/>
      <c r="AO139" s="152"/>
      <c r="AP139" s="152"/>
      <c r="AQ139" s="152"/>
      <c r="AR139" s="152"/>
      <c r="AS139" s="152"/>
      <c r="AT139" s="152"/>
      <c r="AU139" s="152"/>
      <c r="AV139" s="152"/>
      <c r="AW139" s="152"/>
      <c r="AX139" s="152"/>
      <c r="AY139" s="152"/>
      <c r="AZ139" s="152"/>
      <c r="BA139" s="152"/>
      <c r="BB139" s="152"/>
      <c r="BC139" s="152"/>
      <c r="BD139" s="152"/>
      <c r="BE139" s="152"/>
      <c r="BF139" s="152"/>
      <c r="BG139" s="152"/>
      <c r="BH139" s="152"/>
    </row>
    <row r="140" spans="1:60" outlineLevel="2">
      <c r="A140" s="159"/>
      <c r="B140" s="160"/>
      <c r="C140" s="189">
        <v>1.3049999999999999</v>
      </c>
      <c r="D140" s="164"/>
      <c r="E140" s="165">
        <v>1.3049999999999999</v>
      </c>
      <c r="F140" s="195"/>
      <c r="G140" s="162"/>
      <c r="H140" s="162"/>
      <c r="I140" s="162"/>
      <c r="J140" s="162"/>
      <c r="K140" s="162"/>
      <c r="L140" s="162"/>
      <c r="M140" s="162"/>
      <c r="N140" s="161"/>
      <c r="O140" s="161"/>
      <c r="P140" s="161"/>
      <c r="Q140" s="161"/>
      <c r="R140" s="162"/>
      <c r="S140" s="162"/>
      <c r="T140" s="162"/>
      <c r="U140" s="162"/>
      <c r="V140" s="162"/>
      <c r="W140" s="162"/>
      <c r="X140" s="162"/>
      <c r="Y140" s="162"/>
      <c r="Z140" s="152"/>
      <c r="AA140" s="152"/>
      <c r="AB140" s="152"/>
      <c r="AC140" s="152"/>
      <c r="AD140" s="152"/>
      <c r="AE140" s="152"/>
      <c r="AF140" s="152"/>
      <c r="AG140" s="152" t="s">
        <v>139</v>
      </c>
      <c r="AH140" s="152">
        <v>5</v>
      </c>
      <c r="AI140" s="152"/>
      <c r="AJ140" s="152"/>
      <c r="AK140" s="152"/>
      <c r="AL140" s="152"/>
      <c r="AM140" s="152"/>
      <c r="AN140" s="152"/>
      <c r="AO140" s="152"/>
      <c r="AP140" s="152"/>
      <c r="AQ140" s="152"/>
      <c r="AR140" s="152"/>
      <c r="AS140" s="152"/>
      <c r="AT140" s="152"/>
      <c r="AU140" s="152"/>
      <c r="AV140" s="152"/>
      <c r="AW140" s="152"/>
      <c r="AX140" s="152"/>
      <c r="AY140" s="152"/>
      <c r="AZ140" s="152"/>
      <c r="BA140" s="152"/>
      <c r="BB140" s="152"/>
      <c r="BC140" s="152"/>
      <c r="BD140" s="152"/>
      <c r="BE140" s="152"/>
      <c r="BF140" s="152"/>
      <c r="BG140" s="152"/>
      <c r="BH140" s="152"/>
    </row>
    <row r="141" spans="1:60" outlineLevel="1">
      <c r="A141" s="175">
        <v>49</v>
      </c>
      <c r="B141" s="176" t="s">
        <v>291</v>
      </c>
      <c r="C141" s="188" t="s">
        <v>292</v>
      </c>
      <c r="D141" s="177" t="s">
        <v>133</v>
      </c>
      <c r="E141" s="178">
        <v>3.28</v>
      </c>
      <c r="F141" s="179">
        <v>0</v>
      </c>
      <c r="G141" s="180">
        <f>ROUND(E141*F141,2)</f>
        <v>0</v>
      </c>
      <c r="H141" s="163">
        <v>10.6</v>
      </c>
      <c r="I141" s="162">
        <f>ROUND(E141*H141,2)</f>
        <v>34.770000000000003</v>
      </c>
      <c r="J141" s="163">
        <v>39.5</v>
      </c>
      <c r="K141" s="162">
        <f>ROUND(E141*J141,2)</f>
        <v>129.56</v>
      </c>
      <c r="L141" s="162">
        <v>21</v>
      </c>
      <c r="M141" s="162">
        <f>G141*(1+L141/100)</f>
        <v>0</v>
      </c>
      <c r="N141" s="161">
        <v>1.0000000000000001E-5</v>
      </c>
      <c r="O141" s="161">
        <f>ROUND(E141*N141,2)</f>
        <v>0</v>
      </c>
      <c r="P141" s="161">
        <v>0</v>
      </c>
      <c r="Q141" s="161">
        <f>ROUND(E141*P141,2)</f>
        <v>0</v>
      </c>
      <c r="R141" s="162"/>
      <c r="S141" s="162" t="s">
        <v>134</v>
      </c>
      <c r="T141" s="162" t="s">
        <v>134</v>
      </c>
      <c r="U141" s="162">
        <v>7.0000000000000007E-2</v>
      </c>
      <c r="V141" s="162">
        <f>ROUND(E141*U141,2)</f>
        <v>0.23</v>
      </c>
      <c r="W141" s="162"/>
      <c r="X141" s="162" t="s">
        <v>135</v>
      </c>
      <c r="Y141" s="162" t="s">
        <v>136</v>
      </c>
      <c r="Z141" s="152"/>
      <c r="AA141" s="152"/>
      <c r="AB141" s="152"/>
      <c r="AC141" s="152"/>
      <c r="AD141" s="152"/>
      <c r="AE141" s="152"/>
      <c r="AF141" s="152"/>
      <c r="AG141" s="152" t="s">
        <v>137</v>
      </c>
      <c r="AH141" s="152"/>
      <c r="AI141" s="152"/>
      <c r="AJ141" s="152"/>
      <c r="AK141" s="152"/>
      <c r="AL141" s="152"/>
      <c r="AM141" s="152"/>
      <c r="AN141" s="152"/>
      <c r="AO141" s="152"/>
      <c r="AP141" s="152"/>
      <c r="AQ141" s="152"/>
      <c r="AR141" s="152"/>
      <c r="AS141" s="152"/>
      <c r="AT141" s="152"/>
      <c r="AU141" s="152"/>
      <c r="AV141" s="152"/>
      <c r="AW141" s="152"/>
      <c r="AX141" s="152"/>
      <c r="AY141" s="152"/>
      <c r="AZ141" s="152"/>
      <c r="BA141" s="152"/>
      <c r="BB141" s="152"/>
      <c r="BC141" s="152"/>
      <c r="BD141" s="152"/>
      <c r="BE141" s="152"/>
      <c r="BF141" s="152"/>
      <c r="BG141" s="152"/>
      <c r="BH141" s="152"/>
    </row>
    <row r="142" spans="1:60" outlineLevel="2">
      <c r="A142" s="159"/>
      <c r="B142" s="160"/>
      <c r="C142" s="189" t="s">
        <v>190</v>
      </c>
      <c r="D142" s="164"/>
      <c r="E142" s="165">
        <v>3.28</v>
      </c>
      <c r="F142" s="195"/>
      <c r="G142" s="162"/>
      <c r="H142" s="162"/>
      <c r="I142" s="162"/>
      <c r="J142" s="162"/>
      <c r="K142" s="162"/>
      <c r="L142" s="162"/>
      <c r="M142" s="162"/>
      <c r="N142" s="161"/>
      <c r="O142" s="161"/>
      <c r="P142" s="161"/>
      <c r="Q142" s="161"/>
      <c r="R142" s="162"/>
      <c r="S142" s="162"/>
      <c r="T142" s="162"/>
      <c r="U142" s="162"/>
      <c r="V142" s="162"/>
      <c r="W142" s="162"/>
      <c r="X142" s="162"/>
      <c r="Y142" s="162"/>
      <c r="Z142" s="152"/>
      <c r="AA142" s="152"/>
      <c r="AB142" s="152"/>
      <c r="AC142" s="152"/>
      <c r="AD142" s="152"/>
      <c r="AE142" s="152"/>
      <c r="AF142" s="152"/>
      <c r="AG142" s="152" t="s">
        <v>139</v>
      </c>
      <c r="AH142" s="152">
        <v>0</v>
      </c>
      <c r="AI142" s="152"/>
      <c r="AJ142" s="152"/>
      <c r="AK142" s="152"/>
      <c r="AL142" s="152"/>
      <c r="AM142" s="152"/>
      <c r="AN142" s="152"/>
      <c r="AO142" s="152"/>
      <c r="AP142" s="152"/>
      <c r="AQ142" s="152"/>
      <c r="AR142" s="152"/>
      <c r="AS142" s="152"/>
      <c r="AT142" s="152"/>
      <c r="AU142" s="152"/>
      <c r="AV142" s="152"/>
      <c r="AW142" s="152"/>
      <c r="AX142" s="152"/>
      <c r="AY142" s="152"/>
      <c r="AZ142" s="152"/>
      <c r="BA142" s="152"/>
      <c r="BB142" s="152"/>
      <c r="BC142" s="152"/>
      <c r="BD142" s="152"/>
      <c r="BE142" s="152"/>
      <c r="BF142" s="152"/>
      <c r="BG142" s="152"/>
      <c r="BH142" s="152"/>
    </row>
    <row r="143" spans="1:60" outlineLevel="1">
      <c r="A143" s="175">
        <v>50</v>
      </c>
      <c r="B143" s="176" t="s">
        <v>293</v>
      </c>
      <c r="C143" s="188" t="s">
        <v>294</v>
      </c>
      <c r="D143" s="177" t="s">
        <v>178</v>
      </c>
      <c r="E143" s="178">
        <v>0.1804</v>
      </c>
      <c r="F143" s="179">
        <v>0</v>
      </c>
      <c r="G143" s="180">
        <f>ROUND(E143*F143,2)</f>
        <v>0</v>
      </c>
      <c r="H143" s="163">
        <v>4200</v>
      </c>
      <c r="I143" s="162">
        <f>ROUND(E143*H143,2)</f>
        <v>757.68</v>
      </c>
      <c r="J143" s="163">
        <v>0</v>
      </c>
      <c r="K143" s="162">
        <f>ROUND(E143*J143,2)</f>
        <v>0</v>
      </c>
      <c r="L143" s="162">
        <v>21</v>
      </c>
      <c r="M143" s="162">
        <f>G143*(1+L143/100)</f>
        <v>0</v>
      </c>
      <c r="N143" s="161">
        <v>2.5000000000000001E-2</v>
      </c>
      <c r="O143" s="161">
        <f>ROUND(E143*N143,2)</f>
        <v>0</v>
      </c>
      <c r="P143" s="161">
        <v>0</v>
      </c>
      <c r="Q143" s="161">
        <f>ROUND(E143*P143,2)</f>
        <v>0</v>
      </c>
      <c r="R143" s="162" t="s">
        <v>199</v>
      </c>
      <c r="S143" s="162" t="s">
        <v>134</v>
      </c>
      <c r="T143" s="162" t="s">
        <v>134</v>
      </c>
      <c r="U143" s="162">
        <v>0</v>
      </c>
      <c r="V143" s="162">
        <f>ROUND(E143*U143,2)</f>
        <v>0</v>
      </c>
      <c r="W143" s="162"/>
      <c r="X143" s="162" t="s">
        <v>200</v>
      </c>
      <c r="Y143" s="162" t="s">
        <v>136</v>
      </c>
      <c r="Z143" s="152"/>
      <c r="AA143" s="152"/>
      <c r="AB143" s="152"/>
      <c r="AC143" s="152"/>
      <c r="AD143" s="152"/>
      <c r="AE143" s="152"/>
      <c r="AF143" s="152"/>
      <c r="AG143" s="152" t="s">
        <v>201</v>
      </c>
      <c r="AH143" s="152"/>
      <c r="AI143" s="152"/>
      <c r="AJ143" s="152"/>
      <c r="AK143" s="152"/>
      <c r="AL143" s="152"/>
      <c r="AM143" s="152"/>
      <c r="AN143" s="152"/>
      <c r="AO143" s="152"/>
      <c r="AP143" s="152"/>
      <c r="AQ143" s="152"/>
      <c r="AR143" s="152"/>
      <c r="AS143" s="152"/>
      <c r="AT143" s="152"/>
      <c r="AU143" s="152"/>
      <c r="AV143" s="152"/>
      <c r="AW143" s="152"/>
      <c r="AX143" s="152"/>
      <c r="AY143" s="152"/>
      <c r="AZ143" s="152"/>
      <c r="BA143" s="152"/>
      <c r="BB143" s="152"/>
      <c r="BC143" s="152"/>
      <c r="BD143" s="152"/>
      <c r="BE143" s="152"/>
      <c r="BF143" s="152"/>
      <c r="BG143" s="152"/>
      <c r="BH143" s="152"/>
    </row>
    <row r="144" spans="1:60" outlineLevel="2">
      <c r="A144" s="159"/>
      <c r="B144" s="160"/>
      <c r="C144" s="189" t="s">
        <v>295</v>
      </c>
      <c r="D144" s="164"/>
      <c r="E144" s="165">
        <v>0.1804</v>
      </c>
      <c r="F144" s="195"/>
      <c r="G144" s="162"/>
      <c r="H144" s="162"/>
      <c r="I144" s="162"/>
      <c r="J144" s="162"/>
      <c r="K144" s="162"/>
      <c r="L144" s="162"/>
      <c r="M144" s="162"/>
      <c r="N144" s="161"/>
      <c r="O144" s="161"/>
      <c r="P144" s="161"/>
      <c r="Q144" s="161"/>
      <c r="R144" s="162"/>
      <c r="S144" s="162"/>
      <c r="T144" s="162"/>
      <c r="U144" s="162"/>
      <c r="V144" s="162"/>
      <c r="W144" s="162"/>
      <c r="X144" s="162"/>
      <c r="Y144" s="162"/>
      <c r="Z144" s="152"/>
      <c r="AA144" s="152"/>
      <c r="AB144" s="152"/>
      <c r="AC144" s="152"/>
      <c r="AD144" s="152"/>
      <c r="AE144" s="152"/>
      <c r="AF144" s="152"/>
      <c r="AG144" s="152" t="s">
        <v>139</v>
      </c>
      <c r="AH144" s="152">
        <v>0</v>
      </c>
      <c r="AI144" s="152"/>
      <c r="AJ144" s="152"/>
      <c r="AK144" s="152"/>
      <c r="AL144" s="152"/>
      <c r="AM144" s="152"/>
      <c r="AN144" s="152"/>
      <c r="AO144" s="152"/>
      <c r="AP144" s="152"/>
      <c r="AQ144" s="152"/>
      <c r="AR144" s="152"/>
      <c r="AS144" s="152"/>
      <c r="AT144" s="152"/>
      <c r="AU144" s="152"/>
      <c r="AV144" s="152"/>
      <c r="AW144" s="152"/>
      <c r="AX144" s="152"/>
      <c r="AY144" s="152"/>
      <c r="AZ144" s="152"/>
      <c r="BA144" s="152"/>
      <c r="BB144" s="152"/>
      <c r="BC144" s="152"/>
      <c r="BD144" s="152"/>
      <c r="BE144" s="152"/>
      <c r="BF144" s="152"/>
      <c r="BG144" s="152"/>
      <c r="BH144" s="152"/>
    </row>
    <row r="145" spans="1:60" outlineLevel="1">
      <c r="A145" s="175">
        <v>51</v>
      </c>
      <c r="B145" s="176" t="s">
        <v>296</v>
      </c>
      <c r="C145" s="188" t="s">
        <v>508</v>
      </c>
      <c r="D145" s="177" t="s">
        <v>133</v>
      </c>
      <c r="E145" s="178">
        <v>16.516500000000001</v>
      </c>
      <c r="F145" s="179">
        <v>0</v>
      </c>
      <c r="G145" s="180">
        <f>ROUND(E145*F145,2)</f>
        <v>0</v>
      </c>
      <c r="H145" s="163">
        <v>133.5</v>
      </c>
      <c r="I145" s="162">
        <f>ROUND(E145*H145,2)</f>
        <v>2204.9499999999998</v>
      </c>
      <c r="J145" s="163">
        <v>0</v>
      </c>
      <c r="K145" s="162">
        <f>ROUND(E145*J145,2)</f>
        <v>0</v>
      </c>
      <c r="L145" s="162">
        <v>21</v>
      </c>
      <c r="M145" s="162">
        <f>G145*(1+L145/100)</f>
        <v>0</v>
      </c>
      <c r="N145" s="161">
        <v>1.5E-3</v>
      </c>
      <c r="O145" s="161">
        <f>ROUND(E145*N145,2)</f>
        <v>0.02</v>
      </c>
      <c r="P145" s="161">
        <v>0</v>
      </c>
      <c r="Q145" s="161">
        <f>ROUND(E145*P145,2)</f>
        <v>0</v>
      </c>
      <c r="R145" s="162" t="s">
        <v>199</v>
      </c>
      <c r="S145" s="162" t="s">
        <v>134</v>
      </c>
      <c r="T145" s="162" t="s">
        <v>134</v>
      </c>
      <c r="U145" s="162">
        <v>0</v>
      </c>
      <c r="V145" s="162">
        <f>ROUND(E145*U145,2)</f>
        <v>0</v>
      </c>
      <c r="W145" s="162"/>
      <c r="X145" s="162" t="s">
        <v>200</v>
      </c>
      <c r="Y145" s="162" t="s">
        <v>136</v>
      </c>
      <c r="Z145" s="152"/>
      <c r="AA145" s="152"/>
      <c r="AB145" s="152"/>
      <c r="AC145" s="152"/>
      <c r="AD145" s="152"/>
      <c r="AE145" s="152"/>
      <c r="AF145" s="152"/>
      <c r="AG145" s="152" t="s">
        <v>201</v>
      </c>
      <c r="AH145" s="152"/>
      <c r="AI145" s="152"/>
      <c r="AJ145" s="152"/>
      <c r="AK145" s="152"/>
      <c r="AL145" s="152"/>
      <c r="AM145" s="152"/>
      <c r="AN145" s="152"/>
      <c r="AO145" s="152"/>
      <c r="AP145" s="152"/>
      <c r="AQ145" s="152"/>
      <c r="AR145" s="152"/>
      <c r="AS145" s="152"/>
      <c r="AT145" s="152"/>
      <c r="AU145" s="152"/>
      <c r="AV145" s="152"/>
      <c r="AW145" s="152"/>
      <c r="AX145" s="152"/>
      <c r="AY145" s="152"/>
      <c r="AZ145" s="152"/>
      <c r="BA145" s="152"/>
      <c r="BB145" s="152"/>
      <c r="BC145" s="152"/>
      <c r="BD145" s="152"/>
      <c r="BE145" s="152"/>
      <c r="BF145" s="152"/>
      <c r="BG145" s="152"/>
      <c r="BH145" s="152"/>
    </row>
    <row r="146" spans="1:60" outlineLevel="2">
      <c r="A146" s="159"/>
      <c r="B146" s="160"/>
      <c r="C146" s="194" t="s">
        <v>489</v>
      </c>
      <c r="D146" s="164"/>
      <c r="E146" s="165">
        <v>15.081</v>
      </c>
      <c r="F146" s="195"/>
      <c r="G146" s="162"/>
      <c r="H146" s="162"/>
      <c r="I146" s="162"/>
      <c r="J146" s="162"/>
      <c r="K146" s="162"/>
      <c r="L146" s="162"/>
      <c r="M146" s="162"/>
      <c r="N146" s="161"/>
      <c r="O146" s="161"/>
      <c r="P146" s="161"/>
      <c r="Q146" s="161"/>
      <c r="R146" s="162"/>
      <c r="S146" s="162"/>
      <c r="T146" s="162"/>
      <c r="U146" s="162"/>
      <c r="V146" s="162"/>
      <c r="W146" s="162"/>
      <c r="X146" s="162"/>
      <c r="Y146" s="162"/>
      <c r="Z146" s="152"/>
      <c r="AA146" s="152"/>
      <c r="AB146" s="152"/>
      <c r="AC146" s="152"/>
      <c r="AD146" s="152"/>
      <c r="AE146" s="152"/>
      <c r="AF146" s="152"/>
      <c r="AG146" s="152" t="s">
        <v>139</v>
      </c>
      <c r="AH146" s="152">
        <v>5</v>
      </c>
      <c r="AI146" s="152"/>
      <c r="AJ146" s="152"/>
      <c r="AK146" s="152"/>
      <c r="AL146" s="152"/>
      <c r="AM146" s="152"/>
      <c r="AN146" s="152"/>
      <c r="AO146" s="152"/>
      <c r="AP146" s="152"/>
      <c r="AQ146" s="152"/>
      <c r="AR146" s="152"/>
      <c r="AS146" s="152"/>
      <c r="AT146" s="152"/>
      <c r="AU146" s="152"/>
      <c r="AV146" s="152"/>
      <c r="AW146" s="152"/>
      <c r="AX146" s="152"/>
      <c r="AY146" s="152"/>
      <c r="AZ146" s="152"/>
      <c r="BA146" s="152"/>
      <c r="BB146" s="152"/>
      <c r="BC146" s="152"/>
      <c r="BD146" s="152"/>
      <c r="BE146" s="152"/>
      <c r="BF146" s="152"/>
      <c r="BG146" s="152"/>
      <c r="BH146" s="152"/>
    </row>
    <row r="147" spans="1:60" outlineLevel="3">
      <c r="A147" s="159"/>
      <c r="B147" s="160"/>
      <c r="C147" s="194" t="s">
        <v>490</v>
      </c>
      <c r="D147" s="164"/>
      <c r="E147" s="165">
        <v>1.4355</v>
      </c>
      <c r="F147" s="195"/>
      <c r="G147" s="162"/>
      <c r="H147" s="162"/>
      <c r="I147" s="162"/>
      <c r="J147" s="162"/>
      <c r="K147" s="162"/>
      <c r="L147" s="162"/>
      <c r="M147" s="162"/>
      <c r="N147" s="161"/>
      <c r="O147" s="161"/>
      <c r="P147" s="161"/>
      <c r="Q147" s="161"/>
      <c r="R147" s="162"/>
      <c r="S147" s="162"/>
      <c r="T147" s="162"/>
      <c r="U147" s="162"/>
      <c r="V147" s="162"/>
      <c r="W147" s="162"/>
      <c r="X147" s="162"/>
      <c r="Y147" s="162"/>
      <c r="Z147" s="152"/>
      <c r="AA147" s="152"/>
      <c r="AB147" s="152"/>
      <c r="AC147" s="152"/>
      <c r="AD147" s="152"/>
      <c r="AE147" s="152"/>
      <c r="AF147" s="152"/>
      <c r="AG147" s="152" t="s">
        <v>139</v>
      </c>
      <c r="AH147" s="152">
        <v>5</v>
      </c>
      <c r="AI147" s="152"/>
      <c r="AJ147" s="152"/>
      <c r="AK147" s="152"/>
      <c r="AL147" s="152"/>
      <c r="AM147" s="152"/>
      <c r="AN147" s="152"/>
      <c r="AO147" s="152"/>
      <c r="AP147" s="152"/>
      <c r="AQ147" s="152"/>
      <c r="AR147" s="152"/>
      <c r="AS147" s="152"/>
      <c r="AT147" s="152"/>
      <c r="AU147" s="152"/>
      <c r="AV147" s="152"/>
      <c r="AW147" s="152"/>
      <c r="AX147" s="152"/>
      <c r="AY147" s="152"/>
      <c r="AZ147" s="152"/>
      <c r="BA147" s="152"/>
      <c r="BB147" s="152"/>
      <c r="BC147" s="152"/>
      <c r="BD147" s="152"/>
      <c r="BE147" s="152"/>
      <c r="BF147" s="152"/>
      <c r="BG147" s="152"/>
      <c r="BH147" s="152"/>
    </row>
    <row r="148" spans="1:60" outlineLevel="1">
      <c r="A148" s="181">
        <v>52</v>
      </c>
      <c r="B148" s="182" t="s">
        <v>297</v>
      </c>
      <c r="C148" s="190" t="s">
        <v>298</v>
      </c>
      <c r="D148" s="183" t="s">
        <v>187</v>
      </c>
      <c r="E148" s="184">
        <v>3.7280000000000001E-2</v>
      </c>
      <c r="F148" s="185">
        <v>0</v>
      </c>
      <c r="G148" s="186">
        <f>ROUND(E148*F148,2)</f>
        <v>0</v>
      </c>
      <c r="H148" s="163">
        <v>0</v>
      </c>
      <c r="I148" s="162">
        <f>ROUND(E148*H148,2)</f>
        <v>0</v>
      </c>
      <c r="J148" s="163">
        <v>1158</v>
      </c>
      <c r="K148" s="162">
        <f>ROUND(E148*J148,2)</f>
        <v>43.17</v>
      </c>
      <c r="L148" s="162">
        <v>21</v>
      </c>
      <c r="M148" s="162">
        <f>G148*(1+L148/100)</f>
        <v>0</v>
      </c>
      <c r="N148" s="161">
        <v>0</v>
      </c>
      <c r="O148" s="161">
        <f>ROUND(E148*N148,2)</f>
        <v>0</v>
      </c>
      <c r="P148" s="161">
        <v>0</v>
      </c>
      <c r="Q148" s="161">
        <f>ROUND(E148*P148,2)</f>
        <v>0</v>
      </c>
      <c r="R148" s="162"/>
      <c r="S148" s="162" t="s">
        <v>134</v>
      </c>
      <c r="T148" s="162" t="s">
        <v>134</v>
      </c>
      <c r="U148" s="162">
        <v>1.831</v>
      </c>
      <c r="V148" s="162">
        <f>ROUND(E148*U148,2)</f>
        <v>7.0000000000000007E-2</v>
      </c>
      <c r="W148" s="162"/>
      <c r="X148" s="162" t="s">
        <v>265</v>
      </c>
      <c r="Y148" s="162" t="s">
        <v>136</v>
      </c>
      <c r="Z148" s="152"/>
      <c r="AA148" s="152"/>
      <c r="AB148" s="152"/>
      <c r="AC148" s="152"/>
      <c r="AD148" s="152"/>
      <c r="AE148" s="152"/>
      <c r="AF148" s="152"/>
      <c r="AG148" s="152" t="s">
        <v>266</v>
      </c>
      <c r="AH148" s="152"/>
      <c r="AI148" s="152"/>
      <c r="AJ148" s="152"/>
      <c r="AK148" s="152"/>
      <c r="AL148" s="152"/>
      <c r="AM148" s="152"/>
      <c r="AN148" s="152"/>
      <c r="AO148" s="152"/>
      <c r="AP148" s="152"/>
      <c r="AQ148" s="152"/>
      <c r="AR148" s="152"/>
      <c r="AS148" s="152"/>
      <c r="AT148" s="152"/>
      <c r="AU148" s="152"/>
      <c r="AV148" s="152"/>
      <c r="AW148" s="152"/>
      <c r="AX148" s="152"/>
      <c r="AY148" s="152"/>
      <c r="AZ148" s="152"/>
      <c r="BA148" s="152"/>
      <c r="BB148" s="152"/>
      <c r="BC148" s="152"/>
      <c r="BD148" s="152"/>
      <c r="BE148" s="152"/>
      <c r="BF148" s="152"/>
      <c r="BG148" s="152"/>
      <c r="BH148" s="152"/>
    </row>
    <row r="149" spans="1:60">
      <c r="A149" s="168" t="s">
        <v>130</v>
      </c>
      <c r="B149" s="169" t="s">
        <v>73</v>
      </c>
      <c r="C149" s="187" t="s">
        <v>74</v>
      </c>
      <c r="D149" s="170"/>
      <c r="E149" s="171"/>
      <c r="F149" s="172"/>
      <c r="G149" s="173">
        <f>SUMIF(AG150:AG157,"&lt;&gt;NOR",G150:G157)</f>
        <v>0</v>
      </c>
      <c r="H149" s="167"/>
      <c r="I149" s="167">
        <f>SUM(I150:I157)</f>
        <v>0</v>
      </c>
      <c r="J149" s="167"/>
      <c r="K149" s="167">
        <f>SUM(K150:K157)</f>
        <v>68129.960000000006</v>
      </c>
      <c r="L149" s="167"/>
      <c r="M149" s="167">
        <f>SUM(M150:M157)</f>
        <v>0</v>
      </c>
      <c r="N149" s="166"/>
      <c r="O149" s="166">
        <f>SUM(O150:O157)</f>
        <v>0</v>
      </c>
      <c r="P149" s="166"/>
      <c r="Q149" s="166">
        <f>SUM(Q150:Q157)</f>
        <v>0.06</v>
      </c>
      <c r="R149" s="167"/>
      <c r="S149" s="167"/>
      <c r="T149" s="167"/>
      <c r="U149" s="167"/>
      <c r="V149" s="167">
        <f>SUM(V150:V157)</f>
        <v>0.89</v>
      </c>
      <c r="W149" s="167"/>
      <c r="X149" s="167"/>
      <c r="Y149" s="167"/>
      <c r="AG149" t="s">
        <v>131</v>
      </c>
    </row>
    <row r="150" spans="1:60" outlineLevel="1">
      <c r="A150" s="175">
        <v>53</v>
      </c>
      <c r="B150" s="176" t="s">
        <v>299</v>
      </c>
      <c r="C150" s="188" t="s">
        <v>300</v>
      </c>
      <c r="D150" s="177" t="s">
        <v>156</v>
      </c>
      <c r="E150" s="178">
        <v>2</v>
      </c>
      <c r="F150" s="179">
        <v>0</v>
      </c>
      <c r="G150" s="180">
        <f>ROUND(E150*F150,2)</f>
        <v>0</v>
      </c>
      <c r="H150" s="163">
        <v>0</v>
      </c>
      <c r="I150" s="162">
        <f>ROUND(E150*H150,2)</f>
        <v>0</v>
      </c>
      <c r="J150" s="163">
        <v>198</v>
      </c>
      <c r="K150" s="162">
        <f>ROUND(E150*J150,2)</f>
        <v>396</v>
      </c>
      <c r="L150" s="162">
        <v>21</v>
      </c>
      <c r="M150" s="162">
        <f>G150*(1+L150/100)</f>
        <v>0</v>
      </c>
      <c r="N150" s="161">
        <v>0</v>
      </c>
      <c r="O150" s="161">
        <f>ROUND(E150*N150,2)</f>
        <v>0</v>
      </c>
      <c r="P150" s="161">
        <v>2.9149999999999999E-2</v>
      </c>
      <c r="Q150" s="161">
        <f>ROUND(E150*P150,2)</f>
        <v>0.06</v>
      </c>
      <c r="R150" s="162"/>
      <c r="S150" s="162" t="s">
        <v>134</v>
      </c>
      <c r="T150" s="162" t="s">
        <v>134</v>
      </c>
      <c r="U150" s="162">
        <v>0.44500000000000001</v>
      </c>
      <c r="V150" s="162">
        <f>ROUND(E150*U150,2)</f>
        <v>0.89</v>
      </c>
      <c r="W150" s="162"/>
      <c r="X150" s="162" t="s">
        <v>135</v>
      </c>
      <c r="Y150" s="162" t="s">
        <v>136</v>
      </c>
      <c r="Z150" s="152"/>
      <c r="AA150" s="152"/>
      <c r="AB150" s="152"/>
      <c r="AC150" s="152"/>
      <c r="AD150" s="152"/>
      <c r="AE150" s="152"/>
      <c r="AF150" s="152"/>
      <c r="AG150" s="152" t="s">
        <v>137</v>
      </c>
      <c r="AH150" s="152"/>
      <c r="AI150" s="152"/>
      <c r="AJ150" s="152"/>
      <c r="AK150" s="152"/>
      <c r="AL150" s="152"/>
      <c r="AM150" s="152"/>
      <c r="AN150" s="152"/>
      <c r="AO150" s="152"/>
      <c r="AP150" s="152"/>
      <c r="AQ150" s="152"/>
      <c r="AR150" s="152"/>
      <c r="AS150" s="152"/>
      <c r="AT150" s="152"/>
      <c r="AU150" s="152"/>
      <c r="AV150" s="152"/>
      <c r="AW150" s="152"/>
      <c r="AX150" s="152"/>
      <c r="AY150" s="152"/>
      <c r="AZ150" s="152"/>
      <c r="BA150" s="152"/>
      <c r="BB150" s="152"/>
      <c r="BC150" s="152"/>
      <c r="BD150" s="152"/>
      <c r="BE150" s="152"/>
      <c r="BF150" s="152"/>
      <c r="BG150" s="152"/>
      <c r="BH150" s="152"/>
    </row>
    <row r="151" spans="1:60" outlineLevel="2">
      <c r="A151" s="159"/>
      <c r="B151" s="160"/>
      <c r="C151" s="189" t="s">
        <v>301</v>
      </c>
      <c r="D151" s="164"/>
      <c r="E151" s="165">
        <v>2</v>
      </c>
      <c r="F151" s="195"/>
      <c r="G151" s="162"/>
      <c r="H151" s="162"/>
      <c r="I151" s="162"/>
      <c r="J151" s="162"/>
      <c r="K151" s="162"/>
      <c r="L151" s="162"/>
      <c r="M151" s="162"/>
      <c r="N151" s="161"/>
      <c r="O151" s="161"/>
      <c r="P151" s="161"/>
      <c r="Q151" s="161"/>
      <c r="R151" s="162"/>
      <c r="S151" s="162"/>
      <c r="T151" s="162"/>
      <c r="U151" s="162"/>
      <c r="V151" s="162"/>
      <c r="W151" s="162"/>
      <c r="X151" s="162"/>
      <c r="Y151" s="162"/>
      <c r="Z151" s="152"/>
      <c r="AA151" s="152"/>
      <c r="AB151" s="152"/>
      <c r="AC151" s="152"/>
      <c r="AD151" s="152"/>
      <c r="AE151" s="152"/>
      <c r="AF151" s="152"/>
      <c r="AG151" s="152" t="s">
        <v>139</v>
      </c>
      <c r="AH151" s="152">
        <v>0</v>
      </c>
      <c r="AI151" s="152"/>
      <c r="AJ151" s="152"/>
      <c r="AK151" s="152"/>
      <c r="AL151" s="152"/>
      <c r="AM151" s="152"/>
      <c r="AN151" s="152"/>
      <c r="AO151" s="152"/>
      <c r="AP151" s="152"/>
      <c r="AQ151" s="152"/>
      <c r="AR151" s="152"/>
      <c r="AS151" s="152"/>
      <c r="AT151" s="152"/>
      <c r="AU151" s="152"/>
      <c r="AV151" s="152"/>
      <c r="AW151" s="152"/>
      <c r="AX151" s="152"/>
      <c r="AY151" s="152"/>
      <c r="AZ151" s="152"/>
      <c r="BA151" s="152"/>
      <c r="BB151" s="152"/>
      <c r="BC151" s="152"/>
      <c r="BD151" s="152"/>
      <c r="BE151" s="152"/>
      <c r="BF151" s="152"/>
      <c r="BG151" s="152"/>
      <c r="BH151" s="152"/>
    </row>
    <row r="152" spans="1:60" outlineLevel="1">
      <c r="A152" s="175">
        <v>54</v>
      </c>
      <c r="B152" s="176" t="s">
        <v>302</v>
      </c>
      <c r="C152" s="188" t="s">
        <v>303</v>
      </c>
      <c r="D152" s="177" t="s">
        <v>304</v>
      </c>
      <c r="E152" s="178">
        <v>4</v>
      </c>
      <c r="F152" s="179">
        <v>0</v>
      </c>
      <c r="G152" s="180">
        <f>ROUND(E152*F152,2)</f>
        <v>0</v>
      </c>
      <c r="H152" s="163">
        <v>0</v>
      </c>
      <c r="I152" s="162">
        <f>ROUND(E152*H152,2)</f>
        <v>0</v>
      </c>
      <c r="J152" s="163">
        <v>3100</v>
      </c>
      <c r="K152" s="162">
        <f>ROUND(E152*J152,2)</f>
        <v>12400</v>
      </c>
      <c r="L152" s="162">
        <v>21</v>
      </c>
      <c r="M152" s="162">
        <f>G152*(1+L152/100)</f>
        <v>0</v>
      </c>
      <c r="N152" s="161">
        <v>0</v>
      </c>
      <c r="O152" s="161">
        <f>ROUND(E152*N152,2)</f>
        <v>0</v>
      </c>
      <c r="P152" s="161">
        <v>0</v>
      </c>
      <c r="Q152" s="161">
        <f>ROUND(E152*P152,2)</f>
        <v>0</v>
      </c>
      <c r="R152" s="162"/>
      <c r="S152" s="162" t="s">
        <v>157</v>
      </c>
      <c r="T152" s="162" t="s">
        <v>158</v>
      </c>
      <c r="U152" s="162">
        <v>0</v>
      </c>
      <c r="V152" s="162">
        <f>ROUND(E152*U152,2)</f>
        <v>0</v>
      </c>
      <c r="W152" s="162"/>
      <c r="X152" s="162" t="s">
        <v>135</v>
      </c>
      <c r="Y152" s="162" t="s">
        <v>136</v>
      </c>
      <c r="Z152" s="152"/>
      <c r="AA152" s="152"/>
      <c r="AB152" s="152"/>
      <c r="AC152" s="152"/>
      <c r="AD152" s="152"/>
      <c r="AE152" s="152"/>
      <c r="AF152" s="152"/>
      <c r="AG152" s="152" t="s">
        <v>137</v>
      </c>
      <c r="AH152" s="152"/>
      <c r="AI152" s="152"/>
      <c r="AJ152" s="152"/>
      <c r="AK152" s="152"/>
      <c r="AL152" s="152"/>
      <c r="AM152" s="152"/>
      <c r="AN152" s="152"/>
      <c r="AO152" s="152"/>
      <c r="AP152" s="152"/>
      <c r="AQ152" s="152"/>
      <c r="AR152" s="152"/>
      <c r="AS152" s="152"/>
      <c r="AT152" s="152"/>
      <c r="AU152" s="152"/>
      <c r="AV152" s="152"/>
      <c r="AW152" s="152"/>
      <c r="AX152" s="152"/>
      <c r="AY152" s="152"/>
      <c r="AZ152" s="152"/>
      <c r="BA152" s="152"/>
      <c r="BB152" s="152"/>
      <c r="BC152" s="152"/>
      <c r="BD152" s="152"/>
      <c r="BE152" s="152"/>
      <c r="BF152" s="152"/>
      <c r="BG152" s="152"/>
      <c r="BH152" s="152"/>
    </row>
    <row r="153" spans="1:60" outlineLevel="2">
      <c r="A153" s="159"/>
      <c r="B153" s="160"/>
      <c r="C153" s="189" t="s">
        <v>305</v>
      </c>
      <c r="D153" s="164"/>
      <c r="E153" s="165">
        <v>2</v>
      </c>
      <c r="F153" s="195"/>
      <c r="G153" s="162"/>
      <c r="H153" s="162"/>
      <c r="I153" s="162"/>
      <c r="J153" s="162"/>
      <c r="K153" s="162"/>
      <c r="L153" s="162"/>
      <c r="M153" s="162"/>
      <c r="N153" s="161"/>
      <c r="O153" s="161"/>
      <c r="P153" s="161"/>
      <c r="Q153" s="161"/>
      <c r="R153" s="162"/>
      <c r="S153" s="162"/>
      <c r="T153" s="162"/>
      <c r="U153" s="162"/>
      <c r="V153" s="162"/>
      <c r="W153" s="162"/>
      <c r="X153" s="162"/>
      <c r="Y153" s="162"/>
      <c r="Z153" s="152"/>
      <c r="AA153" s="152"/>
      <c r="AB153" s="152"/>
      <c r="AC153" s="152"/>
      <c r="AD153" s="152"/>
      <c r="AE153" s="152"/>
      <c r="AF153" s="152"/>
      <c r="AG153" s="152" t="s">
        <v>139</v>
      </c>
      <c r="AH153" s="152">
        <v>0</v>
      </c>
      <c r="AI153" s="152"/>
      <c r="AJ153" s="152"/>
      <c r="AK153" s="152"/>
      <c r="AL153" s="152"/>
      <c r="AM153" s="152"/>
      <c r="AN153" s="152"/>
      <c r="AO153" s="152"/>
      <c r="AP153" s="152"/>
      <c r="AQ153" s="152"/>
      <c r="AR153" s="152"/>
      <c r="AS153" s="152"/>
      <c r="AT153" s="152"/>
      <c r="AU153" s="152"/>
      <c r="AV153" s="152"/>
      <c r="AW153" s="152"/>
      <c r="AX153" s="152"/>
      <c r="AY153" s="152"/>
      <c r="AZ153" s="152"/>
      <c r="BA153" s="152"/>
      <c r="BB153" s="152"/>
      <c r="BC153" s="152"/>
      <c r="BD153" s="152"/>
      <c r="BE153" s="152"/>
      <c r="BF153" s="152"/>
      <c r="BG153" s="152"/>
      <c r="BH153" s="152"/>
    </row>
    <row r="154" spans="1:60" outlineLevel="3">
      <c r="A154" s="159"/>
      <c r="B154" s="160"/>
      <c r="C154" s="189" t="s">
        <v>306</v>
      </c>
      <c r="D154" s="164"/>
      <c r="E154" s="165">
        <v>2</v>
      </c>
      <c r="F154" s="195"/>
      <c r="G154" s="162"/>
      <c r="H154" s="162"/>
      <c r="I154" s="162"/>
      <c r="J154" s="162"/>
      <c r="K154" s="162"/>
      <c r="L154" s="162"/>
      <c r="M154" s="162"/>
      <c r="N154" s="161"/>
      <c r="O154" s="161"/>
      <c r="P154" s="161"/>
      <c r="Q154" s="161"/>
      <c r="R154" s="162"/>
      <c r="S154" s="162"/>
      <c r="T154" s="162"/>
      <c r="U154" s="162"/>
      <c r="V154" s="162"/>
      <c r="W154" s="162"/>
      <c r="X154" s="162"/>
      <c r="Y154" s="162"/>
      <c r="Z154" s="152"/>
      <c r="AA154" s="152"/>
      <c r="AB154" s="152"/>
      <c r="AC154" s="152"/>
      <c r="AD154" s="152"/>
      <c r="AE154" s="152"/>
      <c r="AF154" s="152"/>
      <c r="AG154" s="152" t="s">
        <v>139</v>
      </c>
      <c r="AH154" s="152">
        <v>0</v>
      </c>
      <c r="AI154" s="152"/>
      <c r="AJ154" s="152"/>
      <c r="AK154" s="152"/>
      <c r="AL154" s="152"/>
      <c r="AM154" s="152"/>
      <c r="AN154" s="152"/>
      <c r="AO154" s="152"/>
      <c r="AP154" s="152"/>
      <c r="AQ154" s="152"/>
      <c r="AR154" s="152"/>
      <c r="AS154" s="152"/>
      <c r="AT154" s="152"/>
      <c r="AU154" s="152"/>
      <c r="AV154" s="152"/>
      <c r="AW154" s="152"/>
      <c r="AX154" s="152"/>
      <c r="AY154" s="152"/>
      <c r="AZ154" s="152"/>
      <c r="BA154" s="152"/>
      <c r="BB154" s="152"/>
      <c r="BC154" s="152"/>
      <c r="BD154" s="152"/>
      <c r="BE154" s="152"/>
      <c r="BF154" s="152"/>
      <c r="BG154" s="152"/>
      <c r="BH154" s="152"/>
    </row>
    <row r="155" spans="1:60" outlineLevel="1">
      <c r="A155" s="181">
        <v>55</v>
      </c>
      <c r="B155" s="182" t="s">
        <v>307</v>
      </c>
      <c r="C155" s="190" t="s">
        <v>308</v>
      </c>
      <c r="D155" s="183" t="s">
        <v>304</v>
      </c>
      <c r="E155" s="184">
        <v>1</v>
      </c>
      <c r="F155" s="185">
        <v>0</v>
      </c>
      <c r="G155" s="186">
        <f>ROUND(E155*F155,2)</f>
        <v>0</v>
      </c>
      <c r="H155" s="163">
        <v>0</v>
      </c>
      <c r="I155" s="162">
        <f>ROUND(E155*H155,2)</f>
        <v>0</v>
      </c>
      <c r="J155" s="163">
        <v>1500</v>
      </c>
      <c r="K155" s="162">
        <f>ROUND(E155*J155,2)</f>
        <v>1500</v>
      </c>
      <c r="L155" s="162">
        <v>21</v>
      </c>
      <c r="M155" s="162">
        <f>G155*(1+L155/100)</f>
        <v>0</v>
      </c>
      <c r="N155" s="161">
        <v>0</v>
      </c>
      <c r="O155" s="161">
        <f>ROUND(E155*N155,2)</f>
        <v>0</v>
      </c>
      <c r="P155" s="161">
        <v>0</v>
      </c>
      <c r="Q155" s="161">
        <f>ROUND(E155*P155,2)</f>
        <v>0</v>
      </c>
      <c r="R155" s="162"/>
      <c r="S155" s="162" t="s">
        <v>157</v>
      </c>
      <c r="T155" s="162" t="s">
        <v>158</v>
      </c>
      <c r="U155" s="162">
        <v>0</v>
      </c>
      <c r="V155" s="162">
        <f>ROUND(E155*U155,2)</f>
        <v>0</v>
      </c>
      <c r="W155" s="162"/>
      <c r="X155" s="162" t="s">
        <v>135</v>
      </c>
      <c r="Y155" s="162" t="s">
        <v>136</v>
      </c>
      <c r="Z155" s="152"/>
      <c r="AA155" s="152"/>
      <c r="AB155" s="152"/>
      <c r="AC155" s="152"/>
      <c r="AD155" s="152"/>
      <c r="AE155" s="152"/>
      <c r="AF155" s="152"/>
      <c r="AG155" s="152" t="s">
        <v>137</v>
      </c>
      <c r="AH155" s="152"/>
      <c r="AI155" s="152"/>
      <c r="AJ155" s="152"/>
      <c r="AK155" s="152"/>
      <c r="AL155" s="152"/>
      <c r="AM155" s="152"/>
      <c r="AN155" s="152"/>
      <c r="AO155" s="152"/>
      <c r="AP155" s="152"/>
      <c r="AQ155" s="152"/>
      <c r="AR155" s="152"/>
      <c r="AS155" s="152"/>
      <c r="AT155" s="152"/>
      <c r="AU155" s="152"/>
      <c r="AV155" s="152"/>
      <c r="AW155" s="152"/>
      <c r="AX155" s="152"/>
      <c r="AY155" s="152"/>
      <c r="AZ155" s="152"/>
      <c r="BA155" s="152"/>
      <c r="BB155" s="152"/>
      <c r="BC155" s="152"/>
      <c r="BD155" s="152"/>
      <c r="BE155" s="152"/>
      <c r="BF155" s="152"/>
      <c r="BG155" s="152"/>
      <c r="BH155" s="152"/>
    </row>
    <row r="156" spans="1:60" ht="22.5" outlineLevel="1">
      <c r="A156" s="181">
        <v>56</v>
      </c>
      <c r="B156" s="182" t="s">
        <v>309</v>
      </c>
      <c r="C156" s="190" t="s">
        <v>310</v>
      </c>
      <c r="D156" s="183" t="s">
        <v>156</v>
      </c>
      <c r="E156" s="184">
        <v>1</v>
      </c>
      <c r="F156" s="185">
        <v>0</v>
      </c>
      <c r="G156" s="186">
        <f>ROUND(E156*F156,2)</f>
        <v>0</v>
      </c>
      <c r="H156" s="163">
        <v>0</v>
      </c>
      <c r="I156" s="162">
        <f>ROUND(E156*H156,2)</f>
        <v>0</v>
      </c>
      <c r="J156" s="163">
        <v>52400</v>
      </c>
      <c r="K156" s="162">
        <f>ROUND(E156*J156,2)</f>
        <v>52400</v>
      </c>
      <c r="L156" s="162">
        <v>21</v>
      </c>
      <c r="M156" s="162">
        <f>G156*(1+L156/100)</f>
        <v>0</v>
      </c>
      <c r="N156" s="161">
        <v>0</v>
      </c>
      <c r="O156" s="161">
        <f>ROUND(E156*N156,2)</f>
        <v>0</v>
      </c>
      <c r="P156" s="161">
        <v>0</v>
      </c>
      <c r="Q156" s="161">
        <f>ROUND(E156*P156,2)</f>
        <v>0</v>
      </c>
      <c r="R156" s="162"/>
      <c r="S156" s="162" t="s">
        <v>157</v>
      </c>
      <c r="T156" s="162" t="s">
        <v>158</v>
      </c>
      <c r="U156" s="162">
        <v>0</v>
      </c>
      <c r="V156" s="162">
        <f>ROUND(E156*U156,2)</f>
        <v>0</v>
      </c>
      <c r="W156" s="162"/>
      <c r="X156" s="162" t="s">
        <v>135</v>
      </c>
      <c r="Y156" s="162" t="s">
        <v>136</v>
      </c>
      <c r="Z156" s="152"/>
      <c r="AA156" s="152"/>
      <c r="AB156" s="152"/>
      <c r="AC156" s="152"/>
      <c r="AD156" s="152"/>
      <c r="AE156" s="152"/>
      <c r="AF156" s="152"/>
      <c r="AG156" s="152" t="s">
        <v>137</v>
      </c>
      <c r="AH156" s="152"/>
      <c r="AI156" s="152"/>
      <c r="AJ156" s="152"/>
      <c r="AK156" s="152"/>
      <c r="AL156" s="152"/>
      <c r="AM156" s="152"/>
      <c r="AN156" s="152"/>
      <c r="AO156" s="152"/>
      <c r="AP156" s="152"/>
      <c r="AQ156" s="152"/>
      <c r="AR156" s="152"/>
      <c r="AS156" s="152"/>
      <c r="AT156" s="152"/>
      <c r="AU156" s="152"/>
      <c r="AV156" s="152"/>
      <c r="AW156" s="152"/>
      <c r="AX156" s="152"/>
      <c r="AY156" s="152"/>
      <c r="AZ156" s="152"/>
      <c r="BA156" s="152"/>
      <c r="BB156" s="152"/>
      <c r="BC156" s="152"/>
      <c r="BD156" s="152"/>
      <c r="BE156" s="152"/>
      <c r="BF156" s="152"/>
      <c r="BG156" s="152"/>
      <c r="BH156" s="152"/>
    </row>
    <row r="157" spans="1:60" outlineLevel="1">
      <c r="A157" s="181">
        <v>57</v>
      </c>
      <c r="B157" s="182" t="s">
        <v>311</v>
      </c>
      <c r="C157" s="190" t="s">
        <v>312</v>
      </c>
      <c r="D157" s="183" t="s">
        <v>0</v>
      </c>
      <c r="E157" s="184">
        <v>666.96</v>
      </c>
      <c r="F157" s="185">
        <v>0</v>
      </c>
      <c r="G157" s="186">
        <f>ROUND(E157*F157,2)</f>
        <v>0</v>
      </c>
      <c r="H157" s="163">
        <v>0</v>
      </c>
      <c r="I157" s="162">
        <f>ROUND(E157*H157,2)</f>
        <v>0</v>
      </c>
      <c r="J157" s="163">
        <v>2.15</v>
      </c>
      <c r="K157" s="162">
        <f>ROUND(E157*J157,2)</f>
        <v>1433.96</v>
      </c>
      <c r="L157" s="162">
        <v>21</v>
      </c>
      <c r="M157" s="162">
        <f>G157*(1+L157/100)</f>
        <v>0</v>
      </c>
      <c r="N157" s="161">
        <v>0</v>
      </c>
      <c r="O157" s="161">
        <f>ROUND(E157*N157,2)</f>
        <v>0</v>
      </c>
      <c r="P157" s="161">
        <v>0</v>
      </c>
      <c r="Q157" s="161">
        <f>ROUND(E157*P157,2)</f>
        <v>0</v>
      </c>
      <c r="R157" s="162"/>
      <c r="S157" s="162" t="s">
        <v>134</v>
      </c>
      <c r="T157" s="162" t="s">
        <v>134</v>
      </c>
      <c r="U157" s="162">
        <v>0</v>
      </c>
      <c r="V157" s="162">
        <f>ROUND(E157*U157,2)</f>
        <v>0</v>
      </c>
      <c r="W157" s="162"/>
      <c r="X157" s="162" t="s">
        <v>265</v>
      </c>
      <c r="Y157" s="162" t="s">
        <v>136</v>
      </c>
      <c r="Z157" s="152"/>
      <c r="AA157" s="152"/>
      <c r="AB157" s="152"/>
      <c r="AC157" s="152"/>
      <c r="AD157" s="152"/>
      <c r="AE157" s="152"/>
      <c r="AF157" s="152"/>
      <c r="AG157" s="152" t="s">
        <v>266</v>
      </c>
      <c r="AH157" s="152"/>
      <c r="AI157" s="152"/>
      <c r="AJ157" s="152"/>
      <c r="AK157" s="152"/>
      <c r="AL157" s="152"/>
      <c r="AM157" s="152"/>
      <c r="AN157" s="152"/>
      <c r="AO157" s="152"/>
      <c r="AP157" s="152"/>
      <c r="AQ157" s="152"/>
      <c r="AR157" s="152"/>
      <c r="AS157" s="152"/>
      <c r="AT157" s="152"/>
      <c r="AU157" s="152"/>
      <c r="AV157" s="152"/>
      <c r="AW157" s="152"/>
      <c r="AX157" s="152"/>
      <c r="AY157" s="152"/>
      <c r="AZ157" s="152"/>
      <c r="BA157" s="152"/>
      <c r="BB157" s="152"/>
      <c r="BC157" s="152"/>
      <c r="BD157" s="152"/>
      <c r="BE157" s="152"/>
      <c r="BF157" s="152"/>
      <c r="BG157" s="152"/>
      <c r="BH157" s="152"/>
    </row>
    <row r="158" spans="1:60">
      <c r="A158" s="168" t="s">
        <v>130</v>
      </c>
      <c r="B158" s="169" t="s">
        <v>75</v>
      </c>
      <c r="C158" s="187" t="s">
        <v>76</v>
      </c>
      <c r="D158" s="170"/>
      <c r="E158" s="171"/>
      <c r="F158" s="172"/>
      <c r="G158" s="173">
        <f>SUMIF(AG159:AG165,"&lt;&gt;NOR",G159:G165)</f>
        <v>0</v>
      </c>
      <c r="H158" s="167"/>
      <c r="I158" s="167">
        <f>SUM(I159:I165)</f>
        <v>542.44000000000005</v>
      </c>
      <c r="J158" s="167"/>
      <c r="K158" s="167">
        <f>SUM(K159:K165)</f>
        <v>49462.87</v>
      </c>
      <c r="L158" s="167"/>
      <c r="M158" s="167">
        <f>SUM(M159:M165)</f>
        <v>0</v>
      </c>
      <c r="N158" s="166"/>
      <c r="O158" s="166">
        <f>SUM(O159:O165)</f>
        <v>0</v>
      </c>
      <c r="P158" s="166"/>
      <c r="Q158" s="166">
        <f>SUM(Q159:Q165)</f>
        <v>0</v>
      </c>
      <c r="R158" s="167"/>
      <c r="S158" s="167"/>
      <c r="T158" s="167"/>
      <c r="U158" s="167"/>
      <c r="V158" s="167">
        <f>SUM(V159:V165)</f>
        <v>6.71</v>
      </c>
      <c r="W158" s="167"/>
      <c r="X158" s="167"/>
      <c r="Y158" s="167"/>
      <c r="AG158" t="s">
        <v>131</v>
      </c>
    </row>
    <row r="159" spans="1:60" outlineLevel="1">
      <c r="A159" s="175">
        <v>58</v>
      </c>
      <c r="B159" s="176" t="s">
        <v>313</v>
      </c>
      <c r="C159" s="188" t="s">
        <v>314</v>
      </c>
      <c r="D159" s="177" t="s">
        <v>156</v>
      </c>
      <c r="E159" s="178">
        <v>14</v>
      </c>
      <c r="F159" s="179">
        <v>0</v>
      </c>
      <c r="G159" s="180">
        <f>ROUND(E159*F159,2)</f>
        <v>0</v>
      </c>
      <c r="H159" s="163">
        <v>23.57</v>
      </c>
      <c r="I159" s="162">
        <f>ROUND(E159*H159,2)</f>
        <v>329.98</v>
      </c>
      <c r="J159" s="163">
        <v>16.329999999999998</v>
      </c>
      <c r="K159" s="162">
        <f>ROUND(E159*J159,2)</f>
        <v>228.62</v>
      </c>
      <c r="L159" s="162">
        <v>21</v>
      </c>
      <c r="M159" s="162">
        <f>G159*(1+L159/100)</f>
        <v>0</v>
      </c>
      <c r="N159" s="161">
        <v>1E-4</v>
      </c>
      <c r="O159" s="161">
        <f>ROUND(E159*N159,2)</f>
        <v>0</v>
      </c>
      <c r="P159" s="161">
        <v>0</v>
      </c>
      <c r="Q159" s="161">
        <f>ROUND(E159*P159,2)</f>
        <v>0</v>
      </c>
      <c r="R159" s="162"/>
      <c r="S159" s="162" t="s">
        <v>134</v>
      </c>
      <c r="T159" s="162" t="s">
        <v>134</v>
      </c>
      <c r="U159" s="162">
        <v>2.9000000000000001E-2</v>
      </c>
      <c r="V159" s="162">
        <f>ROUND(E159*U159,2)</f>
        <v>0.41</v>
      </c>
      <c r="W159" s="162"/>
      <c r="X159" s="162" t="s">
        <v>135</v>
      </c>
      <c r="Y159" s="162" t="s">
        <v>136</v>
      </c>
      <c r="Z159" s="152"/>
      <c r="AA159" s="152"/>
      <c r="AB159" s="152"/>
      <c r="AC159" s="152"/>
      <c r="AD159" s="152"/>
      <c r="AE159" s="152"/>
      <c r="AF159" s="152"/>
      <c r="AG159" s="152" t="s">
        <v>137</v>
      </c>
      <c r="AH159" s="152"/>
      <c r="AI159" s="152"/>
      <c r="AJ159" s="152"/>
      <c r="AK159" s="152"/>
      <c r="AL159" s="152"/>
      <c r="AM159" s="152"/>
      <c r="AN159" s="152"/>
      <c r="AO159" s="152"/>
      <c r="AP159" s="152"/>
      <c r="AQ159" s="152"/>
      <c r="AR159" s="152"/>
      <c r="AS159" s="152"/>
      <c r="AT159" s="152"/>
      <c r="AU159" s="152"/>
      <c r="AV159" s="152"/>
      <c r="AW159" s="152"/>
      <c r="AX159" s="152"/>
      <c r="AY159" s="152"/>
      <c r="AZ159" s="152"/>
      <c r="BA159" s="152"/>
      <c r="BB159" s="152"/>
      <c r="BC159" s="152"/>
      <c r="BD159" s="152"/>
      <c r="BE159" s="152"/>
      <c r="BF159" s="152"/>
      <c r="BG159" s="152"/>
      <c r="BH159" s="152"/>
    </row>
    <row r="160" spans="1:60" outlineLevel="2">
      <c r="A160" s="159"/>
      <c r="B160" s="160"/>
      <c r="C160" s="189" t="s">
        <v>315</v>
      </c>
      <c r="D160" s="164"/>
      <c r="E160" s="165">
        <v>2</v>
      </c>
      <c r="F160" s="195"/>
      <c r="G160" s="162"/>
      <c r="H160" s="162"/>
      <c r="I160" s="162"/>
      <c r="J160" s="162"/>
      <c r="K160" s="162"/>
      <c r="L160" s="162"/>
      <c r="M160" s="162"/>
      <c r="N160" s="161"/>
      <c r="O160" s="161"/>
      <c r="P160" s="161"/>
      <c r="Q160" s="161"/>
      <c r="R160" s="162"/>
      <c r="S160" s="162"/>
      <c r="T160" s="162"/>
      <c r="U160" s="162"/>
      <c r="V160" s="162"/>
      <c r="W160" s="162"/>
      <c r="X160" s="162"/>
      <c r="Y160" s="162"/>
      <c r="Z160" s="152"/>
      <c r="AA160" s="152"/>
      <c r="AB160" s="152"/>
      <c r="AC160" s="152"/>
      <c r="AD160" s="152"/>
      <c r="AE160" s="152"/>
      <c r="AF160" s="152"/>
      <c r="AG160" s="152" t="s">
        <v>139</v>
      </c>
      <c r="AH160" s="152">
        <v>0</v>
      </c>
      <c r="AI160" s="152"/>
      <c r="AJ160" s="152"/>
      <c r="AK160" s="152"/>
      <c r="AL160" s="152"/>
      <c r="AM160" s="152"/>
      <c r="AN160" s="152"/>
      <c r="AO160" s="152"/>
      <c r="AP160" s="152"/>
      <c r="AQ160" s="152"/>
      <c r="AR160" s="152"/>
      <c r="AS160" s="152"/>
      <c r="AT160" s="152"/>
      <c r="AU160" s="152"/>
      <c r="AV160" s="152"/>
      <c r="AW160" s="152"/>
      <c r="AX160" s="152"/>
      <c r="AY160" s="152"/>
      <c r="AZ160" s="152"/>
      <c r="BA160" s="152"/>
      <c r="BB160" s="152"/>
      <c r="BC160" s="152"/>
      <c r="BD160" s="152"/>
      <c r="BE160" s="152"/>
      <c r="BF160" s="152"/>
      <c r="BG160" s="152"/>
      <c r="BH160" s="152"/>
    </row>
    <row r="161" spans="1:60" outlineLevel="3">
      <c r="A161" s="159"/>
      <c r="B161" s="160"/>
      <c r="C161" s="189" t="s">
        <v>316</v>
      </c>
      <c r="D161" s="164"/>
      <c r="E161" s="165">
        <v>8</v>
      </c>
      <c r="F161" s="195"/>
      <c r="G161" s="162"/>
      <c r="H161" s="162"/>
      <c r="I161" s="162"/>
      <c r="J161" s="162"/>
      <c r="K161" s="162"/>
      <c r="L161" s="162"/>
      <c r="M161" s="162"/>
      <c r="N161" s="161"/>
      <c r="O161" s="161"/>
      <c r="P161" s="161"/>
      <c r="Q161" s="161"/>
      <c r="R161" s="162"/>
      <c r="S161" s="162"/>
      <c r="T161" s="162"/>
      <c r="U161" s="162"/>
      <c r="V161" s="162"/>
      <c r="W161" s="162"/>
      <c r="X161" s="162"/>
      <c r="Y161" s="162"/>
      <c r="Z161" s="152"/>
      <c r="AA161" s="152"/>
      <c r="AB161" s="152"/>
      <c r="AC161" s="152"/>
      <c r="AD161" s="152"/>
      <c r="AE161" s="152"/>
      <c r="AF161" s="152"/>
      <c r="AG161" s="152" t="s">
        <v>139</v>
      </c>
      <c r="AH161" s="152">
        <v>0</v>
      </c>
      <c r="AI161" s="152"/>
      <c r="AJ161" s="152"/>
      <c r="AK161" s="152"/>
      <c r="AL161" s="152"/>
      <c r="AM161" s="152"/>
      <c r="AN161" s="152"/>
      <c r="AO161" s="152"/>
      <c r="AP161" s="152"/>
      <c r="AQ161" s="152"/>
      <c r="AR161" s="152"/>
      <c r="AS161" s="152"/>
      <c r="AT161" s="152"/>
      <c r="AU161" s="152"/>
      <c r="AV161" s="152"/>
      <c r="AW161" s="152"/>
      <c r="AX161" s="152"/>
      <c r="AY161" s="152"/>
      <c r="AZ161" s="152"/>
      <c r="BA161" s="152"/>
      <c r="BB161" s="152"/>
      <c r="BC161" s="152"/>
      <c r="BD161" s="152"/>
      <c r="BE161" s="152"/>
      <c r="BF161" s="152"/>
      <c r="BG161" s="152"/>
      <c r="BH161" s="152"/>
    </row>
    <row r="162" spans="1:60" outlineLevel="3">
      <c r="A162" s="159"/>
      <c r="B162" s="160"/>
      <c r="C162" s="189" t="s">
        <v>317</v>
      </c>
      <c r="D162" s="164"/>
      <c r="E162" s="165">
        <v>4</v>
      </c>
      <c r="F162" s="195"/>
      <c r="G162" s="162"/>
      <c r="H162" s="162"/>
      <c r="I162" s="162"/>
      <c r="J162" s="162"/>
      <c r="K162" s="162"/>
      <c r="L162" s="162"/>
      <c r="M162" s="162"/>
      <c r="N162" s="161"/>
      <c r="O162" s="161"/>
      <c r="P162" s="161"/>
      <c r="Q162" s="161"/>
      <c r="R162" s="162"/>
      <c r="S162" s="162"/>
      <c r="T162" s="162"/>
      <c r="U162" s="162"/>
      <c r="V162" s="162"/>
      <c r="W162" s="162"/>
      <c r="X162" s="162"/>
      <c r="Y162" s="162"/>
      <c r="Z162" s="152"/>
      <c r="AA162" s="152"/>
      <c r="AB162" s="152"/>
      <c r="AC162" s="152"/>
      <c r="AD162" s="152"/>
      <c r="AE162" s="152"/>
      <c r="AF162" s="152"/>
      <c r="AG162" s="152" t="s">
        <v>139</v>
      </c>
      <c r="AH162" s="152">
        <v>0</v>
      </c>
      <c r="AI162" s="152"/>
      <c r="AJ162" s="152"/>
      <c r="AK162" s="152"/>
      <c r="AL162" s="152"/>
      <c r="AM162" s="152"/>
      <c r="AN162" s="152"/>
      <c r="AO162" s="152"/>
      <c r="AP162" s="152"/>
      <c r="AQ162" s="152"/>
      <c r="AR162" s="152"/>
      <c r="AS162" s="152"/>
      <c r="AT162" s="152"/>
      <c r="AU162" s="152"/>
      <c r="AV162" s="152"/>
      <c r="AW162" s="152"/>
      <c r="AX162" s="152"/>
      <c r="AY162" s="152"/>
      <c r="AZ162" s="152"/>
      <c r="BA162" s="152"/>
      <c r="BB162" s="152"/>
      <c r="BC162" s="152"/>
      <c r="BD162" s="152"/>
      <c r="BE162" s="152"/>
      <c r="BF162" s="152"/>
      <c r="BG162" s="152"/>
      <c r="BH162" s="152"/>
    </row>
    <row r="163" spans="1:60" ht="22.5" outlineLevel="1">
      <c r="A163" s="181">
        <v>59</v>
      </c>
      <c r="B163" s="182" t="s">
        <v>318</v>
      </c>
      <c r="C163" s="190" t="s">
        <v>493</v>
      </c>
      <c r="D163" s="183" t="s">
        <v>304</v>
      </c>
      <c r="E163" s="184">
        <v>1</v>
      </c>
      <c r="F163" s="185">
        <v>0</v>
      </c>
      <c r="G163" s="186">
        <f>ROUND(E163*F163,2)</f>
        <v>0</v>
      </c>
      <c r="H163" s="163">
        <v>0</v>
      </c>
      <c r="I163" s="162">
        <f>ROUND(E163*H163,2)</f>
        <v>0</v>
      </c>
      <c r="J163" s="163">
        <v>42000</v>
      </c>
      <c r="K163" s="162">
        <f>ROUND(E163*J163,2)</f>
        <v>42000</v>
      </c>
      <c r="L163" s="162">
        <v>21</v>
      </c>
      <c r="M163" s="162">
        <f>G163*(1+L163/100)</f>
        <v>0</v>
      </c>
      <c r="N163" s="161">
        <v>0</v>
      </c>
      <c r="O163" s="161">
        <f>ROUND(E163*N163,2)</f>
        <v>0</v>
      </c>
      <c r="P163" s="161">
        <v>0</v>
      </c>
      <c r="Q163" s="161">
        <f>ROUND(E163*P163,2)</f>
        <v>0</v>
      </c>
      <c r="R163" s="162"/>
      <c r="S163" s="162" t="s">
        <v>157</v>
      </c>
      <c r="T163" s="162" t="s">
        <v>158</v>
      </c>
      <c r="U163" s="162">
        <v>0</v>
      </c>
      <c r="V163" s="162">
        <f>ROUND(E163*U163,2)</f>
        <v>0</v>
      </c>
      <c r="W163" s="162"/>
      <c r="X163" s="162" t="s">
        <v>135</v>
      </c>
      <c r="Y163" s="162" t="s">
        <v>136</v>
      </c>
      <c r="Z163" s="152"/>
      <c r="AA163" s="152"/>
      <c r="AB163" s="152"/>
      <c r="AC163" s="152"/>
      <c r="AD163" s="152"/>
      <c r="AE163" s="152"/>
      <c r="AF163" s="152"/>
      <c r="AG163" s="152" t="s">
        <v>137</v>
      </c>
      <c r="AH163" s="152"/>
      <c r="AI163" s="152"/>
      <c r="AJ163" s="152"/>
      <c r="AK163" s="152"/>
      <c r="AL163" s="152"/>
      <c r="AM163" s="152"/>
      <c r="AN163" s="152"/>
      <c r="AO163" s="152"/>
      <c r="AP163" s="152"/>
      <c r="AQ163" s="152"/>
      <c r="AR163" s="152"/>
      <c r="AS163" s="152"/>
      <c r="AT163" s="152"/>
      <c r="AU163" s="152"/>
      <c r="AV163" s="152"/>
      <c r="AW163" s="152"/>
      <c r="AX163" s="152"/>
      <c r="AY163" s="152"/>
      <c r="AZ163" s="152"/>
      <c r="BA163" s="152"/>
      <c r="BB163" s="152"/>
      <c r="BC163" s="152"/>
      <c r="BD163" s="152"/>
      <c r="BE163" s="152"/>
      <c r="BF163" s="152"/>
      <c r="BG163" s="152"/>
      <c r="BH163" s="152"/>
    </row>
    <row r="164" spans="1:60" outlineLevel="1">
      <c r="A164" s="181">
        <v>60</v>
      </c>
      <c r="B164" s="182" t="s">
        <v>319</v>
      </c>
      <c r="C164" s="190" t="s">
        <v>320</v>
      </c>
      <c r="D164" s="183" t="s">
        <v>156</v>
      </c>
      <c r="E164" s="184">
        <v>3</v>
      </c>
      <c r="F164" s="185">
        <v>0</v>
      </c>
      <c r="G164" s="186">
        <f>ROUND(E164*F164,2)</f>
        <v>0</v>
      </c>
      <c r="H164" s="163">
        <v>70.819999999999993</v>
      </c>
      <c r="I164" s="162">
        <f>ROUND(E164*H164,2)</f>
        <v>212.46</v>
      </c>
      <c r="J164" s="163">
        <v>2173.1799999999998</v>
      </c>
      <c r="K164" s="162">
        <f>ROUND(E164*J164,2)</f>
        <v>6519.54</v>
      </c>
      <c r="L164" s="162">
        <v>21</v>
      </c>
      <c r="M164" s="162">
        <f>G164*(1+L164/100)</f>
        <v>0</v>
      </c>
      <c r="N164" s="161">
        <v>8.0000000000000007E-5</v>
      </c>
      <c r="O164" s="161">
        <f>ROUND(E164*N164,2)</f>
        <v>0</v>
      </c>
      <c r="P164" s="161">
        <v>0</v>
      </c>
      <c r="Q164" s="161">
        <f>ROUND(E164*P164,2)</f>
        <v>0</v>
      </c>
      <c r="R164" s="162"/>
      <c r="S164" s="162" t="s">
        <v>157</v>
      </c>
      <c r="T164" s="162" t="s">
        <v>158</v>
      </c>
      <c r="U164" s="162">
        <v>2.1</v>
      </c>
      <c r="V164" s="162">
        <f>ROUND(E164*U164,2)</f>
        <v>6.3</v>
      </c>
      <c r="W164" s="162"/>
      <c r="X164" s="162" t="s">
        <v>135</v>
      </c>
      <c r="Y164" s="162" t="s">
        <v>136</v>
      </c>
      <c r="Z164" s="152"/>
      <c r="AA164" s="152"/>
      <c r="AB164" s="152"/>
      <c r="AC164" s="152"/>
      <c r="AD164" s="152"/>
      <c r="AE164" s="152"/>
      <c r="AF164" s="152"/>
      <c r="AG164" s="152" t="s">
        <v>137</v>
      </c>
      <c r="AH164" s="152"/>
      <c r="AI164" s="152"/>
      <c r="AJ164" s="152"/>
      <c r="AK164" s="152"/>
      <c r="AL164" s="152"/>
      <c r="AM164" s="152"/>
      <c r="AN164" s="152"/>
      <c r="AO164" s="152"/>
      <c r="AP164" s="152"/>
      <c r="AQ164" s="152"/>
      <c r="AR164" s="152"/>
      <c r="AS164" s="152"/>
      <c r="AT164" s="152"/>
      <c r="AU164" s="152"/>
      <c r="AV164" s="152"/>
      <c r="AW164" s="152"/>
      <c r="AX164" s="152"/>
      <c r="AY164" s="152"/>
      <c r="AZ164" s="152"/>
      <c r="BA164" s="152"/>
      <c r="BB164" s="152"/>
      <c r="BC164" s="152"/>
      <c r="BD164" s="152"/>
      <c r="BE164" s="152"/>
      <c r="BF164" s="152"/>
      <c r="BG164" s="152"/>
      <c r="BH164" s="152"/>
    </row>
    <row r="165" spans="1:60" outlineLevel="1">
      <c r="A165" s="181">
        <v>61</v>
      </c>
      <c r="B165" s="182" t="s">
        <v>321</v>
      </c>
      <c r="C165" s="190" t="s">
        <v>322</v>
      </c>
      <c r="D165" s="183" t="s">
        <v>0</v>
      </c>
      <c r="E165" s="184">
        <v>492.90600000000001</v>
      </c>
      <c r="F165" s="185">
        <v>0</v>
      </c>
      <c r="G165" s="186">
        <f>ROUND(E165*F165,2)</f>
        <v>0</v>
      </c>
      <c r="H165" s="163">
        <v>0</v>
      </c>
      <c r="I165" s="162">
        <f>ROUND(E165*H165,2)</f>
        <v>0</v>
      </c>
      <c r="J165" s="163">
        <v>1.45</v>
      </c>
      <c r="K165" s="162">
        <f>ROUND(E165*J165,2)</f>
        <v>714.71</v>
      </c>
      <c r="L165" s="162">
        <v>21</v>
      </c>
      <c r="M165" s="162">
        <f>G165*(1+L165/100)</f>
        <v>0</v>
      </c>
      <c r="N165" s="161">
        <v>0</v>
      </c>
      <c r="O165" s="161">
        <f>ROUND(E165*N165,2)</f>
        <v>0</v>
      </c>
      <c r="P165" s="161">
        <v>0</v>
      </c>
      <c r="Q165" s="161">
        <f>ROUND(E165*P165,2)</f>
        <v>0</v>
      </c>
      <c r="R165" s="162"/>
      <c r="S165" s="162" t="s">
        <v>134</v>
      </c>
      <c r="T165" s="162" t="s">
        <v>134</v>
      </c>
      <c r="U165" s="162">
        <v>0</v>
      </c>
      <c r="V165" s="162">
        <f>ROUND(E165*U165,2)</f>
        <v>0</v>
      </c>
      <c r="W165" s="162"/>
      <c r="X165" s="162" t="s">
        <v>265</v>
      </c>
      <c r="Y165" s="162" t="s">
        <v>136</v>
      </c>
      <c r="Z165" s="152"/>
      <c r="AA165" s="152"/>
      <c r="AB165" s="152"/>
      <c r="AC165" s="152"/>
      <c r="AD165" s="152"/>
      <c r="AE165" s="152"/>
      <c r="AF165" s="152"/>
      <c r="AG165" s="152" t="s">
        <v>266</v>
      </c>
      <c r="AH165" s="152"/>
      <c r="AI165" s="152"/>
      <c r="AJ165" s="152"/>
      <c r="AK165" s="152"/>
      <c r="AL165" s="152"/>
      <c r="AM165" s="152"/>
      <c r="AN165" s="152"/>
      <c r="AO165" s="152"/>
      <c r="AP165" s="152"/>
      <c r="AQ165" s="152"/>
      <c r="AR165" s="152"/>
      <c r="AS165" s="152"/>
      <c r="AT165" s="152"/>
      <c r="AU165" s="152"/>
      <c r="AV165" s="152"/>
      <c r="AW165" s="152"/>
      <c r="AX165" s="152"/>
      <c r="AY165" s="152"/>
      <c r="AZ165" s="152"/>
      <c r="BA165" s="152"/>
      <c r="BB165" s="152"/>
      <c r="BC165" s="152"/>
      <c r="BD165" s="152"/>
      <c r="BE165" s="152"/>
      <c r="BF165" s="152"/>
      <c r="BG165" s="152"/>
      <c r="BH165" s="152"/>
    </row>
    <row r="166" spans="1:60">
      <c r="A166" s="168" t="s">
        <v>130</v>
      </c>
      <c r="B166" s="169" t="s">
        <v>77</v>
      </c>
      <c r="C166" s="187" t="s">
        <v>78</v>
      </c>
      <c r="D166" s="170"/>
      <c r="E166" s="171"/>
      <c r="F166" s="172"/>
      <c r="G166" s="173">
        <f>SUMIF(AG167:AG196,"&lt;&gt;NOR",G167:G196)</f>
        <v>0</v>
      </c>
      <c r="H166" s="167"/>
      <c r="I166" s="167">
        <f>SUM(I167:I196)</f>
        <v>49292.80999999999</v>
      </c>
      <c r="J166" s="167"/>
      <c r="K166" s="167">
        <f>SUM(K167:K196)</f>
        <v>21956.659999999996</v>
      </c>
      <c r="L166" s="167"/>
      <c r="M166" s="167">
        <f>SUM(M167:M196)</f>
        <v>0</v>
      </c>
      <c r="N166" s="166"/>
      <c r="O166" s="166">
        <f>SUM(O167:O196)</f>
        <v>0.06</v>
      </c>
      <c r="P166" s="166"/>
      <c r="Q166" s="166">
        <f>SUM(Q167:Q196)</f>
        <v>1.24</v>
      </c>
      <c r="R166" s="167"/>
      <c r="S166" s="167"/>
      <c r="T166" s="167"/>
      <c r="U166" s="167"/>
      <c r="V166" s="167">
        <f>SUM(V167:V196)</f>
        <v>31.85</v>
      </c>
      <c r="W166" s="167"/>
      <c r="X166" s="167"/>
      <c r="Y166" s="167"/>
      <c r="AG166" t="s">
        <v>131</v>
      </c>
    </row>
    <row r="167" spans="1:60" outlineLevel="1">
      <c r="A167" s="181">
        <v>62</v>
      </c>
      <c r="B167" s="182" t="s">
        <v>323</v>
      </c>
      <c r="C167" s="190" t="s">
        <v>324</v>
      </c>
      <c r="D167" s="183" t="s">
        <v>325</v>
      </c>
      <c r="E167" s="184">
        <v>4</v>
      </c>
      <c r="F167" s="185">
        <v>0</v>
      </c>
      <c r="G167" s="186">
        <f t="shared" ref="G167:G173" si="0">ROUND(E167*F167,2)</f>
        <v>0</v>
      </c>
      <c r="H167" s="163">
        <v>0</v>
      </c>
      <c r="I167" s="162">
        <f t="shared" ref="I167:I173" si="1">ROUND(E167*H167,2)</f>
        <v>0</v>
      </c>
      <c r="J167" s="163">
        <v>207</v>
      </c>
      <c r="K167" s="162">
        <f t="shared" ref="K167:K173" si="2">ROUND(E167*J167,2)</f>
        <v>828</v>
      </c>
      <c r="L167" s="162">
        <v>21</v>
      </c>
      <c r="M167" s="162">
        <f t="shared" ref="M167:M173" si="3">G167*(1+L167/100)</f>
        <v>0</v>
      </c>
      <c r="N167" s="161">
        <v>0</v>
      </c>
      <c r="O167" s="161">
        <f t="shared" ref="O167:O173" si="4">ROUND(E167*N167,2)</f>
        <v>0</v>
      </c>
      <c r="P167" s="161">
        <v>3.4200000000000001E-2</v>
      </c>
      <c r="Q167" s="161">
        <f t="shared" ref="Q167:Q173" si="5">ROUND(E167*P167,2)</f>
        <v>0.14000000000000001</v>
      </c>
      <c r="R167" s="162"/>
      <c r="S167" s="162" t="s">
        <v>134</v>
      </c>
      <c r="T167" s="162" t="s">
        <v>134</v>
      </c>
      <c r="U167" s="162">
        <v>0.46500000000000002</v>
      </c>
      <c r="V167" s="162">
        <f t="shared" ref="V167:V173" si="6">ROUND(E167*U167,2)</f>
        <v>1.86</v>
      </c>
      <c r="W167" s="162"/>
      <c r="X167" s="162" t="s">
        <v>135</v>
      </c>
      <c r="Y167" s="162" t="s">
        <v>136</v>
      </c>
      <c r="Z167" s="152"/>
      <c r="AA167" s="152"/>
      <c r="AB167" s="152"/>
      <c r="AC167" s="152"/>
      <c r="AD167" s="152"/>
      <c r="AE167" s="152"/>
      <c r="AF167" s="152"/>
      <c r="AG167" s="152" t="s">
        <v>137</v>
      </c>
      <c r="AH167" s="152"/>
      <c r="AI167" s="152"/>
      <c r="AJ167" s="152"/>
      <c r="AK167" s="152"/>
      <c r="AL167" s="152"/>
      <c r="AM167" s="152"/>
      <c r="AN167" s="152"/>
      <c r="AO167" s="152"/>
      <c r="AP167" s="152"/>
      <c r="AQ167" s="152"/>
      <c r="AR167" s="152"/>
      <c r="AS167" s="152"/>
      <c r="AT167" s="152"/>
      <c r="AU167" s="152"/>
      <c r="AV167" s="152"/>
      <c r="AW167" s="152"/>
      <c r="AX167" s="152"/>
      <c r="AY167" s="152"/>
      <c r="AZ167" s="152"/>
      <c r="BA167" s="152"/>
      <c r="BB167" s="152"/>
      <c r="BC167" s="152"/>
      <c r="BD167" s="152"/>
      <c r="BE167" s="152"/>
      <c r="BF167" s="152"/>
      <c r="BG167" s="152"/>
      <c r="BH167" s="152"/>
    </row>
    <row r="168" spans="1:60" ht="22.5" outlineLevel="1">
      <c r="A168" s="181">
        <v>63</v>
      </c>
      <c r="B168" s="182" t="s">
        <v>326</v>
      </c>
      <c r="C168" s="190" t="s">
        <v>509</v>
      </c>
      <c r="D168" s="183" t="s">
        <v>325</v>
      </c>
      <c r="E168" s="184">
        <v>2</v>
      </c>
      <c r="F168" s="185">
        <v>0</v>
      </c>
      <c r="G168" s="186">
        <f t="shared" si="0"/>
        <v>0</v>
      </c>
      <c r="H168" s="163">
        <v>4976.4799999999996</v>
      </c>
      <c r="I168" s="162">
        <f t="shared" si="1"/>
        <v>9952.9599999999991</v>
      </c>
      <c r="J168" s="163">
        <v>593.52</v>
      </c>
      <c r="K168" s="162">
        <f t="shared" si="2"/>
        <v>1187.04</v>
      </c>
      <c r="L168" s="162">
        <v>21</v>
      </c>
      <c r="M168" s="162">
        <f t="shared" si="3"/>
        <v>0</v>
      </c>
      <c r="N168" s="161">
        <v>1.772E-2</v>
      </c>
      <c r="O168" s="161">
        <f t="shared" si="4"/>
        <v>0.04</v>
      </c>
      <c r="P168" s="161">
        <v>0</v>
      </c>
      <c r="Q168" s="161">
        <f t="shared" si="5"/>
        <v>0</v>
      </c>
      <c r="R168" s="162"/>
      <c r="S168" s="162" t="s">
        <v>134</v>
      </c>
      <c r="T168" s="162" t="s">
        <v>134</v>
      </c>
      <c r="U168" s="162">
        <v>0.97299999999999998</v>
      </c>
      <c r="V168" s="162">
        <f t="shared" si="6"/>
        <v>1.95</v>
      </c>
      <c r="W168" s="162"/>
      <c r="X168" s="162" t="s">
        <v>135</v>
      </c>
      <c r="Y168" s="162" t="s">
        <v>136</v>
      </c>
      <c r="Z168" s="152"/>
      <c r="AA168" s="152"/>
      <c r="AB168" s="152"/>
      <c r="AC168" s="152"/>
      <c r="AD168" s="152"/>
      <c r="AE168" s="152"/>
      <c r="AF168" s="152"/>
      <c r="AG168" s="152" t="s">
        <v>137</v>
      </c>
      <c r="AH168" s="152"/>
      <c r="AI168" s="152"/>
      <c r="AJ168" s="152"/>
      <c r="AK168" s="152"/>
      <c r="AL168" s="152"/>
      <c r="AM168" s="152"/>
      <c r="AN168" s="152"/>
      <c r="AO168" s="152"/>
      <c r="AP168" s="152"/>
      <c r="AQ168" s="152"/>
      <c r="AR168" s="152"/>
      <c r="AS168" s="152"/>
      <c r="AT168" s="152"/>
      <c r="AU168" s="152"/>
      <c r="AV168" s="152"/>
      <c r="AW168" s="152"/>
      <c r="AX168" s="152"/>
      <c r="AY168" s="152"/>
      <c r="AZ168" s="152"/>
      <c r="BA168" s="152"/>
      <c r="BB168" s="152"/>
      <c r="BC168" s="152"/>
      <c r="BD168" s="152"/>
      <c r="BE168" s="152"/>
      <c r="BF168" s="152"/>
      <c r="BG168" s="152"/>
      <c r="BH168" s="152"/>
    </row>
    <row r="169" spans="1:60" outlineLevel="1">
      <c r="A169" s="181">
        <v>64</v>
      </c>
      <c r="B169" s="182" t="s">
        <v>327</v>
      </c>
      <c r="C169" s="190" t="s">
        <v>510</v>
      </c>
      <c r="D169" s="183" t="s">
        <v>325</v>
      </c>
      <c r="E169" s="184">
        <v>13</v>
      </c>
      <c r="F169" s="185">
        <v>0</v>
      </c>
      <c r="G169" s="186">
        <f t="shared" si="0"/>
        <v>0</v>
      </c>
      <c r="H169" s="163">
        <v>1339.08</v>
      </c>
      <c r="I169" s="162">
        <f t="shared" si="1"/>
        <v>17408.04</v>
      </c>
      <c r="J169" s="163">
        <v>185.92</v>
      </c>
      <c r="K169" s="162">
        <f t="shared" si="2"/>
        <v>2416.96</v>
      </c>
      <c r="L169" s="162">
        <v>21</v>
      </c>
      <c r="M169" s="162">
        <f t="shared" si="3"/>
        <v>0</v>
      </c>
      <c r="N169" s="161">
        <v>1.2999999999999999E-3</v>
      </c>
      <c r="O169" s="161">
        <f t="shared" si="4"/>
        <v>0.02</v>
      </c>
      <c r="P169" s="161">
        <v>0</v>
      </c>
      <c r="Q169" s="161">
        <f t="shared" si="5"/>
        <v>0</v>
      </c>
      <c r="R169" s="162"/>
      <c r="S169" s="162" t="s">
        <v>134</v>
      </c>
      <c r="T169" s="162" t="s">
        <v>134</v>
      </c>
      <c r="U169" s="162">
        <v>0.33</v>
      </c>
      <c r="V169" s="162">
        <f t="shared" si="6"/>
        <v>4.29</v>
      </c>
      <c r="W169" s="162"/>
      <c r="X169" s="162" t="s">
        <v>135</v>
      </c>
      <c r="Y169" s="162" t="s">
        <v>136</v>
      </c>
      <c r="Z169" s="152"/>
      <c r="AA169" s="152"/>
      <c r="AB169" s="152"/>
      <c r="AC169" s="152"/>
      <c r="AD169" s="152"/>
      <c r="AE169" s="152"/>
      <c r="AF169" s="152"/>
      <c r="AG169" s="152" t="s">
        <v>137</v>
      </c>
      <c r="AH169" s="152"/>
      <c r="AI169" s="152"/>
      <c r="AJ169" s="152"/>
      <c r="AK169" s="152"/>
      <c r="AL169" s="152"/>
      <c r="AM169" s="152"/>
      <c r="AN169" s="152"/>
      <c r="AO169" s="152"/>
      <c r="AP169" s="152"/>
      <c r="AQ169" s="152"/>
      <c r="AR169" s="152"/>
      <c r="AS169" s="152"/>
      <c r="AT169" s="152"/>
      <c r="AU169" s="152"/>
      <c r="AV169" s="152"/>
      <c r="AW169" s="152"/>
      <c r="AX169" s="152"/>
      <c r="AY169" s="152"/>
      <c r="AZ169" s="152"/>
      <c r="BA169" s="152"/>
      <c r="BB169" s="152"/>
      <c r="BC169" s="152"/>
      <c r="BD169" s="152"/>
      <c r="BE169" s="152"/>
      <c r="BF169" s="152"/>
      <c r="BG169" s="152"/>
      <c r="BH169" s="152"/>
    </row>
    <row r="170" spans="1:60" outlineLevel="1">
      <c r="A170" s="181">
        <v>65</v>
      </c>
      <c r="B170" s="182" t="s">
        <v>328</v>
      </c>
      <c r="C170" s="190" t="s">
        <v>511</v>
      </c>
      <c r="D170" s="183" t="s">
        <v>325</v>
      </c>
      <c r="E170" s="184">
        <v>2</v>
      </c>
      <c r="F170" s="185">
        <v>0</v>
      </c>
      <c r="G170" s="186">
        <f t="shared" si="0"/>
        <v>0</v>
      </c>
      <c r="H170" s="163">
        <v>2930.91</v>
      </c>
      <c r="I170" s="162">
        <f t="shared" si="1"/>
        <v>5861.82</v>
      </c>
      <c r="J170" s="163">
        <v>214.09</v>
      </c>
      <c r="K170" s="162">
        <f t="shared" si="2"/>
        <v>428.18</v>
      </c>
      <c r="L170" s="162">
        <v>21</v>
      </c>
      <c r="M170" s="162">
        <f t="shared" si="3"/>
        <v>0</v>
      </c>
      <c r="N170" s="161">
        <v>2.2000000000000001E-3</v>
      </c>
      <c r="O170" s="161">
        <f t="shared" si="4"/>
        <v>0</v>
      </c>
      <c r="P170" s="161">
        <v>0</v>
      </c>
      <c r="Q170" s="161">
        <f t="shared" si="5"/>
        <v>0</v>
      </c>
      <c r="R170" s="162"/>
      <c r="S170" s="162" t="s">
        <v>134</v>
      </c>
      <c r="T170" s="162" t="s">
        <v>134</v>
      </c>
      <c r="U170" s="162">
        <v>0.38</v>
      </c>
      <c r="V170" s="162">
        <f t="shared" si="6"/>
        <v>0.76</v>
      </c>
      <c r="W170" s="162"/>
      <c r="X170" s="162" t="s">
        <v>135</v>
      </c>
      <c r="Y170" s="162" t="s">
        <v>136</v>
      </c>
      <c r="Z170" s="152"/>
      <c r="AA170" s="152"/>
      <c r="AB170" s="152"/>
      <c r="AC170" s="152"/>
      <c r="AD170" s="152"/>
      <c r="AE170" s="152"/>
      <c r="AF170" s="152"/>
      <c r="AG170" s="152" t="s">
        <v>137</v>
      </c>
      <c r="AH170" s="152"/>
      <c r="AI170" s="152"/>
      <c r="AJ170" s="152"/>
      <c r="AK170" s="152"/>
      <c r="AL170" s="152"/>
      <c r="AM170" s="152"/>
      <c r="AN170" s="152"/>
      <c r="AO170" s="152"/>
      <c r="AP170" s="152"/>
      <c r="AQ170" s="152"/>
      <c r="AR170" s="152"/>
      <c r="AS170" s="152"/>
      <c r="AT170" s="152"/>
      <c r="AU170" s="152"/>
      <c r="AV170" s="152"/>
      <c r="AW170" s="152"/>
      <c r="AX170" s="152"/>
      <c r="AY170" s="152"/>
      <c r="AZ170" s="152"/>
      <c r="BA170" s="152"/>
      <c r="BB170" s="152"/>
      <c r="BC170" s="152"/>
      <c r="BD170" s="152"/>
      <c r="BE170" s="152"/>
      <c r="BF170" s="152"/>
      <c r="BG170" s="152"/>
      <c r="BH170" s="152"/>
    </row>
    <row r="171" spans="1:60" outlineLevel="1">
      <c r="A171" s="181">
        <v>66</v>
      </c>
      <c r="B171" s="182" t="s">
        <v>329</v>
      </c>
      <c r="C171" s="190" t="s">
        <v>330</v>
      </c>
      <c r="D171" s="183" t="s">
        <v>325</v>
      </c>
      <c r="E171" s="184">
        <v>1</v>
      </c>
      <c r="F171" s="185">
        <v>0</v>
      </c>
      <c r="G171" s="186">
        <f t="shared" si="0"/>
        <v>0</v>
      </c>
      <c r="H171" s="163">
        <v>0</v>
      </c>
      <c r="I171" s="162">
        <f t="shared" si="1"/>
        <v>0</v>
      </c>
      <c r="J171" s="163">
        <v>253.5</v>
      </c>
      <c r="K171" s="162">
        <f t="shared" si="2"/>
        <v>253.5</v>
      </c>
      <c r="L171" s="162">
        <v>21</v>
      </c>
      <c r="M171" s="162">
        <f t="shared" si="3"/>
        <v>0</v>
      </c>
      <c r="N171" s="161">
        <v>0</v>
      </c>
      <c r="O171" s="161">
        <f t="shared" si="4"/>
        <v>0</v>
      </c>
      <c r="P171" s="161">
        <v>3.4700000000000002E-2</v>
      </c>
      <c r="Q171" s="161">
        <f t="shared" si="5"/>
        <v>0.03</v>
      </c>
      <c r="R171" s="162"/>
      <c r="S171" s="162" t="s">
        <v>134</v>
      </c>
      <c r="T171" s="162" t="s">
        <v>134</v>
      </c>
      <c r="U171" s="162">
        <v>0.56899999999999995</v>
      </c>
      <c r="V171" s="162">
        <f t="shared" si="6"/>
        <v>0.56999999999999995</v>
      </c>
      <c r="W171" s="162"/>
      <c r="X171" s="162" t="s">
        <v>135</v>
      </c>
      <c r="Y171" s="162" t="s">
        <v>136</v>
      </c>
      <c r="Z171" s="152"/>
      <c r="AA171" s="152"/>
      <c r="AB171" s="152"/>
      <c r="AC171" s="152"/>
      <c r="AD171" s="152"/>
      <c r="AE171" s="152"/>
      <c r="AF171" s="152"/>
      <c r="AG171" s="152" t="s">
        <v>137</v>
      </c>
      <c r="AH171" s="152"/>
      <c r="AI171" s="152"/>
      <c r="AJ171" s="152"/>
      <c r="AK171" s="152"/>
      <c r="AL171" s="152"/>
      <c r="AM171" s="152"/>
      <c r="AN171" s="152"/>
      <c r="AO171" s="152"/>
      <c r="AP171" s="152"/>
      <c r="AQ171" s="152"/>
      <c r="AR171" s="152"/>
      <c r="AS171" s="152"/>
      <c r="AT171" s="152"/>
      <c r="AU171" s="152"/>
      <c r="AV171" s="152"/>
      <c r="AW171" s="152"/>
      <c r="AX171" s="152"/>
      <c r="AY171" s="152"/>
      <c r="AZ171" s="152"/>
      <c r="BA171" s="152"/>
      <c r="BB171" s="152"/>
      <c r="BC171" s="152"/>
      <c r="BD171" s="152"/>
      <c r="BE171" s="152"/>
      <c r="BF171" s="152"/>
      <c r="BG171" s="152"/>
      <c r="BH171" s="152"/>
    </row>
    <row r="172" spans="1:60" outlineLevel="1">
      <c r="A172" s="181">
        <v>67</v>
      </c>
      <c r="B172" s="182" t="s">
        <v>331</v>
      </c>
      <c r="C172" s="190" t="s">
        <v>332</v>
      </c>
      <c r="D172" s="183" t="s">
        <v>156</v>
      </c>
      <c r="E172" s="184">
        <v>1</v>
      </c>
      <c r="F172" s="185">
        <v>0</v>
      </c>
      <c r="G172" s="186">
        <f t="shared" si="0"/>
        <v>0</v>
      </c>
      <c r="H172" s="163">
        <v>360.74</v>
      </c>
      <c r="I172" s="162">
        <f t="shared" si="1"/>
        <v>360.74</v>
      </c>
      <c r="J172" s="163">
        <v>704.26</v>
      </c>
      <c r="K172" s="162">
        <f t="shared" si="2"/>
        <v>704.26</v>
      </c>
      <c r="L172" s="162">
        <v>21</v>
      </c>
      <c r="M172" s="162">
        <f t="shared" si="3"/>
        <v>0</v>
      </c>
      <c r="N172" s="161">
        <v>3.0899999999999999E-3</v>
      </c>
      <c r="O172" s="161">
        <f t="shared" si="4"/>
        <v>0</v>
      </c>
      <c r="P172" s="161">
        <v>0</v>
      </c>
      <c r="Q172" s="161">
        <f t="shared" si="5"/>
        <v>0</v>
      </c>
      <c r="R172" s="162"/>
      <c r="S172" s="162" t="s">
        <v>134</v>
      </c>
      <c r="T172" s="162" t="s">
        <v>134</v>
      </c>
      <c r="U172" s="162">
        <v>1.25</v>
      </c>
      <c r="V172" s="162">
        <f t="shared" si="6"/>
        <v>1.25</v>
      </c>
      <c r="W172" s="162"/>
      <c r="X172" s="162" t="s">
        <v>135</v>
      </c>
      <c r="Y172" s="162" t="s">
        <v>136</v>
      </c>
      <c r="Z172" s="152"/>
      <c r="AA172" s="152"/>
      <c r="AB172" s="152"/>
      <c r="AC172" s="152"/>
      <c r="AD172" s="152"/>
      <c r="AE172" s="152"/>
      <c r="AF172" s="152"/>
      <c r="AG172" s="152" t="s">
        <v>137</v>
      </c>
      <c r="AH172" s="152"/>
      <c r="AI172" s="152"/>
      <c r="AJ172" s="152"/>
      <c r="AK172" s="152"/>
      <c r="AL172" s="152"/>
      <c r="AM172" s="152"/>
      <c r="AN172" s="152"/>
      <c r="AO172" s="152"/>
      <c r="AP172" s="152"/>
      <c r="AQ172" s="152"/>
      <c r="AR172" s="152"/>
      <c r="AS172" s="152"/>
      <c r="AT172" s="152"/>
      <c r="AU172" s="152"/>
      <c r="AV172" s="152"/>
      <c r="AW172" s="152"/>
      <c r="AX172" s="152"/>
      <c r="AY172" s="152"/>
      <c r="AZ172" s="152"/>
      <c r="BA172" s="152"/>
      <c r="BB172" s="152"/>
      <c r="BC172" s="152"/>
      <c r="BD172" s="152"/>
      <c r="BE172" s="152"/>
      <c r="BF172" s="152"/>
      <c r="BG172" s="152"/>
      <c r="BH172" s="152"/>
    </row>
    <row r="173" spans="1:60" outlineLevel="1">
      <c r="A173" s="175">
        <v>68</v>
      </c>
      <c r="B173" s="176" t="s">
        <v>333</v>
      </c>
      <c r="C173" s="188" t="s">
        <v>334</v>
      </c>
      <c r="D173" s="177" t="s">
        <v>156</v>
      </c>
      <c r="E173" s="178">
        <v>1</v>
      </c>
      <c r="F173" s="179">
        <v>0</v>
      </c>
      <c r="G173" s="180">
        <f t="shared" si="0"/>
        <v>0</v>
      </c>
      <c r="H173" s="163">
        <v>17.63</v>
      </c>
      <c r="I173" s="162">
        <f t="shared" si="1"/>
        <v>17.63</v>
      </c>
      <c r="J173" s="163">
        <v>116.87</v>
      </c>
      <c r="K173" s="162">
        <f t="shared" si="2"/>
        <v>116.87</v>
      </c>
      <c r="L173" s="162">
        <v>21</v>
      </c>
      <c r="M173" s="162">
        <f t="shared" si="3"/>
        <v>0</v>
      </c>
      <c r="N173" s="161">
        <v>8.0000000000000007E-5</v>
      </c>
      <c r="O173" s="161">
        <f t="shared" si="4"/>
        <v>0</v>
      </c>
      <c r="P173" s="161">
        <v>0</v>
      </c>
      <c r="Q173" s="161">
        <f t="shared" si="5"/>
        <v>0</v>
      </c>
      <c r="R173" s="162"/>
      <c r="S173" s="162" t="s">
        <v>134</v>
      </c>
      <c r="T173" s="162" t="s">
        <v>134</v>
      </c>
      <c r="U173" s="162">
        <v>0.20699999999999999</v>
      </c>
      <c r="V173" s="162">
        <f t="shared" si="6"/>
        <v>0.21</v>
      </c>
      <c r="W173" s="162"/>
      <c r="X173" s="162" t="s">
        <v>135</v>
      </c>
      <c r="Y173" s="162" t="s">
        <v>136</v>
      </c>
      <c r="Z173" s="152"/>
      <c r="AA173" s="152"/>
      <c r="AB173" s="152"/>
      <c r="AC173" s="152"/>
      <c r="AD173" s="152"/>
      <c r="AE173" s="152"/>
      <c r="AF173" s="152"/>
      <c r="AG173" s="152" t="s">
        <v>137</v>
      </c>
      <c r="AH173" s="152"/>
      <c r="AI173" s="152"/>
      <c r="AJ173" s="152"/>
      <c r="AK173" s="152"/>
      <c r="AL173" s="152"/>
      <c r="AM173" s="152"/>
      <c r="AN173" s="152"/>
      <c r="AO173" s="152"/>
      <c r="AP173" s="152"/>
      <c r="AQ173" s="152"/>
      <c r="AR173" s="152"/>
      <c r="AS173" s="152"/>
      <c r="AT173" s="152"/>
      <c r="AU173" s="152"/>
      <c r="AV173" s="152"/>
      <c r="AW173" s="152"/>
      <c r="AX173" s="152"/>
      <c r="AY173" s="152"/>
      <c r="AZ173" s="152"/>
      <c r="BA173" s="152"/>
      <c r="BB173" s="152"/>
      <c r="BC173" s="152"/>
      <c r="BD173" s="152"/>
      <c r="BE173" s="152"/>
      <c r="BF173" s="152"/>
      <c r="BG173" s="152"/>
      <c r="BH173" s="152"/>
    </row>
    <row r="174" spans="1:60" outlineLevel="2">
      <c r="A174" s="159"/>
      <c r="B174" s="160"/>
      <c r="C174" s="189" t="s">
        <v>335</v>
      </c>
      <c r="D174" s="164"/>
      <c r="E174" s="165">
        <v>1</v>
      </c>
      <c r="F174" s="195"/>
      <c r="G174" s="162"/>
      <c r="H174" s="162"/>
      <c r="I174" s="162"/>
      <c r="J174" s="162"/>
      <c r="K174" s="162"/>
      <c r="L174" s="162"/>
      <c r="M174" s="162"/>
      <c r="N174" s="161"/>
      <c r="O174" s="161"/>
      <c r="P174" s="161"/>
      <c r="Q174" s="161"/>
      <c r="R174" s="162"/>
      <c r="S174" s="162"/>
      <c r="T174" s="162"/>
      <c r="U174" s="162"/>
      <c r="V174" s="162"/>
      <c r="W174" s="162"/>
      <c r="X174" s="162"/>
      <c r="Y174" s="162"/>
      <c r="Z174" s="152"/>
      <c r="AA174" s="152"/>
      <c r="AB174" s="152"/>
      <c r="AC174" s="152"/>
      <c r="AD174" s="152"/>
      <c r="AE174" s="152"/>
      <c r="AF174" s="152"/>
      <c r="AG174" s="152" t="s">
        <v>139</v>
      </c>
      <c r="AH174" s="152">
        <v>0</v>
      </c>
      <c r="AI174" s="152"/>
      <c r="AJ174" s="152"/>
      <c r="AK174" s="152"/>
      <c r="AL174" s="152"/>
      <c r="AM174" s="152"/>
      <c r="AN174" s="152"/>
      <c r="AO174" s="152"/>
      <c r="AP174" s="152"/>
      <c r="AQ174" s="152"/>
      <c r="AR174" s="152"/>
      <c r="AS174" s="152"/>
      <c r="AT174" s="152"/>
      <c r="AU174" s="152"/>
      <c r="AV174" s="152"/>
      <c r="AW174" s="152"/>
      <c r="AX174" s="152"/>
      <c r="AY174" s="152"/>
      <c r="AZ174" s="152"/>
      <c r="BA174" s="152"/>
      <c r="BB174" s="152"/>
      <c r="BC174" s="152"/>
      <c r="BD174" s="152"/>
      <c r="BE174" s="152"/>
      <c r="BF174" s="152"/>
      <c r="BG174" s="152"/>
      <c r="BH174" s="152"/>
    </row>
    <row r="175" spans="1:60" outlineLevel="1">
      <c r="A175" s="175">
        <v>69</v>
      </c>
      <c r="B175" s="176" t="s">
        <v>336</v>
      </c>
      <c r="C175" s="188" t="s">
        <v>512</v>
      </c>
      <c r="D175" s="177" t="s">
        <v>325</v>
      </c>
      <c r="E175" s="178">
        <v>4</v>
      </c>
      <c r="F175" s="179">
        <v>0</v>
      </c>
      <c r="G175" s="180">
        <f>ROUND(E175*F175,2)</f>
        <v>0</v>
      </c>
      <c r="H175" s="163">
        <v>251.65</v>
      </c>
      <c r="I175" s="162">
        <f>ROUND(E175*H175,2)</f>
        <v>1006.6</v>
      </c>
      <c r="J175" s="163">
        <v>69.849999999999994</v>
      </c>
      <c r="K175" s="162">
        <f>ROUND(E175*J175,2)</f>
        <v>279.39999999999998</v>
      </c>
      <c r="L175" s="162">
        <v>21</v>
      </c>
      <c r="M175" s="162">
        <f>G175*(1+L175/100)</f>
        <v>0</v>
      </c>
      <c r="N175" s="161">
        <v>2.4000000000000001E-4</v>
      </c>
      <c r="O175" s="161">
        <f>ROUND(E175*N175,2)</f>
        <v>0</v>
      </c>
      <c r="P175" s="161">
        <v>0</v>
      </c>
      <c r="Q175" s="161">
        <f>ROUND(E175*P175,2)</f>
        <v>0</v>
      </c>
      <c r="R175" s="162"/>
      <c r="S175" s="162" t="s">
        <v>134</v>
      </c>
      <c r="T175" s="162" t="s">
        <v>134</v>
      </c>
      <c r="U175" s="162">
        <v>0.124</v>
      </c>
      <c r="V175" s="162">
        <f>ROUND(E175*U175,2)</f>
        <v>0.5</v>
      </c>
      <c r="W175" s="162"/>
      <c r="X175" s="162" t="s">
        <v>135</v>
      </c>
      <c r="Y175" s="162" t="s">
        <v>136</v>
      </c>
      <c r="Z175" s="152"/>
      <c r="AA175" s="152"/>
      <c r="AB175" s="152"/>
      <c r="AC175" s="152"/>
      <c r="AD175" s="152"/>
      <c r="AE175" s="152"/>
      <c r="AF175" s="152"/>
      <c r="AG175" s="152" t="s">
        <v>137</v>
      </c>
      <c r="AH175" s="152"/>
      <c r="AI175" s="152"/>
      <c r="AJ175" s="152"/>
      <c r="AK175" s="152"/>
      <c r="AL175" s="152"/>
      <c r="AM175" s="152"/>
      <c r="AN175" s="152"/>
      <c r="AO175" s="152"/>
      <c r="AP175" s="152"/>
      <c r="AQ175" s="152"/>
      <c r="AR175" s="152"/>
      <c r="AS175" s="152"/>
      <c r="AT175" s="152"/>
      <c r="AU175" s="152"/>
      <c r="AV175" s="152"/>
      <c r="AW175" s="152"/>
      <c r="AX175" s="152"/>
      <c r="AY175" s="152"/>
      <c r="AZ175" s="152"/>
      <c r="BA175" s="152"/>
      <c r="BB175" s="152"/>
      <c r="BC175" s="152"/>
      <c r="BD175" s="152"/>
      <c r="BE175" s="152"/>
      <c r="BF175" s="152"/>
      <c r="BG175" s="152"/>
      <c r="BH175" s="152"/>
    </row>
    <row r="176" spans="1:60" outlineLevel="2">
      <c r="A176" s="159"/>
      <c r="B176" s="160"/>
      <c r="C176" s="189" t="s">
        <v>337</v>
      </c>
      <c r="D176" s="164"/>
      <c r="E176" s="165">
        <v>4</v>
      </c>
      <c r="F176" s="195"/>
      <c r="G176" s="162"/>
      <c r="H176" s="162"/>
      <c r="I176" s="162"/>
      <c r="J176" s="162"/>
      <c r="K176" s="162"/>
      <c r="L176" s="162"/>
      <c r="M176" s="162"/>
      <c r="N176" s="161"/>
      <c r="O176" s="161"/>
      <c r="P176" s="161"/>
      <c r="Q176" s="161"/>
      <c r="R176" s="162"/>
      <c r="S176" s="162"/>
      <c r="T176" s="162"/>
      <c r="U176" s="162"/>
      <c r="V176" s="162"/>
      <c r="W176" s="162"/>
      <c r="X176" s="162"/>
      <c r="Y176" s="162"/>
      <c r="Z176" s="152"/>
      <c r="AA176" s="152"/>
      <c r="AB176" s="152"/>
      <c r="AC176" s="152"/>
      <c r="AD176" s="152"/>
      <c r="AE176" s="152"/>
      <c r="AF176" s="152"/>
      <c r="AG176" s="152" t="s">
        <v>139</v>
      </c>
      <c r="AH176" s="152">
        <v>0</v>
      </c>
      <c r="AI176" s="152"/>
      <c r="AJ176" s="152"/>
      <c r="AK176" s="152"/>
      <c r="AL176" s="152"/>
      <c r="AM176" s="152"/>
      <c r="AN176" s="152"/>
      <c r="AO176" s="152"/>
      <c r="AP176" s="152"/>
      <c r="AQ176" s="152"/>
      <c r="AR176" s="152"/>
      <c r="AS176" s="152"/>
      <c r="AT176" s="152"/>
      <c r="AU176" s="152"/>
      <c r="AV176" s="152"/>
      <c r="AW176" s="152"/>
      <c r="AX176" s="152"/>
      <c r="AY176" s="152"/>
      <c r="AZ176" s="152"/>
      <c r="BA176" s="152"/>
      <c r="BB176" s="152"/>
      <c r="BC176" s="152"/>
      <c r="BD176" s="152"/>
      <c r="BE176" s="152"/>
      <c r="BF176" s="152"/>
      <c r="BG176" s="152"/>
      <c r="BH176" s="152"/>
    </row>
    <row r="177" spans="1:60" ht="22.5" outlineLevel="1">
      <c r="A177" s="181">
        <v>70</v>
      </c>
      <c r="B177" s="182" t="s">
        <v>338</v>
      </c>
      <c r="C177" s="190" t="s">
        <v>339</v>
      </c>
      <c r="D177" s="183" t="s">
        <v>156</v>
      </c>
      <c r="E177" s="184">
        <v>3</v>
      </c>
      <c r="F177" s="185">
        <v>0</v>
      </c>
      <c r="G177" s="186">
        <f>ROUND(E177*F177,2)</f>
        <v>0</v>
      </c>
      <c r="H177" s="163">
        <v>2164.2800000000002</v>
      </c>
      <c r="I177" s="162">
        <f>ROUND(E177*H177,2)</f>
        <v>6492.84</v>
      </c>
      <c r="J177" s="163">
        <v>250.72</v>
      </c>
      <c r="K177" s="162">
        <f>ROUND(E177*J177,2)</f>
        <v>752.16</v>
      </c>
      <c r="L177" s="162">
        <v>21</v>
      </c>
      <c r="M177" s="162">
        <f>G177*(1+L177/100)</f>
        <v>0</v>
      </c>
      <c r="N177" s="161">
        <v>8.4999999999999995E-4</v>
      </c>
      <c r="O177" s="161">
        <f>ROUND(E177*N177,2)</f>
        <v>0</v>
      </c>
      <c r="P177" s="161">
        <v>0</v>
      </c>
      <c r="Q177" s="161">
        <f>ROUND(E177*P177,2)</f>
        <v>0</v>
      </c>
      <c r="R177" s="162"/>
      <c r="S177" s="162" t="s">
        <v>134</v>
      </c>
      <c r="T177" s="162" t="s">
        <v>134</v>
      </c>
      <c r="U177" s="162">
        <v>0.44500000000000001</v>
      </c>
      <c r="V177" s="162">
        <f>ROUND(E177*U177,2)</f>
        <v>1.34</v>
      </c>
      <c r="W177" s="162"/>
      <c r="X177" s="162" t="s">
        <v>135</v>
      </c>
      <c r="Y177" s="162" t="s">
        <v>136</v>
      </c>
      <c r="Z177" s="152"/>
      <c r="AA177" s="152"/>
      <c r="AB177" s="152"/>
      <c r="AC177" s="152"/>
      <c r="AD177" s="152"/>
      <c r="AE177" s="152"/>
      <c r="AF177" s="152"/>
      <c r="AG177" s="152" t="s">
        <v>137</v>
      </c>
      <c r="AH177" s="152"/>
      <c r="AI177" s="152"/>
      <c r="AJ177" s="152"/>
      <c r="AK177" s="152"/>
      <c r="AL177" s="152"/>
      <c r="AM177" s="152"/>
      <c r="AN177" s="152"/>
      <c r="AO177" s="152"/>
      <c r="AP177" s="152"/>
      <c r="AQ177" s="152"/>
      <c r="AR177" s="152"/>
      <c r="AS177" s="152"/>
      <c r="AT177" s="152"/>
      <c r="AU177" s="152"/>
      <c r="AV177" s="152"/>
      <c r="AW177" s="152"/>
      <c r="AX177" s="152"/>
      <c r="AY177" s="152"/>
      <c r="AZ177" s="152"/>
      <c r="BA177" s="152"/>
      <c r="BB177" s="152"/>
      <c r="BC177" s="152"/>
      <c r="BD177" s="152"/>
      <c r="BE177" s="152"/>
      <c r="BF177" s="152"/>
      <c r="BG177" s="152"/>
      <c r="BH177" s="152"/>
    </row>
    <row r="178" spans="1:60" outlineLevel="1">
      <c r="A178" s="175">
        <v>71</v>
      </c>
      <c r="B178" s="176" t="s">
        <v>340</v>
      </c>
      <c r="C178" s="188" t="s">
        <v>341</v>
      </c>
      <c r="D178" s="177" t="s">
        <v>325</v>
      </c>
      <c r="E178" s="178">
        <v>1</v>
      </c>
      <c r="F178" s="179">
        <v>0</v>
      </c>
      <c r="G178" s="180">
        <f>ROUND(E178*F178,2)</f>
        <v>0</v>
      </c>
      <c r="H178" s="163">
        <v>0</v>
      </c>
      <c r="I178" s="162">
        <f>ROUND(E178*H178,2)</f>
        <v>0</v>
      </c>
      <c r="J178" s="163">
        <v>96.6</v>
      </c>
      <c r="K178" s="162">
        <f>ROUND(E178*J178,2)</f>
        <v>96.6</v>
      </c>
      <c r="L178" s="162">
        <v>21</v>
      </c>
      <c r="M178" s="162">
        <f>G178*(1+L178/100)</f>
        <v>0</v>
      </c>
      <c r="N178" s="161">
        <v>0</v>
      </c>
      <c r="O178" s="161">
        <f>ROUND(E178*N178,2)</f>
        <v>0</v>
      </c>
      <c r="P178" s="161">
        <v>1.56E-3</v>
      </c>
      <c r="Q178" s="161">
        <f>ROUND(E178*P178,2)</f>
        <v>0</v>
      </c>
      <c r="R178" s="162"/>
      <c r="S178" s="162" t="s">
        <v>134</v>
      </c>
      <c r="T178" s="162" t="s">
        <v>134</v>
      </c>
      <c r="U178" s="162">
        <v>0.217</v>
      </c>
      <c r="V178" s="162">
        <f>ROUND(E178*U178,2)</f>
        <v>0.22</v>
      </c>
      <c r="W178" s="162"/>
      <c r="X178" s="162" t="s">
        <v>135</v>
      </c>
      <c r="Y178" s="162" t="s">
        <v>136</v>
      </c>
      <c r="Z178" s="152"/>
      <c r="AA178" s="152"/>
      <c r="AB178" s="152"/>
      <c r="AC178" s="152"/>
      <c r="AD178" s="152"/>
      <c r="AE178" s="152"/>
      <c r="AF178" s="152"/>
      <c r="AG178" s="152" t="s">
        <v>137</v>
      </c>
      <c r="AH178" s="152"/>
      <c r="AI178" s="152"/>
      <c r="AJ178" s="152"/>
      <c r="AK178" s="152"/>
      <c r="AL178" s="152"/>
      <c r="AM178" s="152"/>
      <c r="AN178" s="152"/>
      <c r="AO178" s="152"/>
      <c r="AP178" s="152"/>
      <c r="AQ178" s="152"/>
      <c r="AR178" s="152"/>
      <c r="AS178" s="152"/>
      <c r="AT178" s="152"/>
      <c r="AU178" s="152"/>
      <c r="AV178" s="152"/>
      <c r="AW178" s="152"/>
      <c r="AX178" s="152"/>
      <c r="AY178" s="152"/>
      <c r="AZ178" s="152"/>
      <c r="BA178" s="152"/>
      <c r="BB178" s="152"/>
      <c r="BC178" s="152"/>
      <c r="BD178" s="152"/>
      <c r="BE178" s="152"/>
      <c r="BF178" s="152"/>
      <c r="BG178" s="152"/>
      <c r="BH178" s="152"/>
    </row>
    <row r="179" spans="1:60" outlineLevel="2">
      <c r="A179" s="159"/>
      <c r="B179" s="160"/>
      <c r="C179" s="189" t="s">
        <v>335</v>
      </c>
      <c r="D179" s="164"/>
      <c r="E179" s="165">
        <v>1</v>
      </c>
      <c r="F179" s="195"/>
      <c r="G179" s="162"/>
      <c r="H179" s="162"/>
      <c r="I179" s="162"/>
      <c r="J179" s="162"/>
      <c r="K179" s="162"/>
      <c r="L179" s="162"/>
      <c r="M179" s="162"/>
      <c r="N179" s="161"/>
      <c r="O179" s="161"/>
      <c r="P179" s="161"/>
      <c r="Q179" s="161"/>
      <c r="R179" s="162"/>
      <c r="S179" s="162"/>
      <c r="T179" s="162"/>
      <c r="U179" s="162"/>
      <c r="V179" s="162"/>
      <c r="W179" s="162"/>
      <c r="X179" s="162"/>
      <c r="Y179" s="162"/>
      <c r="Z179" s="152"/>
      <c r="AA179" s="152"/>
      <c r="AB179" s="152"/>
      <c r="AC179" s="152"/>
      <c r="AD179" s="152"/>
      <c r="AE179" s="152"/>
      <c r="AF179" s="152"/>
      <c r="AG179" s="152" t="s">
        <v>139</v>
      </c>
      <c r="AH179" s="152">
        <v>0</v>
      </c>
      <c r="AI179" s="152"/>
      <c r="AJ179" s="152"/>
      <c r="AK179" s="152"/>
      <c r="AL179" s="152"/>
      <c r="AM179" s="152"/>
      <c r="AN179" s="152"/>
      <c r="AO179" s="152"/>
      <c r="AP179" s="152"/>
      <c r="AQ179" s="152"/>
      <c r="AR179" s="152"/>
      <c r="AS179" s="152"/>
      <c r="AT179" s="152"/>
      <c r="AU179" s="152"/>
      <c r="AV179" s="152"/>
      <c r="AW179" s="152"/>
      <c r="AX179" s="152"/>
      <c r="AY179" s="152"/>
      <c r="AZ179" s="152"/>
      <c r="BA179" s="152"/>
      <c r="BB179" s="152"/>
      <c r="BC179" s="152"/>
      <c r="BD179" s="152"/>
      <c r="BE179" s="152"/>
      <c r="BF179" s="152"/>
      <c r="BG179" s="152"/>
      <c r="BH179" s="152"/>
    </row>
    <row r="180" spans="1:60" outlineLevel="1">
      <c r="A180" s="175">
        <v>72</v>
      </c>
      <c r="B180" s="176" t="s">
        <v>342</v>
      </c>
      <c r="C180" s="188" t="s">
        <v>343</v>
      </c>
      <c r="D180" s="177" t="s">
        <v>325</v>
      </c>
      <c r="E180" s="178">
        <v>3</v>
      </c>
      <c r="F180" s="179">
        <v>0</v>
      </c>
      <c r="G180" s="180">
        <f>ROUND(E180*F180,2)</f>
        <v>0</v>
      </c>
      <c r="H180" s="163">
        <v>0</v>
      </c>
      <c r="I180" s="162">
        <f>ROUND(E180*H180,2)</f>
        <v>0</v>
      </c>
      <c r="J180" s="163">
        <v>98.8</v>
      </c>
      <c r="K180" s="162">
        <f>ROUND(E180*J180,2)</f>
        <v>296.39999999999998</v>
      </c>
      <c r="L180" s="162">
        <v>21</v>
      </c>
      <c r="M180" s="162">
        <f>G180*(1+L180/100)</f>
        <v>0</v>
      </c>
      <c r="N180" s="161">
        <v>0</v>
      </c>
      <c r="O180" s="161">
        <f>ROUND(E180*N180,2)</f>
        <v>0</v>
      </c>
      <c r="P180" s="161">
        <v>8.5999999999999998E-4</v>
      </c>
      <c r="Q180" s="161">
        <f>ROUND(E180*P180,2)</f>
        <v>0</v>
      </c>
      <c r="R180" s="162"/>
      <c r="S180" s="162" t="s">
        <v>134</v>
      </c>
      <c r="T180" s="162" t="s">
        <v>134</v>
      </c>
      <c r="U180" s="162">
        <v>0.222</v>
      </c>
      <c r="V180" s="162">
        <f>ROUND(E180*U180,2)</f>
        <v>0.67</v>
      </c>
      <c r="W180" s="162"/>
      <c r="X180" s="162" t="s">
        <v>135</v>
      </c>
      <c r="Y180" s="162" t="s">
        <v>136</v>
      </c>
      <c r="Z180" s="152"/>
      <c r="AA180" s="152"/>
      <c r="AB180" s="152"/>
      <c r="AC180" s="152"/>
      <c r="AD180" s="152"/>
      <c r="AE180" s="152"/>
      <c r="AF180" s="152"/>
      <c r="AG180" s="152" t="s">
        <v>137</v>
      </c>
      <c r="AH180" s="152"/>
      <c r="AI180" s="152"/>
      <c r="AJ180" s="152"/>
      <c r="AK180" s="152"/>
      <c r="AL180" s="152"/>
      <c r="AM180" s="152"/>
      <c r="AN180" s="152"/>
      <c r="AO180" s="152"/>
      <c r="AP180" s="152"/>
      <c r="AQ180" s="152"/>
      <c r="AR180" s="152"/>
      <c r="AS180" s="152"/>
      <c r="AT180" s="152"/>
      <c r="AU180" s="152"/>
      <c r="AV180" s="152"/>
      <c r="AW180" s="152"/>
      <c r="AX180" s="152"/>
      <c r="AY180" s="152"/>
      <c r="AZ180" s="152"/>
      <c r="BA180" s="152"/>
      <c r="BB180" s="152"/>
      <c r="BC180" s="152"/>
      <c r="BD180" s="152"/>
      <c r="BE180" s="152"/>
      <c r="BF180" s="152"/>
      <c r="BG180" s="152"/>
      <c r="BH180" s="152"/>
    </row>
    <row r="181" spans="1:60" outlineLevel="2">
      <c r="A181" s="159"/>
      <c r="B181" s="160"/>
      <c r="C181" s="189" t="s">
        <v>344</v>
      </c>
      <c r="D181" s="164"/>
      <c r="E181" s="165">
        <v>3</v>
      </c>
      <c r="F181" s="195"/>
      <c r="G181" s="162"/>
      <c r="H181" s="162"/>
      <c r="I181" s="162"/>
      <c r="J181" s="162"/>
      <c r="K181" s="162"/>
      <c r="L181" s="162"/>
      <c r="M181" s="162"/>
      <c r="N181" s="161"/>
      <c r="O181" s="161"/>
      <c r="P181" s="161"/>
      <c r="Q181" s="161"/>
      <c r="R181" s="162"/>
      <c r="S181" s="162"/>
      <c r="T181" s="162"/>
      <c r="U181" s="162"/>
      <c r="V181" s="162"/>
      <c r="W181" s="162"/>
      <c r="X181" s="162"/>
      <c r="Y181" s="162"/>
      <c r="Z181" s="152"/>
      <c r="AA181" s="152"/>
      <c r="AB181" s="152"/>
      <c r="AC181" s="152"/>
      <c r="AD181" s="152"/>
      <c r="AE181" s="152"/>
      <c r="AF181" s="152"/>
      <c r="AG181" s="152" t="s">
        <v>139</v>
      </c>
      <c r="AH181" s="152">
        <v>0</v>
      </c>
      <c r="AI181" s="152"/>
      <c r="AJ181" s="152"/>
      <c r="AK181" s="152"/>
      <c r="AL181" s="152"/>
      <c r="AM181" s="152"/>
      <c r="AN181" s="152"/>
      <c r="AO181" s="152"/>
      <c r="AP181" s="152"/>
      <c r="AQ181" s="152"/>
      <c r="AR181" s="152"/>
      <c r="AS181" s="152"/>
      <c r="AT181" s="152"/>
      <c r="AU181" s="152"/>
      <c r="AV181" s="152"/>
      <c r="AW181" s="152"/>
      <c r="AX181" s="152"/>
      <c r="AY181" s="152"/>
      <c r="AZ181" s="152"/>
      <c r="BA181" s="152"/>
      <c r="BB181" s="152"/>
      <c r="BC181" s="152"/>
      <c r="BD181" s="152"/>
      <c r="BE181" s="152"/>
      <c r="BF181" s="152"/>
      <c r="BG181" s="152"/>
      <c r="BH181" s="152"/>
    </row>
    <row r="182" spans="1:60" outlineLevel="1">
      <c r="A182" s="181">
        <v>73</v>
      </c>
      <c r="B182" s="182" t="s">
        <v>345</v>
      </c>
      <c r="C182" s="190" t="s">
        <v>346</v>
      </c>
      <c r="D182" s="183" t="s">
        <v>156</v>
      </c>
      <c r="E182" s="184">
        <v>2</v>
      </c>
      <c r="F182" s="185">
        <v>0</v>
      </c>
      <c r="G182" s="186">
        <f>ROUND(E182*F182,2)</f>
        <v>0</v>
      </c>
      <c r="H182" s="163">
        <v>98.66</v>
      </c>
      <c r="I182" s="162">
        <f>ROUND(E182*H182,2)</f>
        <v>197.32</v>
      </c>
      <c r="J182" s="163">
        <v>349.84</v>
      </c>
      <c r="K182" s="162">
        <f>ROUND(E182*J182,2)</f>
        <v>699.68</v>
      </c>
      <c r="L182" s="162">
        <v>21</v>
      </c>
      <c r="M182" s="162">
        <f>G182*(1+L182/100)</f>
        <v>0</v>
      </c>
      <c r="N182" s="161">
        <v>1.2999999999999999E-4</v>
      </c>
      <c r="O182" s="161">
        <f>ROUND(E182*N182,2)</f>
        <v>0</v>
      </c>
      <c r="P182" s="161">
        <v>0</v>
      </c>
      <c r="Q182" s="161">
        <f>ROUND(E182*P182,2)</f>
        <v>0</v>
      </c>
      <c r="R182" s="162"/>
      <c r="S182" s="162" t="s">
        <v>134</v>
      </c>
      <c r="T182" s="162" t="s">
        <v>134</v>
      </c>
      <c r="U182" s="162">
        <v>0.624</v>
      </c>
      <c r="V182" s="162">
        <f>ROUND(E182*U182,2)</f>
        <v>1.25</v>
      </c>
      <c r="W182" s="162"/>
      <c r="X182" s="162" t="s">
        <v>135</v>
      </c>
      <c r="Y182" s="162" t="s">
        <v>136</v>
      </c>
      <c r="Z182" s="152"/>
      <c r="AA182" s="152"/>
      <c r="AB182" s="152"/>
      <c r="AC182" s="152"/>
      <c r="AD182" s="152"/>
      <c r="AE182" s="152"/>
      <c r="AF182" s="152"/>
      <c r="AG182" s="152" t="s">
        <v>137</v>
      </c>
      <c r="AH182" s="152"/>
      <c r="AI182" s="152"/>
      <c r="AJ182" s="152"/>
      <c r="AK182" s="152"/>
      <c r="AL182" s="152"/>
      <c r="AM182" s="152"/>
      <c r="AN182" s="152"/>
      <c r="AO182" s="152"/>
      <c r="AP182" s="152"/>
      <c r="AQ182" s="152"/>
      <c r="AR182" s="152"/>
      <c r="AS182" s="152"/>
      <c r="AT182" s="152"/>
      <c r="AU182" s="152"/>
      <c r="AV182" s="152"/>
      <c r="AW182" s="152"/>
      <c r="AX182" s="152"/>
      <c r="AY182" s="152"/>
      <c r="AZ182" s="152"/>
      <c r="BA182" s="152"/>
      <c r="BB182" s="152"/>
      <c r="BC182" s="152"/>
      <c r="BD182" s="152"/>
      <c r="BE182" s="152"/>
      <c r="BF182" s="152"/>
      <c r="BG182" s="152"/>
      <c r="BH182" s="152"/>
    </row>
    <row r="183" spans="1:60" outlineLevel="1">
      <c r="A183" s="175">
        <v>74</v>
      </c>
      <c r="B183" s="176" t="s">
        <v>347</v>
      </c>
      <c r="C183" s="188" t="s">
        <v>348</v>
      </c>
      <c r="D183" s="177" t="s">
        <v>156</v>
      </c>
      <c r="E183" s="178">
        <v>4</v>
      </c>
      <c r="F183" s="179">
        <v>0</v>
      </c>
      <c r="G183" s="180">
        <f>ROUND(E183*F183,2)</f>
        <v>0</v>
      </c>
      <c r="H183" s="163">
        <v>0</v>
      </c>
      <c r="I183" s="162">
        <f>ROUND(E183*H183,2)</f>
        <v>0</v>
      </c>
      <c r="J183" s="163">
        <v>520</v>
      </c>
      <c r="K183" s="162">
        <f>ROUND(E183*J183,2)</f>
        <v>2080</v>
      </c>
      <c r="L183" s="162">
        <v>21</v>
      </c>
      <c r="M183" s="162">
        <f>G183*(1+L183/100)</f>
        <v>0</v>
      </c>
      <c r="N183" s="161">
        <v>0</v>
      </c>
      <c r="O183" s="161">
        <f>ROUND(E183*N183,2)</f>
        <v>0</v>
      </c>
      <c r="P183" s="161">
        <v>0</v>
      </c>
      <c r="Q183" s="161">
        <f>ROUND(E183*P183,2)</f>
        <v>0</v>
      </c>
      <c r="R183" s="162"/>
      <c r="S183" s="162" t="s">
        <v>157</v>
      </c>
      <c r="T183" s="162" t="s">
        <v>158</v>
      </c>
      <c r="U183" s="162">
        <v>0</v>
      </c>
      <c r="V183" s="162">
        <f>ROUND(E183*U183,2)</f>
        <v>0</v>
      </c>
      <c r="W183" s="162"/>
      <c r="X183" s="162" t="s">
        <v>135</v>
      </c>
      <c r="Y183" s="162" t="s">
        <v>136</v>
      </c>
      <c r="Z183" s="152"/>
      <c r="AA183" s="152"/>
      <c r="AB183" s="152"/>
      <c r="AC183" s="152"/>
      <c r="AD183" s="152"/>
      <c r="AE183" s="152"/>
      <c r="AF183" s="152"/>
      <c r="AG183" s="152" t="s">
        <v>137</v>
      </c>
      <c r="AH183" s="152"/>
      <c r="AI183" s="152"/>
      <c r="AJ183" s="152"/>
      <c r="AK183" s="152"/>
      <c r="AL183" s="152"/>
      <c r="AM183" s="152"/>
      <c r="AN183" s="152"/>
      <c r="AO183" s="152"/>
      <c r="AP183" s="152"/>
      <c r="AQ183" s="152"/>
      <c r="AR183" s="152"/>
      <c r="AS183" s="152"/>
      <c r="AT183" s="152"/>
      <c r="AU183" s="152"/>
      <c r="AV183" s="152"/>
      <c r="AW183" s="152"/>
      <c r="AX183" s="152"/>
      <c r="AY183" s="152"/>
      <c r="AZ183" s="152"/>
      <c r="BA183" s="152"/>
      <c r="BB183" s="152"/>
      <c r="BC183" s="152"/>
      <c r="BD183" s="152"/>
      <c r="BE183" s="152"/>
      <c r="BF183" s="152"/>
      <c r="BG183" s="152"/>
      <c r="BH183" s="152"/>
    </row>
    <row r="184" spans="1:60" outlineLevel="2">
      <c r="A184" s="159"/>
      <c r="B184" s="160"/>
      <c r="C184" s="189" t="s">
        <v>349</v>
      </c>
      <c r="D184" s="164"/>
      <c r="E184" s="165">
        <v>4</v>
      </c>
      <c r="F184" s="195"/>
      <c r="G184" s="162"/>
      <c r="H184" s="162"/>
      <c r="I184" s="162"/>
      <c r="J184" s="162"/>
      <c r="K184" s="162"/>
      <c r="L184" s="162"/>
      <c r="M184" s="162"/>
      <c r="N184" s="161"/>
      <c r="O184" s="161"/>
      <c r="P184" s="161"/>
      <c r="Q184" s="161"/>
      <c r="R184" s="162"/>
      <c r="S184" s="162"/>
      <c r="T184" s="162"/>
      <c r="U184" s="162"/>
      <c r="V184" s="162"/>
      <c r="W184" s="162"/>
      <c r="X184" s="162"/>
      <c r="Y184" s="162"/>
      <c r="Z184" s="152"/>
      <c r="AA184" s="152"/>
      <c r="AB184" s="152"/>
      <c r="AC184" s="152"/>
      <c r="AD184" s="152"/>
      <c r="AE184" s="152"/>
      <c r="AF184" s="152"/>
      <c r="AG184" s="152" t="s">
        <v>139</v>
      </c>
      <c r="AH184" s="152">
        <v>0</v>
      </c>
      <c r="AI184" s="152"/>
      <c r="AJ184" s="152"/>
      <c r="AK184" s="152"/>
      <c r="AL184" s="152"/>
      <c r="AM184" s="152"/>
      <c r="AN184" s="152"/>
      <c r="AO184" s="152"/>
      <c r="AP184" s="152"/>
      <c r="AQ184" s="152"/>
      <c r="AR184" s="152"/>
      <c r="AS184" s="152"/>
      <c r="AT184" s="152"/>
      <c r="AU184" s="152"/>
      <c r="AV184" s="152"/>
      <c r="AW184" s="152"/>
      <c r="AX184" s="152"/>
      <c r="AY184" s="152"/>
      <c r="AZ184" s="152"/>
      <c r="BA184" s="152"/>
      <c r="BB184" s="152"/>
      <c r="BC184" s="152"/>
      <c r="BD184" s="152"/>
      <c r="BE184" s="152"/>
      <c r="BF184" s="152"/>
      <c r="BG184" s="152"/>
      <c r="BH184" s="152"/>
    </row>
    <row r="185" spans="1:60" outlineLevel="1">
      <c r="A185" s="181">
        <v>75</v>
      </c>
      <c r="B185" s="182" t="s">
        <v>350</v>
      </c>
      <c r="C185" s="190" t="s">
        <v>351</v>
      </c>
      <c r="D185" s="183"/>
      <c r="E185" s="184">
        <v>2</v>
      </c>
      <c r="F185" s="185">
        <v>0</v>
      </c>
      <c r="G185" s="186">
        <f>ROUND(E185*F185,2)</f>
        <v>0</v>
      </c>
      <c r="H185" s="163">
        <v>0</v>
      </c>
      <c r="I185" s="162">
        <f>ROUND(E185*H185,2)</f>
        <v>0</v>
      </c>
      <c r="J185" s="163">
        <v>1520</v>
      </c>
      <c r="K185" s="162">
        <f>ROUND(E185*J185,2)</f>
        <v>3040</v>
      </c>
      <c r="L185" s="162">
        <v>21</v>
      </c>
      <c r="M185" s="162">
        <f>G185*(1+L185/100)</f>
        <v>0</v>
      </c>
      <c r="N185" s="161">
        <v>0</v>
      </c>
      <c r="O185" s="161">
        <f>ROUND(E185*N185,2)</f>
        <v>0</v>
      </c>
      <c r="P185" s="161">
        <v>8.5000000000000006E-2</v>
      </c>
      <c r="Q185" s="161">
        <f>ROUND(E185*P185,2)</f>
        <v>0.17</v>
      </c>
      <c r="R185" s="162"/>
      <c r="S185" s="162" t="s">
        <v>157</v>
      </c>
      <c r="T185" s="162" t="s">
        <v>158</v>
      </c>
      <c r="U185" s="162">
        <v>0</v>
      </c>
      <c r="V185" s="162">
        <f>ROUND(E185*U185,2)</f>
        <v>0</v>
      </c>
      <c r="W185" s="162"/>
      <c r="X185" s="162" t="s">
        <v>135</v>
      </c>
      <c r="Y185" s="162" t="s">
        <v>136</v>
      </c>
      <c r="Z185" s="152"/>
      <c r="AA185" s="152"/>
      <c r="AB185" s="152"/>
      <c r="AC185" s="152"/>
      <c r="AD185" s="152"/>
      <c r="AE185" s="152"/>
      <c r="AF185" s="152"/>
      <c r="AG185" s="152" t="s">
        <v>137</v>
      </c>
      <c r="AH185" s="152"/>
      <c r="AI185" s="152"/>
      <c r="AJ185" s="152"/>
      <c r="AK185" s="152"/>
      <c r="AL185" s="152"/>
      <c r="AM185" s="152"/>
      <c r="AN185" s="152"/>
      <c r="AO185" s="152"/>
      <c r="AP185" s="152"/>
      <c r="AQ185" s="152"/>
      <c r="AR185" s="152"/>
      <c r="AS185" s="152"/>
      <c r="AT185" s="152"/>
      <c r="AU185" s="152"/>
      <c r="AV185" s="152"/>
      <c r="AW185" s="152"/>
      <c r="AX185" s="152"/>
      <c r="AY185" s="152"/>
      <c r="AZ185" s="152"/>
      <c r="BA185" s="152"/>
      <c r="BB185" s="152"/>
      <c r="BC185" s="152"/>
      <c r="BD185" s="152"/>
      <c r="BE185" s="152"/>
      <c r="BF185" s="152"/>
      <c r="BG185" s="152"/>
      <c r="BH185" s="152"/>
    </row>
    <row r="186" spans="1:60" outlineLevel="1">
      <c r="A186" s="175">
        <v>76</v>
      </c>
      <c r="B186" s="176" t="s">
        <v>352</v>
      </c>
      <c r="C186" s="188" t="s">
        <v>353</v>
      </c>
      <c r="D186" s="177" t="s">
        <v>325</v>
      </c>
      <c r="E186" s="178">
        <v>2</v>
      </c>
      <c r="F186" s="179">
        <v>0</v>
      </c>
      <c r="G186" s="180">
        <f>ROUND(E186*F186,2)</f>
        <v>0</v>
      </c>
      <c r="H186" s="163">
        <v>488.12</v>
      </c>
      <c r="I186" s="162">
        <f>ROUND(E186*H186,2)</f>
        <v>976.24</v>
      </c>
      <c r="J186" s="163">
        <v>31.88</v>
      </c>
      <c r="K186" s="162">
        <f>ROUND(E186*J186,2)</f>
        <v>63.76</v>
      </c>
      <c r="L186" s="162">
        <v>21</v>
      </c>
      <c r="M186" s="162">
        <f>G186*(1+L186/100)</f>
        <v>0</v>
      </c>
      <c r="N186" s="161">
        <v>2.0600000000000002E-3</v>
      </c>
      <c r="O186" s="161">
        <f>ROUND(E186*N186,2)</f>
        <v>0</v>
      </c>
      <c r="P186" s="161">
        <v>0</v>
      </c>
      <c r="Q186" s="161">
        <f>ROUND(E186*P186,2)</f>
        <v>0</v>
      </c>
      <c r="R186" s="162"/>
      <c r="S186" s="162" t="s">
        <v>157</v>
      </c>
      <c r="T186" s="162" t="s">
        <v>158</v>
      </c>
      <c r="U186" s="162">
        <v>0.23</v>
      </c>
      <c r="V186" s="162">
        <f>ROUND(E186*U186,2)</f>
        <v>0.46</v>
      </c>
      <c r="W186" s="162"/>
      <c r="X186" s="162" t="s">
        <v>135</v>
      </c>
      <c r="Y186" s="162" t="s">
        <v>136</v>
      </c>
      <c r="Z186" s="152"/>
      <c r="AA186" s="152"/>
      <c r="AB186" s="152"/>
      <c r="AC186" s="152"/>
      <c r="AD186" s="152"/>
      <c r="AE186" s="152"/>
      <c r="AF186" s="152"/>
      <c r="AG186" s="152" t="s">
        <v>137</v>
      </c>
      <c r="AH186" s="152"/>
      <c r="AI186" s="152"/>
      <c r="AJ186" s="152"/>
      <c r="AK186" s="152"/>
      <c r="AL186" s="152"/>
      <c r="AM186" s="152"/>
      <c r="AN186" s="152"/>
      <c r="AO186" s="152"/>
      <c r="AP186" s="152"/>
      <c r="AQ186" s="152"/>
      <c r="AR186" s="152"/>
      <c r="AS186" s="152"/>
      <c r="AT186" s="152"/>
      <c r="AU186" s="152"/>
      <c r="AV186" s="152"/>
      <c r="AW186" s="152"/>
      <c r="AX186" s="152"/>
      <c r="AY186" s="152"/>
      <c r="AZ186" s="152"/>
      <c r="BA186" s="152"/>
      <c r="BB186" s="152"/>
      <c r="BC186" s="152"/>
      <c r="BD186" s="152"/>
      <c r="BE186" s="152"/>
      <c r="BF186" s="152"/>
      <c r="BG186" s="152"/>
      <c r="BH186" s="152"/>
    </row>
    <row r="187" spans="1:60" outlineLevel="2">
      <c r="A187" s="159"/>
      <c r="B187" s="160"/>
      <c r="C187" s="189" t="s">
        <v>354</v>
      </c>
      <c r="D187" s="164"/>
      <c r="E187" s="165">
        <v>2</v>
      </c>
      <c r="F187" s="195"/>
      <c r="G187" s="162"/>
      <c r="H187" s="162"/>
      <c r="I187" s="162"/>
      <c r="J187" s="162"/>
      <c r="K187" s="162"/>
      <c r="L187" s="162"/>
      <c r="M187" s="162"/>
      <c r="N187" s="161"/>
      <c r="O187" s="161"/>
      <c r="P187" s="161"/>
      <c r="Q187" s="161"/>
      <c r="R187" s="162"/>
      <c r="S187" s="162"/>
      <c r="T187" s="162"/>
      <c r="U187" s="162"/>
      <c r="V187" s="162"/>
      <c r="W187" s="162"/>
      <c r="X187" s="162"/>
      <c r="Y187" s="162"/>
      <c r="Z187" s="152"/>
      <c r="AA187" s="152"/>
      <c r="AB187" s="152"/>
      <c r="AC187" s="152"/>
      <c r="AD187" s="152"/>
      <c r="AE187" s="152"/>
      <c r="AF187" s="152"/>
      <c r="AG187" s="152" t="s">
        <v>139</v>
      </c>
      <c r="AH187" s="152">
        <v>0</v>
      </c>
      <c r="AI187" s="152"/>
      <c r="AJ187" s="152"/>
      <c r="AK187" s="152"/>
      <c r="AL187" s="152"/>
      <c r="AM187" s="152"/>
      <c r="AN187" s="152"/>
      <c r="AO187" s="152"/>
      <c r="AP187" s="152"/>
      <c r="AQ187" s="152"/>
      <c r="AR187" s="152"/>
      <c r="AS187" s="152"/>
      <c r="AT187" s="152"/>
      <c r="AU187" s="152"/>
      <c r="AV187" s="152"/>
      <c r="AW187" s="152"/>
      <c r="AX187" s="152"/>
      <c r="AY187" s="152"/>
      <c r="AZ187" s="152"/>
      <c r="BA187" s="152"/>
      <c r="BB187" s="152"/>
      <c r="BC187" s="152"/>
      <c r="BD187" s="152"/>
      <c r="BE187" s="152"/>
      <c r="BF187" s="152"/>
      <c r="BG187" s="152"/>
      <c r="BH187" s="152"/>
    </row>
    <row r="188" spans="1:60" outlineLevel="1">
      <c r="A188" s="181">
        <v>77</v>
      </c>
      <c r="B188" s="182" t="s">
        <v>355</v>
      </c>
      <c r="C188" s="190" t="s">
        <v>356</v>
      </c>
      <c r="D188" s="183" t="s">
        <v>156</v>
      </c>
      <c r="E188" s="184">
        <v>3</v>
      </c>
      <c r="F188" s="185">
        <v>0</v>
      </c>
      <c r="G188" s="186">
        <f>ROUND(E188*F188,2)</f>
        <v>0</v>
      </c>
      <c r="H188" s="163">
        <v>849.48</v>
      </c>
      <c r="I188" s="162">
        <f>ROUND(E188*H188,2)</f>
        <v>2548.44</v>
      </c>
      <c r="J188" s="163">
        <v>1393.19</v>
      </c>
      <c r="K188" s="162">
        <f>ROUND(E188*J188,2)</f>
        <v>4179.57</v>
      </c>
      <c r="L188" s="162">
        <v>21</v>
      </c>
      <c r="M188" s="162">
        <f>G188*(1+L188/100)</f>
        <v>0</v>
      </c>
      <c r="N188" s="161">
        <v>1.41E-3</v>
      </c>
      <c r="O188" s="161">
        <f>ROUND(E188*N188,2)</f>
        <v>0</v>
      </c>
      <c r="P188" s="161">
        <v>0</v>
      </c>
      <c r="Q188" s="161">
        <f>ROUND(E188*P188,2)</f>
        <v>0</v>
      </c>
      <c r="R188" s="162"/>
      <c r="S188" s="162" t="s">
        <v>134</v>
      </c>
      <c r="T188" s="162" t="s">
        <v>273</v>
      </c>
      <c r="U188" s="162">
        <v>2.46922</v>
      </c>
      <c r="V188" s="162">
        <f>ROUND(E188*U188,2)</f>
        <v>7.41</v>
      </c>
      <c r="W188" s="162"/>
      <c r="X188" s="162" t="s">
        <v>274</v>
      </c>
      <c r="Y188" s="162" t="s">
        <v>136</v>
      </c>
      <c r="Z188" s="152"/>
      <c r="AA188" s="152"/>
      <c r="AB188" s="152"/>
      <c r="AC188" s="152"/>
      <c r="AD188" s="152"/>
      <c r="AE188" s="152"/>
      <c r="AF188" s="152"/>
      <c r="AG188" s="152" t="s">
        <v>275</v>
      </c>
      <c r="AH188" s="152"/>
      <c r="AI188" s="152"/>
      <c r="AJ188" s="152"/>
      <c r="AK188" s="152"/>
      <c r="AL188" s="152"/>
      <c r="AM188" s="152"/>
      <c r="AN188" s="152"/>
      <c r="AO188" s="152"/>
      <c r="AP188" s="152"/>
      <c r="AQ188" s="152"/>
      <c r="AR188" s="152"/>
      <c r="AS188" s="152"/>
      <c r="AT188" s="152"/>
      <c r="AU188" s="152"/>
      <c r="AV188" s="152"/>
      <c r="AW188" s="152"/>
      <c r="AX188" s="152"/>
      <c r="AY188" s="152"/>
      <c r="AZ188" s="152"/>
      <c r="BA188" s="152"/>
      <c r="BB188" s="152"/>
      <c r="BC188" s="152"/>
      <c r="BD188" s="152"/>
      <c r="BE188" s="152"/>
      <c r="BF188" s="152"/>
      <c r="BG188" s="152"/>
      <c r="BH188" s="152"/>
    </row>
    <row r="189" spans="1:60" outlineLevel="1">
      <c r="A189" s="175">
        <v>78</v>
      </c>
      <c r="B189" s="176" t="s">
        <v>357</v>
      </c>
      <c r="C189" s="188" t="s">
        <v>358</v>
      </c>
      <c r="D189" s="177" t="s">
        <v>156</v>
      </c>
      <c r="E189" s="178">
        <v>4</v>
      </c>
      <c r="F189" s="179">
        <v>0</v>
      </c>
      <c r="G189" s="180">
        <f>ROUND(E189*F189,2)</f>
        <v>0</v>
      </c>
      <c r="H189" s="163">
        <v>0</v>
      </c>
      <c r="I189" s="162">
        <f>ROUND(E189*H189,2)</f>
        <v>0</v>
      </c>
      <c r="J189" s="163">
        <v>405.14</v>
      </c>
      <c r="K189" s="162">
        <f>ROUND(E189*J189,2)</f>
        <v>1620.56</v>
      </c>
      <c r="L189" s="162">
        <v>21</v>
      </c>
      <c r="M189" s="162">
        <f>G189*(1+L189/100)</f>
        <v>0</v>
      </c>
      <c r="N189" s="161">
        <v>0</v>
      </c>
      <c r="O189" s="161">
        <f>ROUND(E189*N189,2)</f>
        <v>0</v>
      </c>
      <c r="P189" s="161">
        <v>3.1870000000000002E-2</v>
      </c>
      <c r="Q189" s="161">
        <f>ROUND(E189*P189,2)</f>
        <v>0.13</v>
      </c>
      <c r="R189" s="162"/>
      <c r="S189" s="162" t="s">
        <v>134</v>
      </c>
      <c r="T189" s="162" t="s">
        <v>273</v>
      </c>
      <c r="U189" s="162">
        <v>0.89376</v>
      </c>
      <c r="V189" s="162">
        <f>ROUND(E189*U189,2)</f>
        <v>3.58</v>
      </c>
      <c r="W189" s="162"/>
      <c r="X189" s="162" t="s">
        <v>274</v>
      </c>
      <c r="Y189" s="162" t="s">
        <v>136</v>
      </c>
      <c r="Z189" s="152"/>
      <c r="AA189" s="152"/>
      <c r="AB189" s="152"/>
      <c r="AC189" s="152"/>
      <c r="AD189" s="152"/>
      <c r="AE189" s="152"/>
      <c r="AF189" s="152"/>
      <c r="AG189" s="152" t="s">
        <v>275</v>
      </c>
      <c r="AH189" s="152"/>
      <c r="AI189" s="152"/>
      <c r="AJ189" s="152"/>
      <c r="AK189" s="152"/>
      <c r="AL189" s="152"/>
      <c r="AM189" s="152"/>
      <c r="AN189" s="152"/>
      <c r="AO189" s="152"/>
      <c r="AP189" s="152"/>
      <c r="AQ189" s="152"/>
      <c r="AR189" s="152"/>
      <c r="AS189" s="152"/>
      <c r="AT189" s="152"/>
      <c r="AU189" s="152"/>
      <c r="AV189" s="152"/>
      <c r="AW189" s="152"/>
      <c r="AX189" s="152"/>
      <c r="AY189" s="152"/>
      <c r="AZ189" s="152"/>
      <c r="BA189" s="152"/>
      <c r="BB189" s="152"/>
      <c r="BC189" s="152"/>
      <c r="BD189" s="152"/>
      <c r="BE189" s="152"/>
      <c r="BF189" s="152"/>
      <c r="BG189" s="152"/>
      <c r="BH189" s="152"/>
    </row>
    <row r="190" spans="1:60" outlineLevel="2">
      <c r="A190" s="159"/>
      <c r="B190" s="160"/>
      <c r="C190" s="189" t="s">
        <v>359</v>
      </c>
      <c r="D190" s="164"/>
      <c r="E190" s="165">
        <v>3</v>
      </c>
      <c r="F190" s="195"/>
      <c r="G190" s="162"/>
      <c r="H190" s="162"/>
      <c r="I190" s="162"/>
      <c r="J190" s="162"/>
      <c r="K190" s="162"/>
      <c r="L190" s="162"/>
      <c r="M190" s="162"/>
      <c r="N190" s="161"/>
      <c r="O190" s="161"/>
      <c r="P190" s="161"/>
      <c r="Q190" s="161"/>
      <c r="R190" s="162"/>
      <c r="S190" s="162"/>
      <c r="T190" s="162"/>
      <c r="U190" s="162"/>
      <c r="V190" s="162"/>
      <c r="W190" s="162"/>
      <c r="X190" s="162"/>
      <c r="Y190" s="162"/>
      <c r="Z190" s="152"/>
      <c r="AA190" s="152"/>
      <c r="AB190" s="152"/>
      <c r="AC190" s="152"/>
      <c r="AD190" s="152"/>
      <c r="AE190" s="152"/>
      <c r="AF190" s="152"/>
      <c r="AG190" s="152" t="s">
        <v>139</v>
      </c>
      <c r="AH190" s="152">
        <v>0</v>
      </c>
      <c r="AI190" s="152"/>
      <c r="AJ190" s="152"/>
      <c r="AK190" s="152"/>
      <c r="AL190" s="152"/>
      <c r="AM190" s="152"/>
      <c r="AN190" s="152"/>
      <c r="AO190" s="152"/>
      <c r="AP190" s="152"/>
      <c r="AQ190" s="152"/>
      <c r="AR190" s="152"/>
      <c r="AS190" s="152"/>
      <c r="AT190" s="152"/>
      <c r="AU190" s="152"/>
      <c r="AV190" s="152"/>
      <c r="AW190" s="152"/>
      <c r="AX190" s="152"/>
      <c r="AY190" s="152"/>
      <c r="AZ190" s="152"/>
      <c r="BA190" s="152"/>
      <c r="BB190" s="152"/>
      <c r="BC190" s="152"/>
      <c r="BD190" s="152"/>
      <c r="BE190" s="152"/>
      <c r="BF190" s="152"/>
      <c r="BG190" s="152"/>
      <c r="BH190" s="152"/>
    </row>
    <row r="191" spans="1:60" outlineLevel="3">
      <c r="A191" s="159"/>
      <c r="B191" s="160"/>
      <c r="C191" s="189" t="s">
        <v>360</v>
      </c>
      <c r="D191" s="164"/>
      <c r="E191" s="165">
        <v>1</v>
      </c>
      <c r="F191" s="195"/>
      <c r="G191" s="162"/>
      <c r="H191" s="162"/>
      <c r="I191" s="162"/>
      <c r="J191" s="162"/>
      <c r="K191" s="162"/>
      <c r="L191" s="162"/>
      <c r="M191" s="162"/>
      <c r="N191" s="161"/>
      <c r="O191" s="161"/>
      <c r="P191" s="161"/>
      <c r="Q191" s="161"/>
      <c r="R191" s="162"/>
      <c r="S191" s="162"/>
      <c r="T191" s="162"/>
      <c r="U191" s="162"/>
      <c r="V191" s="162"/>
      <c r="W191" s="162"/>
      <c r="X191" s="162"/>
      <c r="Y191" s="162"/>
      <c r="Z191" s="152"/>
      <c r="AA191" s="152"/>
      <c r="AB191" s="152"/>
      <c r="AC191" s="152"/>
      <c r="AD191" s="152"/>
      <c r="AE191" s="152"/>
      <c r="AF191" s="152"/>
      <c r="AG191" s="152" t="s">
        <v>139</v>
      </c>
      <c r="AH191" s="152">
        <v>0</v>
      </c>
      <c r="AI191" s="152"/>
      <c r="AJ191" s="152"/>
      <c r="AK191" s="152"/>
      <c r="AL191" s="152"/>
      <c r="AM191" s="152"/>
      <c r="AN191" s="152"/>
      <c r="AO191" s="152"/>
      <c r="AP191" s="152"/>
      <c r="AQ191" s="152"/>
      <c r="AR191" s="152"/>
      <c r="AS191" s="152"/>
      <c r="AT191" s="152"/>
      <c r="AU191" s="152"/>
      <c r="AV191" s="152"/>
      <c r="AW191" s="152"/>
      <c r="AX191" s="152"/>
      <c r="AY191" s="152"/>
      <c r="AZ191" s="152"/>
      <c r="BA191" s="152"/>
      <c r="BB191" s="152"/>
      <c r="BC191" s="152"/>
      <c r="BD191" s="152"/>
      <c r="BE191" s="152"/>
      <c r="BF191" s="152"/>
      <c r="BG191" s="152"/>
      <c r="BH191" s="152"/>
    </row>
    <row r="192" spans="1:60" outlineLevel="1">
      <c r="A192" s="175">
        <v>79</v>
      </c>
      <c r="B192" s="176" t="s">
        <v>361</v>
      </c>
      <c r="C192" s="188" t="s">
        <v>362</v>
      </c>
      <c r="D192" s="177" t="s">
        <v>156</v>
      </c>
      <c r="E192" s="178">
        <v>2</v>
      </c>
      <c r="F192" s="179">
        <v>0</v>
      </c>
      <c r="G192" s="180">
        <f>ROUND(E192*F192,2)</f>
        <v>0</v>
      </c>
      <c r="H192" s="163">
        <v>27.59</v>
      </c>
      <c r="I192" s="162">
        <f>ROUND(E192*H192,2)</f>
        <v>55.18</v>
      </c>
      <c r="J192" s="163">
        <v>1348.98</v>
      </c>
      <c r="K192" s="162">
        <f>ROUND(E192*J192,2)</f>
        <v>2697.96</v>
      </c>
      <c r="L192" s="162">
        <v>21</v>
      </c>
      <c r="M192" s="162">
        <f>G192*(1+L192/100)</f>
        <v>0</v>
      </c>
      <c r="N192" s="161">
        <v>9.5E-4</v>
      </c>
      <c r="O192" s="161">
        <f>ROUND(E192*N192,2)</f>
        <v>0</v>
      </c>
      <c r="P192" s="161">
        <v>0.38472000000000001</v>
      </c>
      <c r="Q192" s="161">
        <f>ROUND(E192*P192,2)</f>
        <v>0.77</v>
      </c>
      <c r="R192" s="162"/>
      <c r="S192" s="162" t="s">
        <v>134</v>
      </c>
      <c r="T192" s="162" t="s">
        <v>273</v>
      </c>
      <c r="U192" s="162">
        <v>2.7669800000000002</v>
      </c>
      <c r="V192" s="162">
        <f>ROUND(E192*U192,2)</f>
        <v>5.53</v>
      </c>
      <c r="W192" s="162"/>
      <c r="X192" s="162" t="s">
        <v>274</v>
      </c>
      <c r="Y192" s="162" t="s">
        <v>136</v>
      </c>
      <c r="Z192" s="152"/>
      <c r="AA192" s="152"/>
      <c r="AB192" s="152"/>
      <c r="AC192" s="152"/>
      <c r="AD192" s="152"/>
      <c r="AE192" s="152"/>
      <c r="AF192" s="152"/>
      <c r="AG192" s="152" t="s">
        <v>275</v>
      </c>
      <c r="AH192" s="152"/>
      <c r="AI192" s="152"/>
      <c r="AJ192" s="152"/>
      <c r="AK192" s="152"/>
      <c r="AL192" s="152"/>
      <c r="AM192" s="152"/>
      <c r="AN192" s="152"/>
      <c r="AO192" s="152"/>
      <c r="AP192" s="152"/>
      <c r="AQ192" s="152"/>
      <c r="AR192" s="152"/>
      <c r="AS192" s="152"/>
      <c r="AT192" s="152"/>
      <c r="AU192" s="152"/>
      <c r="AV192" s="152"/>
      <c r="AW192" s="152"/>
      <c r="AX192" s="152"/>
      <c r="AY192" s="152"/>
      <c r="AZ192" s="152"/>
      <c r="BA192" s="152"/>
      <c r="BB192" s="152"/>
      <c r="BC192" s="152"/>
      <c r="BD192" s="152"/>
      <c r="BE192" s="152"/>
      <c r="BF192" s="152"/>
      <c r="BG192" s="152"/>
      <c r="BH192" s="152"/>
    </row>
    <row r="193" spans="1:60" outlineLevel="2">
      <c r="A193" s="159"/>
      <c r="B193" s="160"/>
      <c r="C193" s="189" t="s">
        <v>363</v>
      </c>
      <c r="D193" s="164"/>
      <c r="E193" s="165">
        <v>2</v>
      </c>
      <c r="F193" s="195"/>
      <c r="G193" s="162"/>
      <c r="H193" s="162"/>
      <c r="I193" s="162"/>
      <c r="J193" s="162"/>
      <c r="K193" s="162"/>
      <c r="L193" s="162"/>
      <c r="M193" s="162"/>
      <c r="N193" s="161"/>
      <c r="O193" s="161"/>
      <c r="P193" s="161"/>
      <c r="Q193" s="161"/>
      <c r="R193" s="162"/>
      <c r="S193" s="162"/>
      <c r="T193" s="162"/>
      <c r="U193" s="162"/>
      <c r="V193" s="162"/>
      <c r="W193" s="162"/>
      <c r="X193" s="162"/>
      <c r="Y193" s="162"/>
      <c r="Z193" s="152"/>
      <c r="AA193" s="152"/>
      <c r="AB193" s="152"/>
      <c r="AC193" s="152"/>
      <c r="AD193" s="152"/>
      <c r="AE193" s="152"/>
      <c r="AF193" s="152"/>
      <c r="AG193" s="152" t="s">
        <v>139</v>
      </c>
      <c r="AH193" s="152">
        <v>0</v>
      </c>
      <c r="AI193" s="152"/>
      <c r="AJ193" s="152"/>
      <c r="AK193" s="152"/>
      <c r="AL193" s="152"/>
      <c r="AM193" s="152"/>
      <c r="AN193" s="152"/>
      <c r="AO193" s="152"/>
      <c r="AP193" s="152"/>
      <c r="AQ193" s="152"/>
      <c r="AR193" s="152"/>
      <c r="AS193" s="152"/>
      <c r="AT193" s="152"/>
      <c r="AU193" s="152"/>
      <c r="AV193" s="152"/>
      <c r="AW193" s="152"/>
      <c r="AX193" s="152"/>
      <c r="AY193" s="152"/>
      <c r="AZ193" s="152"/>
      <c r="BA193" s="152"/>
      <c r="BB193" s="152"/>
      <c r="BC193" s="152"/>
      <c r="BD193" s="152"/>
      <c r="BE193" s="152"/>
      <c r="BF193" s="152"/>
      <c r="BG193" s="152"/>
      <c r="BH193" s="152"/>
    </row>
    <row r="194" spans="1:60" ht="22.5" outlineLevel="1">
      <c r="A194" s="181">
        <v>80</v>
      </c>
      <c r="B194" s="182" t="s">
        <v>364</v>
      </c>
      <c r="C194" s="190" t="s">
        <v>513</v>
      </c>
      <c r="D194" s="183" t="s">
        <v>156</v>
      </c>
      <c r="E194" s="184">
        <v>2</v>
      </c>
      <c r="F194" s="185">
        <v>0</v>
      </c>
      <c r="G194" s="186">
        <f>ROUND(E194*F194,2)</f>
        <v>0</v>
      </c>
      <c r="H194" s="163">
        <v>1752</v>
      </c>
      <c r="I194" s="162">
        <f>ROUND(E194*H194,2)</f>
        <v>3504</v>
      </c>
      <c r="J194" s="163">
        <v>0</v>
      </c>
      <c r="K194" s="162">
        <f>ROUND(E194*J194,2)</f>
        <v>0</v>
      </c>
      <c r="L194" s="162">
        <v>21</v>
      </c>
      <c r="M194" s="162">
        <f>G194*(1+L194/100)</f>
        <v>0</v>
      </c>
      <c r="N194" s="161">
        <v>1.48E-3</v>
      </c>
      <c r="O194" s="161">
        <f>ROUND(E194*N194,2)</f>
        <v>0</v>
      </c>
      <c r="P194" s="161">
        <v>0</v>
      </c>
      <c r="Q194" s="161">
        <f>ROUND(E194*P194,2)</f>
        <v>0</v>
      </c>
      <c r="R194" s="162" t="s">
        <v>199</v>
      </c>
      <c r="S194" s="162" t="s">
        <v>134</v>
      </c>
      <c r="T194" s="162" t="s">
        <v>134</v>
      </c>
      <c r="U194" s="162">
        <v>0</v>
      </c>
      <c r="V194" s="162">
        <f>ROUND(E194*U194,2)</f>
        <v>0</v>
      </c>
      <c r="W194" s="162"/>
      <c r="X194" s="162" t="s">
        <v>200</v>
      </c>
      <c r="Y194" s="162" t="s">
        <v>136</v>
      </c>
      <c r="Z194" s="152"/>
      <c r="AA194" s="152"/>
      <c r="AB194" s="152"/>
      <c r="AC194" s="152"/>
      <c r="AD194" s="152"/>
      <c r="AE194" s="152"/>
      <c r="AF194" s="152"/>
      <c r="AG194" s="152" t="s">
        <v>201</v>
      </c>
      <c r="AH194" s="152"/>
      <c r="AI194" s="152"/>
      <c r="AJ194" s="152"/>
      <c r="AK194" s="152"/>
      <c r="AL194" s="152"/>
      <c r="AM194" s="152"/>
      <c r="AN194" s="152"/>
      <c r="AO194" s="152"/>
      <c r="AP194" s="152"/>
      <c r="AQ194" s="152"/>
      <c r="AR194" s="152"/>
      <c r="AS194" s="152"/>
      <c r="AT194" s="152"/>
      <c r="AU194" s="152"/>
      <c r="AV194" s="152"/>
      <c r="AW194" s="152"/>
      <c r="AX194" s="152"/>
      <c r="AY194" s="152"/>
      <c r="AZ194" s="152"/>
      <c r="BA194" s="152"/>
      <c r="BB194" s="152"/>
      <c r="BC194" s="152"/>
      <c r="BD194" s="152"/>
      <c r="BE194" s="152"/>
      <c r="BF194" s="152"/>
      <c r="BG194" s="152"/>
      <c r="BH194" s="152"/>
    </row>
    <row r="195" spans="1:60" outlineLevel="1">
      <c r="A195" s="181">
        <v>81</v>
      </c>
      <c r="B195" s="182" t="s">
        <v>365</v>
      </c>
      <c r="C195" s="190" t="s">
        <v>514</v>
      </c>
      <c r="D195" s="183" t="s">
        <v>156</v>
      </c>
      <c r="E195" s="184">
        <v>2</v>
      </c>
      <c r="F195" s="185">
        <v>0</v>
      </c>
      <c r="G195" s="186">
        <f>ROUND(E195*F195,2)</f>
        <v>0</v>
      </c>
      <c r="H195" s="163">
        <v>455.5</v>
      </c>
      <c r="I195" s="162">
        <f>ROUND(E195*H195,2)</f>
        <v>911</v>
      </c>
      <c r="J195" s="163">
        <v>0</v>
      </c>
      <c r="K195" s="162">
        <f>ROUND(E195*J195,2)</f>
        <v>0</v>
      </c>
      <c r="L195" s="162">
        <v>21</v>
      </c>
      <c r="M195" s="162">
        <f>G195*(1+L195/100)</f>
        <v>0</v>
      </c>
      <c r="N195" s="161">
        <v>0</v>
      </c>
      <c r="O195" s="161">
        <f>ROUND(E195*N195,2)</f>
        <v>0</v>
      </c>
      <c r="P195" s="161">
        <v>0</v>
      </c>
      <c r="Q195" s="161">
        <f>ROUND(E195*P195,2)</f>
        <v>0</v>
      </c>
      <c r="R195" s="162" t="s">
        <v>199</v>
      </c>
      <c r="S195" s="162" t="s">
        <v>134</v>
      </c>
      <c r="T195" s="162" t="s">
        <v>134</v>
      </c>
      <c r="U195" s="162">
        <v>0</v>
      </c>
      <c r="V195" s="162">
        <f>ROUND(E195*U195,2)</f>
        <v>0</v>
      </c>
      <c r="W195" s="162"/>
      <c r="X195" s="162" t="s">
        <v>200</v>
      </c>
      <c r="Y195" s="162" t="s">
        <v>136</v>
      </c>
      <c r="Z195" s="152"/>
      <c r="AA195" s="152"/>
      <c r="AB195" s="152"/>
      <c r="AC195" s="152"/>
      <c r="AD195" s="152"/>
      <c r="AE195" s="152"/>
      <c r="AF195" s="152"/>
      <c r="AG195" s="152" t="s">
        <v>201</v>
      </c>
      <c r="AH195" s="152"/>
      <c r="AI195" s="152"/>
      <c r="AJ195" s="152"/>
      <c r="AK195" s="152"/>
      <c r="AL195" s="152"/>
      <c r="AM195" s="152"/>
      <c r="AN195" s="152"/>
      <c r="AO195" s="152"/>
      <c r="AP195" s="152"/>
      <c r="AQ195" s="152"/>
      <c r="AR195" s="152"/>
      <c r="AS195" s="152"/>
      <c r="AT195" s="152"/>
      <c r="AU195" s="152"/>
      <c r="AV195" s="152"/>
      <c r="AW195" s="152"/>
      <c r="AX195" s="152"/>
      <c r="AY195" s="152"/>
      <c r="AZ195" s="152"/>
      <c r="BA195" s="152"/>
      <c r="BB195" s="152"/>
      <c r="BC195" s="152"/>
      <c r="BD195" s="152"/>
      <c r="BE195" s="152"/>
      <c r="BF195" s="152"/>
      <c r="BG195" s="152"/>
      <c r="BH195" s="152"/>
    </row>
    <row r="196" spans="1:60" ht="22.5" outlineLevel="1">
      <c r="A196" s="181">
        <v>82</v>
      </c>
      <c r="B196" s="182" t="s">
        <v>366</v>
      </c>
      <c r="C196" s="190" t="s">
        <v>367</v>
      </c>
      <c r="D196" s="183" t="s">
        <v>0</v>
      </c>
      <c r="E196" s="184">
        <v>599.32000000000005</v>
      </c>
      <c r="F196" s="185">
        <v>0</v>
      </c>
      <c r="G196" s="186">
        <f>ROUND(E196*F196,2)</f>
        <v>0</v>
      </c>
      <c r="H196" s="163">
        <v>0</v>
      </c>
      <c r="I196" s="162">
        <f>ROUND(E196*H196,2)</f>
        <v>0</v>
      </c>
      <c r="J196" s="163">
        <v>0.36</v>
      </c>
      <c r="K196" s="162">
        <f>ROUND(E196*J196,2)</f>
        <v>215.76</v>
      </c>
      <c r="L196" s="162">
        <v>21</v>
      </c>
      <c r="M196" s="162">
        <f>G196*(1+L196/100)</f>
        <v>0</v>
      </c>
      <c r="N196" s="161">
        <v>0</v>
      </c>
      <c r="O196" s="161">
        <f>ROUND(E196*N196,2)</f>
        <v>0</v>
      </c>
      <c r="P196" s="161">
        <v>0</v>
      </c>
      <c r="Q196" s="161">
        <f>ROUND(E196*P196,2)</f>
        <v>0</v>
      </c>
      <c r="R196" s="162"/>
      <c r="S196" s="162" t="s">
        <v>134</v>
      </c>
      <c r="T196" s="162" t="s">
        <v>134</v>
      </c>
      <c r="U196" s="162">
        <v>0</v>
      </c>
      <c r="V196" s="162">
        <f>ROUND(E196*U196,2)</f>
        <v>0</v>
      </c>
      <c r="W196" s="162"/>
      <c r="X196" s="162" t="s">
        <v>265</v>
      </c>
      <c r="Y196" s="162" t="s">
        <v>136</v>
      </c>
      <c r="Z196" s="152"/>
      <c r="AA196" s="152"/>
      <c r="AB196" s="152"/>
      <c r="AC196" s="152"/>
      <c r="AD196" s="152"/>
      <c r="AE196" s="152"/>
      <c r="AF196" s="152"/>
      <c r="AG196" s="152" t="s">
        <v>266</v>
      </c>
      <c r="AH196" s="152"/>
      <c r="AI196" s="152"/>
      <c r="AJ196" s="152"/>
      <c r="AK196" s="152"/>
      <c r="AL196" s="152"/>
      <c r="AM196" s="152"/>
      <c r="AN196" s="152"/>
      <c r="AO196" s="152"/>
      <c r="AP196" s="152"/>
      <c r="AQ196" s="152"/>
      <c r="AR196" s="152"/>
      <c r="AS196" s="152"/>
      <c r="AT196" s="152"/>
      <c r="AU196" s="152"/>
      <c r="AV196" s="152"/>
      <c r="AW196" s="152"/>
      <c r="AX196" s="152"/>
      <c r="AY196" s="152"/>
      <c r="AZ196" s="152"/>
      <c r="BA196" s="152"/>
      <c r="BB196" s="152"/>
      <c r="BC196" s="152"/>
      <c r="BD196" s="152"/>
      <c r="BE196" s="152"/>
      <c r="BF196" s="152"/>
      <c r="BG196" s="152"/>
      <c r="BH196" s="152"/>
    </row>
    <row r="197" spans="1:60">
      <c r="A197" s="168" t="s">
        <v>130</v>
      </c>
      <c r="B197" s="169" t="s">
        <v>79</v>
      </c>
      <c r="C197" s="187" t="s">
        <v>80</v>
      </c>
      <c r="D197" s="170"/>
      <c r="E197" s="171"/>
      <c r="F197" s="172"/>
      <c r="G197" s="173">
        <f>SUMIF(AG198:AG199,"&lt;&gt;NOR",G198:G199)</f>
        <v>0</v>
      </c>
      <c r="H197" s="167"/>
      <c r="I197" s="167">
        <f>SUM(I198:I199)</f>
        <v>8120.29</v>
      </c>
      <c r="J197" s="167"/>
      <c r="K197" s="167">
        <f>SUM(K198:K199)</f>
        <v>1088.5900000000001</v>
      </c>
      <c r="L197" s="167"/>
      <c r="M197" s="167">
        <f>SUM(M198:M199)</f>
        <v>0</v>
      </c>
      <c r="N197" s="166"/>
      <c r="O197" s="166">
        <f>SUM(O198:O199)</f>
        <v>0.01</v>
      </c>
      <c r="P197" s="166"/>
      <c r="Q197" s="166">
        <f>SUM(Q198:Q199)</f>
        <v>0</v>
      </c>
      <c r="R197" s="167"/>
      <c r="S197" s="167"/>
      <c r="T197" s="167"/>
      <c r="U197" s="167"/>
      <c r="V197" s="167">
        <f>SUM(V198:V199)</f>
        <v>1.79</v>
      </c>
      <c r="W197" s="167"/>
      <c r="X197" s="167"/>
      <c r="Y197" s="167"/>
      <c r="AG197" t="s">
        <v>131</v>
      </c>
    </row>
    <row r="198" spans="1:60" outlineLevel="1">
      <c r="A198" s="181">
        <v>83</v>
      </c>
      <c r="B198" s="182" t="s">
        <v>368</v>
      </c>
      <c r="C198" s="190" t="s">
        <v>515</v>
      </c>
      <c r="D198" s="183" t="s">
        <v>325</v>
      </c>
      <c r="E198" s="184">
        <v>1</v>
      </c>
      <c r="F198" s="185">
        <v>0</v>
      </c>
      <c r="G198" s="186">
        <f>ROUND(E198*F198,2)</f>
        <v>0</v>
      </c>
      <c r="H198" s="163">
        <v>8120.29</v>
      </c>
      <c r="I198" s="162">
        <f>ROUND(E198*H198,2)</f>
        <v>8120.29</v>
      </c>
      <c r="J198" s="163">
        <v>1079.71</v>
      </c>
      <c r="K198" s="162">
        <f>ROUND(E198*J198,2)</f>
        <v>1079.71</v>
      </c>
      <c r="L198" s="162">
        <v>21</v>
      </c>
      <c r="M198" s="162">
        <f>G198*(1+L198/100)</f>
        <v>0</v>
      </c>
      <c r="N198" s="161">
        <v>8.9999999999999993E-3</v>
      </c>
      <c r="O198" s="161">
        <f>ROUND(E198*N198,2)</f>
        <v>0.01</v>
      </c>
      <c r="P198" s="161">
        <v>0</v>
      </c>
      <c r="Q198" s="161">
        <f>ROUND(E198*P198,2)</f>
        <v>0</v>
      </c>
      <c r="R198" s="162"/>
      <c r="S198" s="162" t="s">
        <v>134</v>
      </c>
      <c r="T198" s="162" t="s">
        <v>134</v>
      </c>
      <c r="U198" s="162">
        <v>1.77</v>
      </c>
      <c r="V198" s="162">
        <f>ROUND(E198*U198,2)</f>
        <v>1.77</v>
      </c>
      <c r="W198" s="162"/>
      <c r="X198" s="162" t="s">
        <v>135</v>
      </c>
      <c r="Y198" s="162" t="s">
        <v>136</v>
      </c>
      <c r="Z198" s="152"/>
      <c r="AA198" s="152"/>
      <c r="AB198" s="152"/>
      <c r="AC198" s="152"/>
      <c r="AD198" s="152"/>
      <c r="AE198" s="152"/>
      <c r="AF198" s="152"/>
      <c r="AG198" s="152" t="s">
        <v>137</v>
      </c>
      <c r="AH198" s="152"/>
      <c r="AI198" s="152"/>
      <c r="AJ198" s="152"/>
      <c r="AK198" s="152"/>
      <c r="AL198" s="152"/>
      <c r="AM198" s="152"/>
      <c r="AN198" s="152"/>
      <c r="AO198" s="152"/>
      <c r="AP198" s="152"/>
      <c r="AQ198" s="152"/>
      <c r="AR198" s="152"/>
      <c r="AS198" s="152"/>
      <c r="AT198" s="152"/>
      <c r="AU198" s="152"/>
      <c r="AV198" s="152"/>
      <c r="AW198" s="152"/>
      <c r="AX198" s="152"/>
      <c r="AY198" s="152"/>
      <c r="AZ198" s="152"/>
      <c r="BA198" s="152"/>
      <c r="BB198" s="152"/>
      <c r="BC198" s="152"/>
      <c r="BD198" s="152"/>
      <c r="BE198" s="152"/>
      <c r="BF198" s="152"/>
      <c r="BG198" s="152"/>
      <c r="BH198" s="152"/>
    </row>
    <row r="199" spans="1:60" ht="22.5" outlineLevel="1">
      <c r="A199" s="181">
        <v>84</v>
      </c>
      <c r="B199" s="182" t="s">
        <v>369</v>
      </c>
      <c r="C199" s="190" t="s">
        <v>370</v>
      </c>
      <c r="D199" s="183" t="s">
        <v>187</v>
      </c>
      <c r="E199" s="184">
        <v>8.9999999999999993E-3</v>
      </c>
      <c r="F199" s="185">
        <v>0</v>
      </c>
      <c r="G199" s="186">
        <f>ROUND(E199*F199,2)</f>
        <v>0</v>
      </c>
      <c r="H199" s="163">
        <v>0</v>
      </c>
      <c r="I199" s="162">
        <f>ROUND(E199*H199,2)</f>
        <v>0</v>
      </c>
      <c r="J199" s="163">
        <v>987</v>
      </c>
      <c r="K199" s="162">
        <f>ROUND(E199*J199,2)</f>
        <v>8.8800000000000008</v>
      </c>
      <c r="L199" s="162">
        <v>21</v>
      </c>
      <c r="M199" s="162">
        <f>G199*(1+L199/100)</f>
        <v>0</v>
      </c>
      <c r="N199" s="161">
        <v>0</v>
      </c>
      <c r="O199" s="161">
        <f>ROUND(E199*N199,2)</f>
        <v>0</v>
      </c>
      <c r="P199" s="161">
        <v>0</v>
      </c>
      <c r="Q199" s="161">
        <f>ROUND(E199*P199,2)</f>
        <v>0</v>
      </c>
      <c r="R199" s="162"/>
      <c r="S199" s="162" t="s">
        <v>134</v>
      </c>
      <c r="T199" s="162" t="s">
        <v>134</v>
      </c>
      <c r="U199" s="162">
        <v>1.7230000000000001</v>
      </c>
      <c r="V199" s="162">
        <f>ROUND(E199*U199,2)</f>
        <v>0.02</v>
      </c>
      <c r="W199" s="162"/>
      <c r="X199" s="162" t="s">
        <v>265</v>
      </c>
      <c r="Y199" s="162" t="s">
        <v>136</v>
      </c>
      <c r="Z199" s="152"/>
      <c r="AA199" s="152"/>
      <c r="AB199" s="152"/>
      <c r="AC199" s="152"/>
      <c r="AD199" s="152"/>
      <c r="AE199" s="152"/>
      <c r="AF199" s="152"/>
      <c r="AG199" s="152" t="s">
        <v>266</v>
      </c>
      <c r="AH199" s="152"/>
      <c r="AI199" s="152"/>
      <c r="AJ199" s="152"/>
      <c r="AK199" s="152"/>
      <c r="AL199" s="152"/>
      <c r="AM199" s="152"/>
      <c r="AN199" s="152"/>
      <c r="AO199" s="152"/>
      <c r="AP199" s="152"/>
      <c r="AQ199" s="152"/>
      <c r="AR199" s="152"/>
      <c r="AS199" s="152"/>
      <c r="AT199" s="152"/>
      <c r="AU199" s="152"/>
      <c r="AV199" s="152"/>
      <c r="AW199" s="152"/>
      <c r="AX199" s="152"/>
      <c r="AY199" s="152"/>
      <c r="AZ199" s="152"/>
      <c r="BA199" s="152"/>
      <c r="BB199" s="152"/>
      <c r="BC199" s="152"/>
      <c r="BD199" s="152"/>
      <c r="BE199" s="152"/>
      <c r="BF199" s="152"/>
      <c r="BG199" s="152"/>
      <c r="BH199" s="152"/>
    </row>
    <row r="200" spans="1:60">
      <c r="A200" s="168" t="s">
        <v>130</v>
      </c>
      <c r="B200" s="169" t="s">
        <v>81</v>
      </c>
      <c r="C200" s="187" t="s">
        <v>82</v>
      </c>
      <c r="D200" s="170"/>
      <c r="E200" s="171"/>
      <c r="F200" s="172"/>
      <c r="G200" s="173">
        <f>SUMIF(AG201:AG210,"&lt;&gt;NOR",G201:G210)</f>
        <v>0</v>
      </c>
      <c r="H200" s="167"/>
      <c r="I200" s="167">
        <f>SUM(I201:I210)</f>
        <v>114.08</v>
      </c>
      <c r="J200" s="167"/>
      <c r="K200" s="167">
        <f>SUM(K201:K210)</f>
        <v>16812.03</v>
      </c>
      <c r="L200" s="167"/>
      <c r="M200" s="167">
        <f>SUM(M201:M210)</f>
        <v>0</v>
      </c>
      <c r="N200" s="166"/>
      <c r="O200" s="166">
        <f>SUM(O201:O210)</f>
        <v>0.01</v>
      </c>
      <c r="P200" s="166"/>
      <c r="Q200" s="166">
        <f>SUM(Q201:Q210)</f>
        <v>0.01</v>
      </c>
      <c r="R200" s="167"/>
      <c r="S200" s="167"/>
      <c r="T200" s="167"/>
      <c r="U200" s="167"/>
      <c r="V200" s="167">
        <f>SUM(V201:V210)</f>
        <v>0.44</v>
      </c>
      <c r="W200" s="167"/>
      <c r="X200" s="167"/>
      <c r="Y200" s="167"/>
      <c r="AG200" t="s">
        <v>131</v>
      </c>
    </row>
    <row r="201" spans="1:60" outlineLevel="1">
      <c r="A201" s="175">
        <v>85</v>
      </c>
      <c r="B201" s="176" t="s">
        <v>371</v>
      </c>
      <c r="C201" s="188" t="s">
        <v>372</v>
      </c>
      <c r="D201" s="177" t="s">
        <v>133</v>
      </c>
      <c r="E201" s="178">
        <v>0.84</v>
      </c>
      <c r="F201" s="179">
        <v>0</v>
      </c>
      <c r="G201" s="180">
        <f>ROUND(E201*F201,2)</f>
        <v>0</v>
      </c>
      <c r="H201" s="163">
        <v>135.81</v>
      </c>
      <c r="I201" s="162">
        <f>ROUND(E201*H201,2)</f>
        <v>114.08</v>
      </c>
      <c r="J201" s="163">
        <v>184.19</v>
      </c>
      <c r="K201" s="162">
        <f>ROUND(E201*J201,2)</f>
        <v>154.72</v>
      </c>
      <c r="L201" s="162">
        <v>21</v>
      </c>
      <c r="M201" s="162">
        <f>G201*(1+L201/100)</f>
        <v>0</v>
      </c>
      <c r="N201" s="161">
        <v>1.6320000000000001E-2</v>
      </c>
      <c r="O201" s="161">
        <f>ROUND(E201*N201,2)</f>
        <v>0.01</v>
      </c>
      <c r="P201" s="161">
        <v>0</v>
      </c>
      <c r="Q201" s="161">
        <f>ROUND(E201*P201,2)</f>
        <v>0</v>
      </c>
      <c r="R201" s="162"/>
      <c r="S201" s="162" t="s">
        <v>134</v>
      </c>
      <c r="T201" s="162" t="s">
        <v>134</v>
      </c>
      <c r="U201" s="162">
        <v>0.36199999999999999</v>
      </c>
      <c r="V201" s="162">
        <f>ROUND(E201*U201,2)</f>
        <v>0.3</v>
      </c>
      <c r="W201" s="162"/>
      <c r="X201" s="162" t="s">
        <v>135</v>
      </c>
      <c r="Y201" s="162" t="s">
        <v>136</v>
      </c>
      <c r="Z201" s="152"/>
      <c r="AA201" s="152"/>
      <c r="AB201" s="152"/>
      <c r="AC201" s="152"/>
      <c r="AD201" s="152"/>
      <c r="AE201" s="152"/>
      <c r="AF201" s="152"/>
      <c r="AG201" s="152" t="s">
        <v>137</v>
      </c>
      <c r="AH201" s="152"/>
      <c r="AI201" s="152"/>
      <c r="AJ201" s="152"/>
      <c r="AK201" s="152"/>
      <c r="AL201" s="152"/>
      <c r="AM201" s="152"/>
      <c r="AN201" s="152"/>
      <c r="AO201" s="152"/>
      <c r="AP201" s="152"/>
      <c r="AQ201" s="152"/>
      <c r="AR201" s="152"/>
      <c r="AS201" s="152"/>
      <c r="AT201" s="152"/>
      <c r="AU201" s="152"/>
      <c r="AV201" s="152"/>
      <c r="AW201" s="152"/>
      <c r="AX201" s="152"/>
      <c r="AY201" s="152"/>
      <c r="AZ201" s="152"/>
      <c r="BA201" s="152"/>
      <c r="BB201" s="152"/>
      <c r="BC201" s="152"/>
      <c r="BD201" s="152"/>
      <c r="BE201" s="152"/>
      <c r="BF201" s="152"/>
      <c r="BG201" s="152"/>
      <c r="BH201" s="152"/>
    </row>
    <row r="202" spans="1:60" outlineLevel="2">
      <c r="A202" s="159"/>
      <c r="B202" s="160"/>
      <c r="C202" s="189">
        <v>0.84</v>
      </c>
      <c r="D202" s="164"/>
      <c r="E202" s="165">
        <v>0.84</v>
      </c>
      <c r="F202" s="195"/>
      <c r="G202" s="162"/>
      <c r="H202" s="162"/>
      <c r="I202" s="162"/>
      <c r="J202" s="162"/>
      <c r="K202" s="162"/>
      <c r="L202" s="162"/>
      <c r="M202" s="162"/>
      <c r="N202" s="161"/>
      <c r="O202" s="161"/>
      <c r="P202" s="161"/>
      <c r="Q202" s="161"/>
      <c r="R202" s="162"/>
      <c r="S202" s="162"/>
      <c r="T202" s="162"/>
      <c r="U202" s="162"/>
      <c r="V202" s="162"/>
      <c r="W202" s="162"/>
      <c r="X202" s="162"/>
      <c r="Y202" s="162"/>
      <c r="Z202" s="152"/>
      <c r="AA202" s="152"/>
      <c r="AB202" s="152"/>
      <c r="AC202" s="152"/>
      <c r="AD202" s="152"/>
      <c r="AE202" s="152"/>
      <c r="AF202" s="152"/>
      <c r="AG202" s="152" t="s">
        <v>139</v>
      </c>
      <c r="AH202" s="152">
        <v>5</v>
      </c>
      <c r="AI202" s="152"/>
      <c r="AJ202" s="152"/>
      <c r="AK202" s="152"/>
      <c r="AL202" s="152"/>
      <c r="AM202" s="152"/>
      <c r="AN202" s="152"/>
      <c r="AO202" s="152"/>
      <c r="AP202" s="152"/>
      <c r="AQ202" s="152"/>
      <c r="AR202" s="152"/>
      <c r="AS202" s="152"/>
      <c r="AT202" s="152"/>
      <c r="AU202" s="152"/>
      <c r="AV202" s="152"/>
      <c r="AW202" s="152"/>
      <c r="AX202" s="152"/>
      <c r="AY202" s="152"/>
      <c r="AZ202" s="152"/>
      <c r="BA202" s="152"/>
      <c r="BB202" s="152"/>
      <c r="BC202" s="152"/>
      <c r="BD202" s="152"/>
      <c r="BE202" s="152"/>
      <c r="BF202" s="152"/>
      <c r="BG202" s="152"/>
      <c r="BH202" s="152"/>
    </row>
    <row r="203" spans="1:60" outlineLevel="1">
      <c r="A203" s="175">
        <v>86</v>
      </c>
      <c r="B203" s="176" t="s">
        <v>373</v>
      </c>
      <c r="C203" s="188" t="s">
        <v>374</v>
      </c>
      <c r="D203" s="177" t="s">
        <v>133</v>
      </c>
      <c r="E203" s="178">
        <v>0.84</v>
      </c>
      <c r="F203" s="179">
        <v>0</v>
      </c>
      <c r="G203" s="180">
        <f>ROUND(E203*F203,2)</f>
        <v>0</v>
      </c>
      <c r="H203" s="163">
        <v>0</v>
      </c>
      <c r="I203" s="162">
        <f>ROUND(E203*H203,2)</f>
        <v>0</v>
      </c>
      <c r="J203" s="163">
        <v>42.4</v>
      </c>
      <c r="K203" s="162">
        <f>ROUND(E203*J203,2)</f>
        <v>35.619999999999997</v>
      </c>
      <c r="L203" s="162">
        <v>21</v>
      </c>
      <c r="M203" s="162">
        <f>G203*(1+L203/100)</f>
        <v>0</v>
      </c>
      <c r="N203" s="161">
        <v>0</v>
      </c>
      <c r="O203" s="161">
        <f>ROUND(E203*N203,2)</f>
        <v>0</v>
      </c>
      <c r="P203" s="161">
        <v>1.057E-2</v>
      </c>
      <c r="Q203" s="161">
        <f>ROUND(E203*P203,2)</f>
        <v>0.01</v>
      </c>
      <c r="R203" s="162"/>
      <c r="S203" s="162" t="s">
        <v>134</v>
      </c>
      <c r="T203" s="162" t="s">
        <v>134</v>
      </c>
      <c r="U203" s="162">
        <v>8.2000000000000003E-2</v>
      </c>
      <c r="V203" s="162">
        <f>ROUND(E203*U203,2)</f>
        <v>7.0000000000000007E-2</v>
      </c>
      <c r="W203" s="162"/>
      <c r="X203" s="162" t="s">
        <v>135</v>
      </c>
      <c r="Y203" s="162" t="s">
        <v>136</v>
      </c>
      <c r="Z203" s="152"/>
      <c r="AA203" s="152"/>
      <c r="AB203" s="152"/>
      <c r="AC203" s="152"/>
      <c r="AD203" s="152"/>
      <c r="AE203" s="152"/>
      <c r="AF203" s="152"/>
      <c r="AG203" s="152" t="s">
        <v>137</v>
      </c>
      <c r="AH203" s="152"/>
      <c r="AI203" s="152"/>
      <c r="AJ203" s="152"/>
      <c r="AK203" s="152"/>
      <c r="AL203" s="152"/>
      <c r="AM203" s="152"/>
      <c r="AN203" s="152"/>
      <c r="AO203" s="152"/>
      <c r="AP203" s="152"/>
      <c r="AQ203" s="152"/>
      <c r="AR203" s="152"/>
      <c r="AS203" s="152"/>
      <c r="AT203" s="152"/>
      <c r="AU203" s="152"/>
      <c r="AV203" s="152"/>
      <c r="AW203" s="152"/>
      <c r="AX203" s="152"/>
      <c r="AY203" s="152"/>
      <c r="AZ203" s="152"/>
      <c r="BA203" s="152"/>
      <c r="BB203" s="152"/>
      <c r="BC203" s="152"/>
      <c r="BD203" s="152"/>
      <c r="BE203" s="152"/>
      <c r="BF203" s="152"/>
      <c r="BG203" s="152"/>
      <c r="BH203" s="152"/>
    </row>
    <row r="204" spans="1:60" outlineLevel="2">
      <c r="A204" s="159"/>
      <c r="B204" s="160"/>
      <c r="C204" s="189" t="s">
        <v>494</v>
      </c>
      <c r="D204" s="164"/>
      <c r="E204" s="165">
        <v>0.84</v>
      </c>
      <c r="F204" s="195"/>
      <c r="G204" s="162"/>
      <c r="H204" s="162"/>
      <c r="I204" s="162"/>
      <c r="J204" s="162"/>
      <c r="K204" s="162"/>
      <c r="L204" s="162"/>
      <c r="M204" s="162"/>
      <c r="N204" s="161"/>
      <c r="O204" s="161"/>
      <c r="P204" s="161"/>
      <c r="Q204" s="161"/>
      <c r="R204" s="162"/>
      <c r="S204" s="162"/>
      <c r="T204" s="162"/>
      <c r="U204" s="162"/>
      <c r="V204" s="162"/>
      <c r="W204" s="162"/>
      <c r="X204" s="162"/>
      <c r="Y204" s="162"/>
      <c r="Z204" s="152"/>
      <c r="AA204" s="152"/>
      <c r="AB204" s="152"/>
      <c r="AC204" s="152"/>
      <c r="AD204" s="152"/>
      <c r="AE204" s="152"/>
      <c r="AF204" s="152"/>
      <c r="AG204" s="152" t="s">
        <v>139</v>
      </c>
      <c r="AH204" s="152">
        <v>0</v>
      </c>
      <c r="AI204" s="152"/>
      <c r="AJ204" s="152"/>
      <c r="AK204" s="152"/>
      <c r="AL204" s="152"/>
      <c r="AM204" s="152"/>
      <c r="AN204" s="152"/>
      <c r="AO204" s="152"/>
      <c r="AP204" s="152"/>
      <c r="AQ204" s="152"/>
      <c r="AR204" s="152"/>
      <c r="AS204" s="152"/>
      <c r="AT204" s="152"/>
      <c r="AU204" s="152"/>
      <c r="AV204" s="152"/>
      <c r="AW204" s="152"/>
      <c r="AX204" s="152"/>
      <c r="AY204" s="152"/>
      <c r="AZ204" s="152"/>
      <c r="BA204" s="152"/>
      <c r="BB204" s="152"/>
      <c r="BC204" s="152"/>
      <c r="BD204" s="152"/>
      <c r="BE204" s="152"/>
      <c r="BF204" s="152"/>
      <c r="BG204" s="152"/>
      <c r="BH204" s="152"/>
    </row>
    <row r="205" spans="1:60" outlineLevel="1">
      <c r="A205" s="175">
        <v>87</v>
      </c>
      <c r="B205" s="176" t="s">
        <v>375</v>
      </c>
      <c r="C205" s="188" t="s">
        <v>376</v>
      </c>
      <c r="D205" s="177" t="s">
        <v>133</v>
      </c>
      <c r="E205" s="178">
        <v>0.84</v>
      </c>
      <c r="F205" s="179">
        <v>0</v>
      </c>
      <c r="G205" s="180">
        <f>ROUND(E205*F205,2)</f>
        <v>0</v>
      </c>
      <c r="H205" s="163">
        <v>0</v>
      </c>
      <c r="I205" s="162">
        <f>ROUND(E205*H205,2)</f>
        <v>0</v>
      </c>
      <c r="J205" s="163">
        <v>16.100000000000001</v>
      </c>
      <c r="K205" s="162">
        <f>ROUND(E205*J205,2)</f>
        <v>13.52</v>
      </c>
      <c r="L205" s="162">
        <v>21</v>
      </c>
      <c r="M205" s="162">
        <f>G205*(1+L205/100)</f>
        <v>0</v>
      </c>
      <c r="N205" s="161">
        <v>0</v>
      </c>
      <c r="O205" s="161">
        <f>ROUND(E205*N205,2)</f>
        <v>0</v>
      </c>
      <c r="P205" s="161">
        <v>0</v>
      </c>
      <c r="Q205" s="161">
        <f>ROUND(E205*P205,2)</f>
        <v>0</v>
      </c>
      <c r="R205" s="162"/>
      <c r="S205" s="162" t="s">
        <v>134</v>
      </c>
      <c r="T205" s="162" t="s">
        <v>134</v>
      </c>
      <c r="U205" s="162">
        <v>3.1E-2</v>
      </c>
      <c r="V205" s="162">
        <f>ROUND(E205*U205,2)</f>
        <v>0.03</v>
      </c>
      <c r="W205" s="162"/>
      <c r="X205" s="162" t="s">
        <v>135</v>
      </c>
      <c r="Y205" s="162" t="s">
        <v>136</v>
      </c>
      <c r="Z205" s="152"/>
      <c r="AA205" s="152"/>
      <c r="AB205" s="152"/>
      <c r="AC205" s="152"/>
      <c r="AD205" s="152"/>
      <c r="AE205" s="152"/>
      <c r="AF205" s="152"/>
      <c r="AG205" s="152" t="s">
        <v>137</v>
      </c>
      <c r="AH205" s="152"/>
      <c r="AI205" s="152"/>
      <c r="AJ205" s="152"/>
      <c r="AK205" s="152"/>
      <c r="AL205" s="152"/>
      <c r="AM205" s="152"/>
      <c r="AN205" s="152"/>
      <c r="AO205" s="152"/>
      <c r="AP205" s="152"/>
      <c r="AQ205" s="152"/>
      <c r="AR205" s="152"/>
      <c r="AS205" s="152"/>
      <c r="AT205" s="152"/>
      <c r="AU205" s="152"/>
      <c r="AV205" s="152"/>
      <c r="AW205" s="152"/>
      <c r="AX205" s="152"/>
      <c r="AY205" s="152"/>
      <c r="AZ205" s="152"/>
      <c r="BA205" s="152"/>
      <c r="BB205" s="152"/>
      <c r="BC205" s="152"/>
      <c r="BD205" s="152"/>
      <c r="BE205" s="152"/>
      <c r="BF205" s="152"/>
      <c r="BG205" s="152"/>
      <c r="BH205" s="152"/>
    </row>
    <row r="206" spans="1:60" outlineLevel="2">
      <c r="A206" s="159"/>
      <c r="B206" s="160"/>
      <c r="C206" s="189">
        <v>0.84</v>
      </c>
      <c r="D206" s="164"/>
      <c r="E206" s="165">
        <v>0.84</v>
      </c>
      <c r="F206" s="195"/>
      <c r="G206" s="162"/>
      <c r="H206" s="162"/>
      <c r="I206" s="162"/>
      <c r="J206" s="162"/>
      <c r="K206" s="162"/>
      <c r="L206" s="162"/>
      <c r="M206" s="162"/>
      <c r="N206" s="161"/>
      <c r="O206" s="161"/>
      <c r="P206" s="161"/>
      <c r="Q206" s="161"/>
      <c r="R206" s="162"/>
      <c r="S206" s="162"/>
      <c r="T206" s="162"/>
      <c r="U206" s="162"/>
      <c r="V206" s="162"/>
      <c r="W206" s="162"/>
      <c r="X206" s="162"/>
      <c r="Y206" s="162"/>
      <c r="Z206" s="152"/>
      <c r="AA206" s="152"/>
      <c r="AB206" s="152"/>
      <c r="AC206" s="152"/>
      <c r="AD206" s="152"/>
      <c r="AE206" s="152"/>
      <c r="AF206" s="152"/>
      <c r="AG206" s="152" t="s">
        <v>139</v>
      </c>
      <c r="AH206" s="152">
        <v>5</v>
      </c>
      <c r="AI206" s="152"/>
      <c r="AJ206" s="152"/>
      <c r="AK206" s="152"/>
      <c r="AL206" s="152"/>
      <c r="AM206" s="152"/>
      <c r="AN206" s="152"/>
      <c r="AO206" s="152"/>
      <c r="AP206" s="152"/>
      <c r="AQ206" s="152"/>
      <c r="AR206" s="152"/>
      <c r="AS206" s="152"/>
      <c r="AT206" s="152"/>
      <c r="AU206" s="152"/>
      <c r="AV206" s="152"/>
      <c r="AW206" s="152"/>
      <c r="AX206" s="152"/>
      <c r="AY206" s="152"/>
      <c r="AZ206" s="152"/>
      <c r="BA206" s="152"/>
      <c r="BB206" s="152"/>
      <c r="BC206" s="152"/>
      <c r="BD206" s="152"/>
      <c r="BE206" s="152"/>
      <c r="BF206" s="152"/>
      <c r="BG206" s="152"/>
      <c r="BH206" s="152"/>
    </row>
    <row r="207" spans="1:60" outlineLevel="1">
      <c r="A207" s="175">
        <v>88</v>
      </c>
      <c r="B207" s="176" t="s">
        <v>377</v>
      </c>
      <c r="C207" s="188" t="s">
        <v>378</v>
      </c>
      <c r="D207" s="177" t="s">
        <v>133</v>
      </c>
      <c r="E207" s="178">
        <v>0.84</v>
      </c>
      <c r="F207" s="179">
        <v>0</v>
      </c>
      <c r="G207" s="180">
        <f>ROUND(E207*F207,2)</f>
        <v>0</v>
      </c>
      <c r="H207" s="163">
        <v>0</v>
      </c>
      <c r="I207" s="162">
        <f>ROUND(E207*H207,2)</f>
        <v>0</v>
      </c>
      <c r="J207" s="163">
        <v>26.9</v>
      </c>
      <c r="K207" s="162">
        <f>ROUND(E207*J207,2)</f>
        <v>22.6</v>
      </c>
      <c r="L207" s="162">
        <v>21</v>
      </c>
      <c r="M207" s="162">
        <f>G207*(1+L207/100)</f>
        <v>0</v>
      </c>
      <c r="N207" s="161">
        <v>0</v>
      </c>
      <c r="O207" s="161">
        <f>ROUND(E207*N207,2)</f>
        <v>0</v>
      </c>
      <c r="P207" s="161">
        <v>0</v>
      </c>
      <c r="Q207" s="161">
        <f>ROUND(E207*P207,2)</f>
        <v>0</v>
      </c>
      <c r="R207" s="162"/>
      <c r="S207" s="162" t="s">
        <v>134</v>
      </c>
      <c r="T207" s="162" t="s">
        <v>134</v>
      </c>
      <c r="U207" s="162">
        <v>5.1999999999999998E-2</v>
      </c>
      <c r="V207" s="162">
        <f>ROUND(E207*U207,2)</f>
        <v>0.04</v>
      </c>
      <c r="W207" s="162"/>
      <c r="X207" s="162" t="s">
        <v>135</v>
      </c>
      <c r="Y207" s="162" t="s">
        <v>136</v>
      </c>
      <c r="Z207" s="152"/>
      <c r="AA207" s="152"/>
      <c r="AB207" s="152"/>
      <c r="AC207" s="152"/>
      <c r="AD207" s="152"/>
      <c r="AE207" s="152"/>
      <c r="AF207" s="152"/>
      <c r="AG207" s="152" t="s">
        <v>137</v>
      </c>
      <c r="AH207" s="152"/>
      <c r="AI207" s="152"/>
      <c r="AJ207" s="152"/>
      <c r="AK207" s="152"/>
      <c r="AL207" s="152"/>
      <c r="AM207" s="152"/>
      <c r="AN207" s="152"/>
      <c r="AO207" s="152"/>
      <c r="AP207" s="152"/>
      <c r="AQ207" s="152"/>
      <c r="AR207" s="152"/>
      <c r="AS207" s="152"/>
      <c r="AT207" s="152"/>
      <c r="AU207" s="152"/>
      <c r="AV207" s="152"/>
      <c r="AW207" s="152"/>
      <c r="AX207" s="152"/>
      <c r="AY207" s="152"/>
      <c r="AZ207" s="152"/>
      <c r="BA207" s="152"/>
      <c r="BB207" s="152"/>
      <c r="BC207" s="152"/>
      <c r="BD207" s="152"/>
      <c r="BE207" s="152"/>
      <c r="BF207" s="152"/>
      <c r="BG207" s="152"/>
      <c r="BH207" s="152"/>
    </row>
    <row r="208" spans="1:60" outlineLevel="2">
      <c r="A208" s="159"/>
      <c r="B208" s="160"/>
      <c r="C208" s="189">
        <v>0.84</v>
      </c>
      <c r="D208" s="164"/>
      <c r="E208" s="165">
        <v>2.4</v>
      </c>
      <c r="F208" s="195"/>
      <c r="G208" s="162"/>
      <c r="H208" s="162"/>
      <c r="I208" s="162"/>
      <c r="J208" s="162"/>
      <c r="K208" s="162"/>
      <c r="L208" s="162"/>
      <c r="M208" s="162"/>
      <c r="N208" s="161"/>
      <c r="O208" s="161"/>
      <c r="P208" s="161"/>
      <c r="Q208" s="161"/>
      <c r="R208" s="162"/>
      <c r="S208" s="162"/>
      <c r="T208" s="162"/>
      <c r="U208" s="162"/>
      <c r="V208" s="162"/>
      <c r="W208" s="162"/>
      <c r="X208" s="162"/>
      <c r="Y208" s="162"/>
      <c r="Z208" s="152"/>
      <c r="AA208" s="152"/>
      <c r="AB208" s="152"/>
      <c r="AC208" s="152"/>
      <c r="AD208" s="152"/>
      <c r="AE208" s="152"/>
      <c r="AF208" s="152"/>
      <c r="AG208" s="152" t="s">
        <v>139</v>
      </c>
      <c r="AH208" s="152">
        <v>5</v>
      </c>
      <c r="AI208" s="152"/>
      <c r="AJ208" s="152"/>
      <c r="AK208" s="152"/>
      <c r="AL208" s="152"/>
      <c r="AM208" s="152"/>
      <c r="AN208" s="152"/>
      <c r="AO208" s="152"/>
      <c r="AP208" s="152"/>
      <c r="AQ208" s="152"/>
      <c r="AR208" s="152"/>
      <c r="AS208" s="152"/>
      <c r="AT208" s="152"/>
      <c r="AU208" s="152"/>
      <c r="AV208" s="152"/>
      <c r="AW208" s="152"/>
      <c r="AX208" s="152"/>
      <c r="AY208" s="152"/>
      <c r="AZ208" s="152"/>
      <c r="BA208" s="152"/>
      <c r="BB208" s="152"/>
      <c r="BC208" s="152"/>
      <c r="BD208" s="152"/>
      <c r="BE208" s="152"/>
      <c r="BF208" s="152"/>
      <c r="BG208" s="152"/>
      <c r="BH208" s="152"/>
    </row>
    <row r="209" spans="1:60" outlineLevel="1">
      <c r="A209" s="181">
        <v>89</v>
      </c>
      <c r="B209" s="182" t="s">
        <v>379</v>
      </c>
      <c r="C209" s="190" t="s">
        <v>380</v>
      </c>
      <c r="D209" s="183" t="s">
        <v>304</v>
      </c>
      <c r="E209" s="184">
        <v>1</v>
      </c>
      <c r="F209" s="185">
        <v>0</v>
      </c>
      <c r="G209" s="186">
        <f>ROUND(E209*F209,2)</f>
        <v>0</v>
      </c>
      <c r="H209" s="163">
        <v>0</v>
      </c>
      <c r="I209" s="162">
        <f>ROUND(E209*H209,2)</f>
        <v>0</v>
      </c>
      <c r="J209" s="163">
        <v>16000</v>
      </c>
      <c r="K209" s="162">
        <f>ROUND(E209*J209,2)</f>
        <v>16000</v>
      </c>
      <c r="L209" s="162">
        <v>21</v>
      </c>
      <c r="M209" s="162">
        <f>G209*(1+L209/100)</f>
        <v>0</v>
      </c>
      <c r="N209" s="161">
        <v>0</v>
      </c>
      <c r="O209" s="161">
        <f>ROUND(E209*N209,2)</f>
        <v>0</v>
      </c>
      <c r="P209" s="161">
        <v>0</v>
      </c>
      <c r="Q209" s="161">
        <f>ROUND(E209*P209,2)</f>
        <v>0</v>
      </c>
      <c r="R209" s="162"/>
      <c r="S209" s="162" t="s">
        <v>157</v>
      </c>
      <c r="T209" s="162" t="s">
        <v>158</v>
      </c>
      <c r="U209" s="162">
        <v>0</v>
      </c>
      <c r="V209" s="162">
        <f>ROUND(E209*U209,2)</f>
        <v>0</v>
      </c>
      <c r="W209" s="162"/>
      <c r="X209" s="162" t="s">
        <v>135</v>
      </c>
      <c r="Y209" s="162" t="s">
        <v>136</v>
      </c>
      <c r="Z209" s="152"/>
      <c r="AA209" s="152"/>
      <c r="AB209" s="152"/>
      <c r="AC209" s="152"/>
      <c r="AD209" s="152"/>
      <c r="AE209" s="152"/>
      <c r="AF209" s="152"/>
      <c r="AG209" s="152" t="s">
        <v>137</v>
      </c>
      <c r="AH209" s="152"/>
      <c r="AI209" s="152"/>
      <c r="AJ209" s="152"/>
      <c r="AK209" s="152"/>
      <c r="AL209" s="152"/>
      <c r="AM209" s="152"/>
      <c r="AN209" s="152"/>
      <c r="AO209" s="152"/>
      <c r="AP209" s="152"/>
      <c r="AQ209" s="152"/>
      <c r="AR209" s="152"/>
      <c r="AS209" s="152"/>
      <c r="AT209" s="152"/>
      <c r="AU209" s="152"/>
      <c r="AV209" s="152"/>
      <c r="AW209" s="152"/>
      <c r="AX209" s="152"/>
      <c r="AY209" s="152"/>
      <c r="AZ209" s="152"/>
      <c r="BA209" s="152"/>
      <c r="BB209" s="152"/>
      <c r="BC209" s="152"/>
      <c r="BD209" s="152"/>
      <c r="BE209" s="152"/>
      <c r="BF209" s="152"/>
      <c r="BG209" s="152"/>
      <c r="BH209" s="152"/>
    </row>
    <row r="210" spans="1:60" outlineLevel="1">
      <c r="A210" s="181">
        <v>90</v>
      </c>
      <c r="B210" s="182" t="s">
        <v>381</v>
      </c>
      <c r="C210" s="190" t="s">
        <v>382</v>
      </c>
      <c r="D210" s="183" t="s">
        <v>0</v>
      </c>
      <c r="E210" s="184">
        <v>169.7296</v>
      </c>
      <c r="F210" s="185">
        <v>0</v>
      </c>
      <c r="G210" s="186">
        <f>ROUND(E210*F210,2)</f>
        <v>0</v>
      </c>
      <c r="H210" s="163">
        <v>0</v>
      </c>
      <c r="I210" s="162">
        <f>ROUND(E210*H210,2)</f>
        <v>0</v>
      </c>
      <c r="J210" s="163">
        <v>3.45</v>
      </c>
      <c r="K210" s="162">
        <f>ROUND(E210*J210,2)</f>
        <v>585.57000000000005</v>
      </c>
      <c r="L210" s="162">
        <v>21</v>
      </c>
      <c r="M210" s="162">
        <f>G210*(1+L210/100)</f>
        <v>0</v>
      </c>
      <c r="N210" s="161">
        <v>0</v>
      </c>
      <c r="O210" s="161">
        <f>ROUND(E210*N210,2)</f>
        <v>0</v>
      </c>
      <c r="P210" s="161">
        <v>0</v>
      </c>
      <c r="Q210" s="161">
        <f>ROUND(E210*P210,2)</f>
        <v>0</v>
      </c>
      <c r="R210" s="162"/>
      <c r="S210" s="162" t="s">
        <v>134</v>
      </c>
      <c r="T210" s="162" t="s">
        <v>134</v>
      </c>
      <c r="U210" s="162">
        <v>0</v>
      </c>
      <c r="V210" s="162">
        <f>ROUND(E210*U210,2)</f>
        <v>0</v>
      </c>
      <c r="W210" s="162"/>
      <c r="X210" s="162" t="s">
        <v>265</v>
      </c>
      <c r="Y210" s="162" t="s">
        <v>136</v>
      </c>
      <c r="Z210" s="152"/>
      <c r="AA210" s="152"/>
      <c r="AB210" s="152"/>
      <c r="AC210" s="152"/>
      <c r="AD210" s="152"/>
      <c r="AE210" s="152"/>
      <c r="AF210" s="152"/>
      <c r="AG210" s="152" t="s">
        <v>266</v>
      </c>
      <c r="AH210" s="152"/>
      <c r="AI210" s="152"/>
      <c r="AJ210" s="152"/>
      <c r="AK210" s="152"/>
      <c r="AL210" s="152"/>
      <c r="AM210" s="152"/>
      <c r="AN210" s="152"/>
      <c r="AO210" s="152"/>
      <c r="AP210" s="152"/>
      <c r="AQ210" s="152"/>
      <c r="AR210" s="152"/>
      <c r="AS210" s="152"/>
      <c r="AT210" s="152"/>
      <c r="AU210" s="152"/>
      <c r="AV210" s="152"/>
      <c r="AW210" s="152"/>
      <c r="AX210" s="152"/>
      <c r="AY210" s="152"/>
      <c r="AZ210" s="152"/>
      <c r="BA210" s="152"/>
      <c r="BB210" s="152"/>
      <c r="BC210" s="152"/>
      <c r="BD210" s="152"/>
      <c r="BE210" s="152"/>
      <c r="BF210" s="152"/>
      <c r="BG210" s="152"/>
      <c r="BH210" s="152"/>
    </row>
    <row r="211" spans="1:60">
      <c r="A211" s="168" t="s">
        <v>130</v>
      </c>
      <c r="B211" s="169" t="s">
        <v>83</v>
      </c>
      <c r="C211" s="187" t="s">
        <v>84</v>
      </c>
      <c r="D211" s="170"/>
      <c r="E211" s="171"/>
      <c r="F211" s="172"/>
      <c r="G211" s="173">
        <f>SUMIF(AG212:AG220,"&lt;&gt;NOR",G212:G220)</f>
        <v>0</v>
      </c>
      <c r="H211" s="167"/>
      <c r="I211" s="167">
        <f>SUM(I212:I220)</f>
        <v>0</v>
      </c>
      <c r="J211" s="167"/>
      <c r="K211" s="167">
        <f>SUM(K212:K220)</f>
        <v>97089.85</v>
      </c>
      <c r="L211" s="167"/>
      <c r="M211" s="167">
        <f>SUM(M212:M220)</f>
        <v>0</v>
      </c>
      <c r="N211" s="166"/>
      <c r="O211" s="166">
        <f>SUM(O212:O220)</f>
        <v>0</v>
      </c>
      <c r="P211" s="166"/>
      <c r="Q211" s="166">
        <f>SUM(Q212:Q220)</f>
        <v>0</v>
      </c>
      <c r="R211" s="167"/>
      <c r="S211" s="167"/>
      <c r="T211" s="167"/>
      <c r="U211" s="167"/>
      <c r="V211" s="167">
        <f>SUM(V212:V220)</f>
        <v>0</v>
      </c>
      <c r="W211" s="167"/>
      <c r="X211" s="167"/>
      <c r="Y211" s="167"/>
      <c r="AG211" t="s">
        <v>131</v>
      </c>
    </row>
    <row r="212" spans="1:60" outlineLevel="1">
      <c r="A212" s="175">
        <v>91</v>
      </c>
      <c r="B212" s="176" t="s">
        <v>383</v>
      </c>
      <c r="C212" s="188" t="s">
        <v>384</v>
      </c>
      <c r="D212" s="177" t="s">
        <v>156</v>
      </c>
      <c r="E212" s="178">
        <v>1</v>
      </c>
      <c r="F212" s="179">
        <v>0</v>
      </c>
      <c r="G212" s="180">
        <f>ROUND(E212*F212,2)</f>
        <v>0</v>
      </c>
      <c r="H212" s="163">
        <v>0</v>
      </c>
      <c r="I212" s="162">
        <f>ROUND(E212*H212,2)</f>
        <v>0</v>
      </c>
      <c r="J212" s="163">
        <v>580</v>
      </c>
      <c r="K212" s="162">
        <f>ROUND(E212*J212,2)</f>
        <v>580</v>
      </c>
      <c r="L212" s="162">
        <v>21</v>
      </c>
      <c r="M212" s="162">
        <f>G212*(1+L212/100)</f>
        <v>0</v>
      </c>
      <c r="N212" s="161">
        <v>0</v>
      </c>
      <c r="O212" s="161">
        <f>ROUND(E212*N212,2)</f>
        <v>0</v>
      </c>
      <c r="P212" s="161">
        <v>0</v>
      </c>
      <c r="Q212" s="161">
        <f>ROUND(E212*P212,2)</f>
        <v>0</v>
      </c>
      <c r="R212" s="162"/>
      <c r="S212" s="162" t="s">
        <v>157</v>
      </c>
      <c r="T212" s="162" t="s">
        <v>158</v>
      </c>
      <c r="U212" s="162">
        <v>0</v>
      </c>
      <c r="V212" s="162">
        <f>ROUND(E212*U212,2)</f>
        <v>0</v>
      </c>
      <c r="W212" s="162"/>
      <c r="X212" s="162" t="s">
        <v>135</v>
      </c>
      <c r="Y212" s="162" t="s">
        <v>136</v>
      </c>
      <c r="Z212" s="152"/>
      <c r="AA212" s="152"/>
      <c r="AB212" s="152"/>
      <c r="AC212" s="152"/>
      <c r="AD212" s="152"/>
      <c r="AE212" s="152"/>
      <c r="AF212" s="152"/>
      <c r="AG212" s="152" t="s">
        <v>137</v>
      </c>
      <c r="AH212" s="152"/>
      <c r="AI212" s="152"/>
      <c r="AJ212" s="152"/>
      <c r="AK212" s="152"/>
      <c r="AL212" s="152"/>
      <c r="AM212" s="152"/>
      <c r="AN212" s="152"/>
      <c r="AO212" s="152"/>
      <c r="AP212" s="152"/>
      <c r="AQ212" s="152"/>
      <c r="AR212" s="152"/>
      <c r="AS212" s="152"/>
      <c r="AT212" s="152"/>
      <c r="AU212" s="152"/>
      <c r="AV212" s="152"/>
      <c r="AW212" s="152"/>
      <c r="AX212" s="152"/>
      <c r="AY212" s="152"/>
      <c r="AZ212" s="152"/>
      <c r="BA212" s="152"/>
      <c r="BB212" s="152"/>
      <c r="BC212" s="152"/>
      <c r="BD212" s="152"/>
      <c r="BE212" s="152"/>
      <c r="BF212" s="152"/>
      <c r="BG212" s="152"/>
      <c r="BH212" s="152"/>
    </row>
    <row r="213" spans="1:60" outlineLevel="2">
      <c r="A213" s="159"/>
      <c r="B213" s="160"/>
      <c r="C213" s="189" t="s">
        <v>262</v>
      </c>
      <c r="D213" s="164"/>
      <c r="E213" s="165">
        <v>1</v>
      </c>
      <c r="F213" s="195"/>
      <c r="G213" s="162"/>
      <c r="H213" s="162"/>
      <c r="I213" s="162"/>
      <c r="J213" s="162"/>
      <c r="K213" s="162"/>
      <c r="L213" s="162"/>
      <c r="M213" s="162"/>
      <c r="N213" s="161"/>
      <c r="O213" s="161"/>
      <c r="P213" s="161"/>
      <c r="Q213" s="161"/>
      <c r="R213" s="162"/>
      <c r="S213" s="162"/>
      <c r="T213" s="162"/>
      <c r="U213" s="162"/>
      <c r="V213" s="162"/>
      <c r="W213" s="162"/>
      <c r="X213" s="162"/>
      <c r="Y213" s="162"/>
      <c r="Z213" s="152"/>
      <c r="AA213" s="152"/>
      <c r="AB213" s="152"/>
      <c r="AC213" s="152"/>
      <c r="AD213" s="152"/>
      <c r="AE213" s="152"/>
      <c r="AF213" s="152"/>
      <c r="AG213" s="152" t="s">
        <v>139</v>
      </c>
      <c r="AH213" s="152">
        <v>0</v>
      </c>
      <c r="AI213" s="152"/>
      <c r="AJ213" s="152"/>
      <c r="AK213" s="152"/>
      <c r="AL213" s="152"/>
      <c r="AM213" s="152"/>
      <c r="AN213" s="152"/>
      <c r="AO213" s="152"/>
      <c r="AP213" s="152"/>
      <c r="AQ213" s="152"/>
      <c r="AR213" s="152"/>
      <c r="AS213" s="152"/>
      <c r="AT213" s="152"/>
      <c r="AU213" s="152"/>
      <c r="AV213" s="152"/>
      <c r="AW213" s="152"/>
      <c r="AX213" s="152"/>
      <c r="AY213" s="152"/>
      <c r="AZ213" s="152"/>
      <c r="BA213" s="152"/>
      <c r="BB213" s="152"/>
      <c r="BC213" s="152"/>
      <c r="BD213" s="152"/>
      <c r="BE213" s="152"/>
      <c r="BF213" s="152"/>
      <c r="BG213" s="152"/>
      <c r="BH213" s="152"/>
    </row>
    <row r="214" spans="1:60" outlineLevel="1">
      <c r="A214" s="181">
        <v>92</v>
      </c>
      <c r="B214" s="182" t="s">
        <v>385</v>
      </c>
      <c r="C214" s="190" t="s">
        <v>386</v>
      </c>
      <c r="D214" s="183" t="s">
        <v>156</v>
      </c>
      <c r="E214" s="184">
        <v>1</v>
      </c>
      <c r="F214" s="185">
        <v>0</v>
      </c>
      <c r="G214" s="186">
        <f t="shared" ref="G214:G220" si="7">ROUND(E214*F214,2)</f>
        <v>0</v>
      </c>
      <c r="H214" s="163">
        <v>0</v>
      </c>
      <c r="I214" s="162">
        <f t="shared" ref="I214:I220" si="8">ROUND(E214*H214,2)</f>
        <v>0</v>
      </c>
      <c r="J214" s="163">
        <v>7400</v>
      </c>
      <c r="K214" s="162">
        <f t="shared" ref="K214:K220" si="9">ROUND(E214*J214,2)</f>
        <v>7400</v>
      </c>
      <c r="L214" s="162">
        <v>21</v>
      </c>
      <c r="M214" s="162">
        <f t="shared" ref="M214:M220" si="10">G214*(1+L214/100)</f>
        <v>0</v>
      </c>
      <c r="N214" s="161">
        <v>0</v>
      </c>
      <c r="O214" s="161">
        <f t="shared" ref="O214:O220" si="11">ROUND(E214*N214,2)</f>
        <v>0</v>
      </c>
      <c r="P214" s="161">
        <v>0</v>
      </c>
      <c r="Q214" s="161">
        <f t="shared" ref="Q214:Q220" si="12">ROUND(E214*P214,2)</f>
        <v>0</v>
      </c>
      <c r="R214" s="162"/>
      <c r="S214" s="162" t="s">
        <v>157</v>
      </c>
      <c r="T214" s="162" t="s">
        <v>158</v>
      </c>
      <c r="U214" s="162">
        <v>0</v>
      </c>
      <c r="V214" s="162">
        <f t="shared" ref="V214:V220" si="13">ROUND(E214*U214,2)</f>
        <v>0</v>
      </c>
      <c r="W214" s="162"/>
      <c r="X214" s="162" t="s">
        <v>135</v>
      </c>
      <c r="Y214" s="162" t="s">
        <v>136</v>
      </c>
      <c r="Z214" s="152"/>
      <c r="AA214" s="152"/>
      <c r="AB214" s="152"/>
      <c r="AC214" s="152"/>
      <c r="AD214" s="152"/>
      <c r="AE214" s="152"/>
      <c r="AF214" s="152"/>
      <c r="AG214" s="152" t="s">
        <v>137</v>
      </c>
      <c r="AH214" s="152"/>
      <c r="AI214" s="152"/>
      <c r="AJ214" s="152"/>
      <c r="AK214" s="152"/>
      <c r="AL214" s="152"/>
      <c r="AM214" s="152"/>
      <c r="AN214" s="152"/>
      <c r="AO214" s="152"/>
      <c r="AP214" s="152"/>
      <c r="AQ214" s="152"/>
      <c r="AR214" s="152"/>
      <c r="AS214" s="152"/>
      <c r="AT214" s="152"/>
      <c r="AU214" s="152"/>
      <c r="AV214" s="152"/>
      <c r="AW214" s="152"/>
      <c r="AX214" s="152"/>
      <c r="AY214" s="152"/>
      <c r="AZ214" s="152"/>
      <c r="BA214" s="152"/>
      <c r="BB214" s="152"/>
      <c r="BC214" s="152"/>
      <c r="BD214" s="152"/>
      <c r="BE214" s="152"/>
      <c r="BF214" s="152"/>
      <c r="BG214" s="152"/>
      <c r="BH214" s="152"/>
    </row>
    <row r="215" spans="1:60" outlineLevel="1">
      <c r="A215" s="181">
        <v>93</v>
      </c>
      <c r="B215" s="182" t="s">
        <v>387</v>
      </c>
      <c r="C215" s="190" t="s">
        <v>388</v>
      </c>
      <c r="D215" s="183" t="s">
        <v>156</v>
      </c>
      <c r="E215" s="184">
        <v>3</v>
      </c>
      <c r="F215" s="185">
        <v>0</v>
      </c>
      <c r="G215" s="186">
        <f t="shared" si="7"/>
        <v>0</v>
      </c>
      <c r="H215" s="163">
        <v>0</v>
      </c>
      <c r="I215" s="162">
        <f t="shared" si="8"/>
        <v>0</v>
      </c>
      <c r="J215" s="163">
        <v>860</v>
      </c>
      <c r="K215" s="162">
        <f t="shared" si="9"/>
        <v>2580</v>
      </c>
      <c r="L215" s="162">
        <v>21</v>
      </c>
      <c r="M215" s="162">
        <f t="shared" si="10"/>
        <v>0</v>
      </c>
      <c r="N215" s="161">
        <v>0</v>
      </c>
      <c r="O215" s="161">
        <f t="shared" si="11"/>
        <v>0</v>
      </c>
      <c r="P215" s="161">
        <v>0</v>
      </c>
      <c r="Q215" s="161">
        <f t="shared" si="12"/>
        <v>0</v>
      </c>
      <c r="R215" s="162"/>
      <c r="S215" s="162" t="s">
        <v>157</v>
      </c>
      <c r="T215" s="162" t="s">
        <v>158</v>
      </c>
      <c r="U215" s="162">
        <v>0</v>
      </c>
      <c r="V215" s="162">
        <f t="shared" si="13"/>
        <v>0</v>
      </c>
      <c r="W215" s="162"/>
      <c r="X215" s="162" t="s">
        <v>135</v>
      </c>
      <c r="Y215" s="162" t="s">
        <v>136</v>
      </c>
      <c r="Z215" s="152"/>
      <c r="AA215" s="152"/>
      <c r="AB215" s="152"/>
      <c r="AC215" s="152"/>
      <c r="AD215" s="152"/>
      <c r="AE215" s="152"/>
      <c r="AF215" s="152"/>
      <c r="AG215" s="152" t="s">
        <v>137</v>
      </c>
      <c r="AH215" s="152"/>
      <c r="AI215" s="152"/>
      <c r="AJ215" s="152"/>
      <c r="AK215" s="152"/>
      <c r="AL215" s="152"/>
      <c r="AM215" s="152"/>
      <c r="AN215" s="152"/>
      <c r="AO215" s="152"/>
      <c r="AP215" s="152"/>
      <c r="AQ215" s="152"/>
      <c r="AR215" s="152"/>
      <c r="AS215" s="152"/>
      <c r="AT215" s="152"/>
      <c r="AU215" s="152"/>
      <c r="AV215" s="152"/>
      <c r="AW215" s="152"/>
      <c r="AX215" s="152"/>
      <c r="AY215" s="152"/>
      <c r="AZ215" s="152"/>
      <c r="BA215" s="152"/>
      <c r="BB215" s="152"/>
      <c r="BC215" s="152"/>
      <c r="BD215" s="152"/>
      <c r="BE215" s="152"/>
      <c r="BF215" s="152"/>
      <c r="BG215" s="152"/>
      <c r="BH215" s="152"/>
    </row>
    <row r="216" spans="1:60" outlineLevel="1">
      <c r="A216" s="181">
        <v>94</v>
      </c>
      <c r="B216" s="182" t="s">
        <v>389</v>
      </c>
      <c r="C216" s="190" t="s">
        <v>386</v>
      </c>
      <c r="D216" s="183" t="s">
        <v>156</v>
      </c>
      <c r="E216" s="184">
        <v>1</v>
      </c>
      <c r="F216" s="185">
        <v>0</v>
      </c>
      <c r="G216" s="186">
        <f t="shared" si="7"/>
        <v>0</v>
      </c>
      <c r="H216" s="163">
        <v>0</v>
      </c>
      <c r="I216" s="162">
        <f t="shared" si="8"/>
        <v>0</v>
      </c>
      <c r="J216" s="163">
        <v>8320</v>
      </c>
      <c r="K216" s="162">
        <f t="shared" si="9"/>
        <v>8320</v>
      </c>
      <c r="L216" s="162">
        <v>21</v>
      </c>
      <c r="M216" s="162">
        <f t="shared" si="10"/>
        <v>0</v>
      </c>
      <c r="N216" s="161">
        <v>0</v>
      </c>
      <c r="O216" s="161">
        <f t="shared" si="11"/>
        <v>0</v>
      </c>
      <c r="P216" s="161">
        <v>0</v>
      </c>
      <c r="Q216" s="161">
        <f t="shared" si="12"/>
        <v>0</v>
      </c>
      <c r="R216" s="162"/>
      <c r="S216" s="162" t="s">
        <v>157</v>
      </c>
      <c r="T216" s="162" t="s">
        <v>158</v>
      </c>
      <c r="U216" s="162">
        <v>0</v>
      </c>
      <c r="V216" s="162">
        <f t="shared" si="13"/>
        <v>0</v>
      </c>
      <c r="W216" s="162"/>
      <c r="X216" s="162" t="s">
        <v>135</v>
      </c>
      <c r="Y216" s="162" t="s">
        <v>136</v>
      </c>
      <c r="Z216" s="152"/>
      <c r="AA216" s="152"/>
      <c r="AB216" s="152"/>
      <c r="AC216" s="152"/>
      <c r="AD216" s="152"/>
      <c r="AE216" s="152"/>
      <c r="AF216" s="152"/>
      <c r="AG216" s="152" t="s">
        <v>137</v>
      </c>
      <c r="AH216" s="152"/>
      <c r="AI216" s="152"/>
      <c r="AJ216" s="152"/>
      <c r="AK216" s="152"/>
      <c r="AL216" s="152"/>
      <c r="AM216" s="152"/>
      <c r="AN216" s="152"/>
      <c r="AO216" s="152"/>
      <c r="AP216" s="152"/>
      <c r="AQ216" s="152"/>
      <c r="AR216" s="152"/>
      <c r="AS216" s="152"/>
      <c r="AT216" s="152"/>
      <c r="AU216" s="152"/>
      <c r="AV216" s="152"/>
      <c r="AW216" s="152"/>
      <c r="AX216" s="152"/>
      <c r="AY216" s="152"/>
      <c r="AZ216" s="152"/>
      <c r="BA216" s="152"/>
      <c r="BB216" s="152"/>
      <c r="BC216" s="152"/>
      <c r="BD216" s="152"/>
      <c r="BE216" s="152"/>
      <c r="BF216" s="152"/>
      <c r="BG216" s="152"/>
      <c r="BH216" s="152"/>
    </row>
    <row r="217" spans="1:60" ht="22.5" outlineLevel="1">
      <c r="A217" s="181">
        <v>95</v>
      </c>
      <c r="B217" s="182" t="s">
        <v>390</v>
      </c>
      <c r="C217" s="190" t="s">
        <v>391</v>
      </c>
      <c r="D217" s="183" t="s">
        <v>156</v>
      </c>
      <c r="E217" s="184">
        <v>2</v>
      </c>
      <c r="F217" s="185">
        <v>0</v>
      </c>
      <c r="G217" s="186">
        <f t="shared" si="7"/>
        <v>0</v>
      </c>
      <c r="H217" s="163">
        <v>0</v>
      </c>
      <c r="I217" s="162">
        <f t="shared" si="8"/>
        <v>0</v>
      </c>
      <c r="J217" s="163">
        <v>9860</v>
      </c>
      <c r="K217" s="162">
        <f t="shared" si="9"/>
        <v>19720</v>
      </c>
      <c r="L217" s="162">
        <v>21</v>
      </c>
      <c r="M217" s="162">
        <f t="shared" si="10"/>
        <v>0</v>
      </c>
      <c r="N217" s="161">
        <v>0</v>
      </c>
      <c r="O217" s="161">
        <f t="shared" si="11"/>
        <v>0</v>
      </c>
      <c r="P217" s="161">
        <v>0</v>
      </c>
      <c r="Q217" s="161">
        <f t="shared" si="12"/>
        <v>0</v>
      </c>
      <c r="R217" s="162"/>
      <c r="S217" s="162" t="s">
        <v>157</v>
      </c>
      <c r="T217" s="162" t="s">
        <v>158</v>
      </c>
      <c r="U217" s="162">
        <v>0</v>
      </c>
      <c r="V217" s="162">
        <f t="shared" si="13"/>
        <v>0</v>
      </c>
      <c r="W217" s="162"/>
      <c r="X217" s="162" t="s">
        <v>135</v>
      </c>
      <c r="Y217" s="162" t="s">
        <v>136</v>
      </c>
      <c r="Z217" s="152"/>
      <c r="AA217" s="152"/>
      <c r="AB217" s="152"/>
      <c r="AC217" s="152"/>
      <c r="AD217" s="152"/>
      <c r="AE217" s="152"/>
      <c r="AF217" s="152"/>
      <c r="AG217" s="152" t="s">
        <v>137</v>
      </c>
      <c r="AH217" s="152"/>
      <c r="AI217" s="152"/>
      <c r="AJ217" s="152"/>
      <c r="AK217" s="152"/>
      <c r="AL217" s="152"/>
      <c r="AM217" s="152"/>
      <c r="AN217" s="152"/>
      <c r="AO217" s="152"/>
      <c r="AP217" s="152"/>
      <c r="AQ217" s="152"/>
      <c r="AR217" s="152"/>
      <c r="AS217" s="152"/>
      <c r="AT217" s="152"/>
      <c r="AU217" s="152"/>
      <c r="AV217" s="152"/>
      <c r="AW217" s="152"/>
      <c r="AX217" s="152"/>
      <c r="AY217" s="152"/>
      <c r="AZ217" s="152"/>
      <c r="BA217" s="152"/>
      <c r="BB217" s="152"/>
      <c r="BC217" s="152"/>
      <c r="BD217" s="152"/>
      <c r="BE217" s="152"/>
      <c r="BF217" s="152"/>
      <c r="BG217" s="152"/>
      <c r="BH217" s="152"/>
    </row>
    <row r="218" spans="1:60" outlineLevel="1">
      <c r="A218" s="181">
        <v>96</v>
      </c>
      <c r="B218" s="182" t="s">
        <v>392</v>
      </c>
      <c r="C218" s="190" t="s">
        <v>386</v>
      </c>
      <c r="D218" s="183" t="s">
        <v>156</v>
      </c>
      <c r="E218" s="184">
        <v>1</v>
      </c>
      <c r="F218" s="185">
        <v>0</v>
      </c>
      <c r="G218" s="186">
        <f t="shared" si="7"/>
        <v>0</v>
      </c>
      <c r="H218" s="163">
        <v>0</v>
      </c>
      <c r="I218" s="162">
        <f t="shared" si="8"/>
        <v>0</v>
      </c>
      <c r="J218" s="163">
        <v>8620</v>
      </c>
      <c r="K218" s="162">
        <f t="shared" si="9"/>
        <v>8620</v>
      </c>
      <c r="L218" s="162">
        <v>21</v>
      </c>
      <c r="M218" s="162">
        <f t="shared" si="10"/>
        <v>0</v>
      </c>
      <c r="N218" s="161">
        <v>0</v>
      </c>
      <c r="O218" s="161">
        <f t="shared" si="11"/>
        <v>0</v>
      </c>
      <c r="P218" s="161">
        <v>0</v>
      </c>
      <c r="Q218" s="161">
        <f t="shared" si="12"/>
        <v>0</v>
      </c>
      <c r="R218" s="162"/>
      <c r="S218" s="162" t="s">
        <v>157</v>
      </c>
      <c r="T218" s="162" t="s">
        <v>158</v>
      </c>
      <c r="U218" s="162">
        <v>0</v>
      </c>
      <c r="V218" s="162">
        <f t="shared" si="13"/>
        <v>0</v>
      </c>
      <c r="W218" s="162"/>
      <c r="X218" s="162" t="s">
        <v>135</v>
      </c>
      <c r="Y218" s="162" t="s">
        <v>136</v>
      </c>
      <c r="Z218" s="152"/>
      <c r="AA218" s="152"/>
      <c r="AB218" s="152"/>
      <c r="AC218" s="152"/>
      <c r="AD218" s="152"/>
      <c r="AE218" s="152"/>
      <c r="AF218" s="152"/>
      <c r="AG218" s="152" t="s">
        <v>137</v>
      </c>
      <c r="AH218" s="152"/>
      <c r="AI218" s="152"/>
      <c r="AJ218" s="152"/>
      <c r="AK218" s="152"/>
      <c r="AL218" s="152"/>
      <c r="AM218" s="152"/>
      <c r="AN218" s="152"/>
      <c r="AO218" s="152"/>
      <c r="AP218" s="152"/>
      <c r="AQ218" s="152"/>
      <c r="AR218" s="152"/>
      <c r="AS218" s="152"/>
      <c r="AT218" s="152"/>
      <c r="AU218" s="152"/>
      <c r="AV218" s="152"/>
      <c r="AW218" s="152"/>
      <c r="AX218" s="152"/>
      <c r="AY218" s="152"/>
      <c r="AZ218" s="152"/>
      <c r="BA218" s="152"/>
      <c r="BB218" s="152"/>
      <c r="BC218" s="152"/>
      <c r="BD218" s="152"/>
      <c r="BE218" s="152"/>
      <c r="BF218" s="152"/>
      <c r="BG218" s="152"/>
      <c r="BH218" s="152"/>
    </row>
    <row r="219" spans="1:60" ht="22.5" outlineLevel="1">
      <c r="A219" s="181">
        <v>97</v>
      </c>
      <c r="B219" s="182" t="s">
        <v>393</v>
      </c>
      <c r="C219" s="190" t="s">
        <v>394</v>
      </c>
      <c r="D219" s="183" t="s">
        <v>156</v>
      </c>
      <c r="E219" s="184">
        <v>2</v>
      </c>
      <c r="F219" s="185">
        <v>0</v>
      </c>
      <c r="G219" s="186">
        <f t="shared" si="7"/>
        <v>0</v>
      </c>
      <c r="H219" s="163">
        <v>0</v>
      </c>
      <c r="I219" s="162">
        <f t="shared" si="8"/>
        <v>0</v>
      </c>
      <c r="J219" s="163">
        <v>24100</v>
      </c>
      <c r="K219" s="162">
        <f t="shared" si="9"/>
        <v>48200</v>
      </c>
      <c r="L219" s="162">
        <v>21</v>
      </c>
      <c r="M219" s="162">
        <f t="shared" si="10"/>
        <v>0</v>
      </c>
      <c r="N219" s="161">
        <v>0</v>
      </c>
      <c r="O219" s="161">
        <f t="shared" si="11"/>
        <v>0</v>
      </c>
      <c r="P219" s="161">
        <v>0</v>
      </c>
      <c r="Q219" s="161">
        <f t="shared" si="12"/>
        <v>0</v>
      </c>
      <c r="R219" s="162"/>
      <c r="S219" s="162" t="s">
        <v>157</v>
      </c>
      <c r="T219" s="162" t="s">
        <v>158</v>
      </c>
      <c r="U219" s="162">
        <v>0</v>
      </c>
      <c r="V219" s="162">
        <f t="shared" si="13"/>
        <v>0</v>
      </c>
      <c r="W219" s="162"/>
      <c r="X219" s="162" t="s">
        <v>135</v>
      </c>
      <c r="Y219" s="162" t="s">
        <v>136</v>
      </c>
      <c r="Z219" s="152"/>
      <c r="AA219" s="152"/>
      <c r="AB219" s="152"/>
      <c r="AC219" s="152"/>
      <c r="AD219" s="152"/>
      <c r="AE219" s="152"/>
      <c r="AF219" s="152"/>
      <c r="AG219" s="152" t="s">
        <v>137</v>
      </c>
      <c r="AH219" s="152"/>
      <c r="AI219" s="152"/>
      <c r="AJ219" s="152"/>
      <c r="AK219" s="152"/>
      <c r="AL219" s="152"/>
      <c r="AM219" s="152"/>
      <c r="AN219" s="152"/>
      <c r="AO219" s="152"/>
      <c r="AP219" s="152"/>
      <c r="AQ219" s="152"/>
      <c r="AR219" s="152"/>
      <c r="AS219" s="152"/>
      <c r="AT219" s="152"/>
      <c r="AU219" s="152"/>
      <c r="AV219" s="152"/>
      <c r="AW219" s="152"/>
      <c r="AX219" s="152"/>
      <c r="AY219" s="152"/>
      <c r="AZ219" s="152"/>
      <c r="BA219" s="152"/>
      <c r="BB219" s="152"/>
      <c r="BC219" s="152"/>
      <c r="BD219" s="152"/>
      <c r="BE219" s="152"/>
      <c r="BF219" s="152"/>
      <c r="BG219" s="152"/>
      <c r="BH219" s="152"/>
    </row>
    <row r="220" spans="1:60" outlineLevel="1">
      <c r="A220" s="181">
        <v>98</v>
      </c>
      <c r="B220" s="182" t="s">
        <v>395</v>
      </c>
      <c r="C220" s="190" t="s">
        <v>396</v>
      </c>
      <c r="D220" s="183" t="s">
        <v>0</v>
      </c>
      <c r="E220" s="184">
        <v>954.2</v>
      </c>
      <c r="F220" s="185">
        <v>0</v>
      </c>
      <c r="G220" s="186">
        <f t="shared" si="7"/>
        <v>0</v>
      </c>
      <c r="H220" s="163">
        <v>0</v>
      </c>
      <c r="I220" s="162">
        <f t="shared" si="8"/>
        <v>0</v>
      </c>
      <c r="J220" s="163">
        <v>1.75</v>
      </c>
      <c r="K220" s="162">
        <f t="shared" si="9"/>
        <v>1669.85</v>
      </c>
      <c r="L220" s="162">
        <v>21</v>
      </c>
      <c r="M220" s="162">
        <f t="shared" si="10"/>
        <v>0</v>
      </c>
      <c r="N220" s="161">
        <v>0</v>
      </c>
      <c r="O220" s="161">
        <f t="shared" si="11"/>
        <v>0</v>
      </c>
      <c r="P220" s="161">
        <v>0</v>
      </c>
      <c r="Q220" s="161">
        <f t="shared" si="12"/>
        <v>0</v>
      </c>
      <c r="R220" s="162"/>
      <c r="S220" s="162" t="s">
        <v>134</v>
      </c>
      <c r="T220" s="162" t="s">
        <v>134</v>
      </c>
      <c r="U220" s="162">
        <v>0</v>
      </c>
      <c r="V220" s="162">
        <f t="shared" si="13"/>
        <v>0</v>
      </c>
      <c r="W220" s="162"/>
      <c r="X220" s="162" t="s">
        <v>265</v>
      </c>
      <c r="Y220" s="162" t="s">
        <v>136</v>
      </c>
      <c r="Z220" s="152"/>
      <c r="AA220" s="152"/>
      <c r="AB220" s="152"/>
      <c r="AC220" s="152"/>
      <c r="AD220" s="152"/>
      <c r="AE220" s="152"/>
      <c r="AF220" s="152"/>
      <c r="AG220" s="152" t="s">
        <v>266</v>
      </c>
      <c r="AH220" s="152"/>
      <c r="AI220" s="152"/>
      <c r="AJ220" s="152"/>
      <c r="AK220" s="152"/>
      <c r="AL220" s="152"/>
      <c r="AM220" s="152"/>
      <c r="AN220" s="152"/>
      <c r="AO220" s="152"/>
      <c r="AP220" s="152"/>
      <c r="AQ220" s="152"/>
      <c r="AR220" s="152"/>
      <c r="AS220" s="152"/>
      <c r="AT220" s="152"/>
      <c r="AU220" s="152"/>
      <c r="AV220" s="152"/>
      <c r="AW220" s="152"/>
      <c r="AX220" s="152"/>
      <c r="AY220" s="152"/>
      <c r="AZ220" s="152"/>
      <c r="BA220" s="152"/>
      <c r="BB220" s="152"/>
      <c r="BC220" s="152"/>
      <c r="BD220" s="152"/>
      <c r="BE220" s="152"/>
      <c r="BF220" s="152"/>
      <c r="BG220" s="152"/>
      <c r="BH220" s="152"/>
    </row>
    <row r="221" spans="1:60">
      <c r="A221" s="168" t="s">
        <v>130</v>
      </c>
      <c r="B221" s="169" t="s">
        <v>85</v>
      </c>
      <c r="C221" s="187" t="s">
        <v>86</v>
      </c>
      <c r="D221" s="170"/>
      <c r="E221" s="171"/>
      <c r="F221" s="172"/>
      <c r="G221" s="173">
        <f>SUMIF(AG222:AG231,"&lt;&gt;NOR",G222:G231)</f>
        <v>0</v>
      </c>
      <c r="H221" s="167"/>
      <c r="I221" s="167">
        <f>SUM(I222:I231)</f>
        <v>0</v>
      </c>
      <c r="J221" s="167"/>
      <c r="K221" s="167">
        <f>SUM(K222:K231)</f>
        <v>17395.41</v>
      </c>
      <c r="L221" s="167"/>
      <c r="M221" s="167">
        <f>SUM(M222:M231)</f>
        <v>0</v>
      </c>
      <c r="N221" s="166"/>
      <c r="O221" s="166">
        <f>SUM(O222:O231)</f>
        <v>0</v>
      </c>
      <c r="P221" s="166"/>
      <c r="Q221" s="166">
        <f>SUM(Q222:Q231)</f>
        <v>0.04</v>
      </c>
      <c r="R221" s="167"/>
      <c r="S221" s="167"/>
      <c r="T221" s="167"/>
      <c r="U221" s="167"/>
      <c r="V221" s="167">
        <f>SUM(V222:V231)</f>
        <v>0</v>
      </c>
      <c r="W221" s="167"/>
      <c r="X221" s="167"/>
      <c r="Y221" s="167"/>
      <c r="AG221" t="s">
        <v>131</v>
      </c>
    </row>
    <row r="222" spans="1:60" outlineLevel="1">
      <c r="A222" s="175">
        <v>99</v>
      </c>
      <c r="B222" s="176" t="s">
        <v>397</v>
      </c>
      <c r="C222" s="188" t="s">
        <v>398</v>
      </c>
      <c r="D222" s="177" t="s">
        <v>241</v>
      </c>
      <c r="E222" s="178">
        <v>1</v>
      </c>
      <c r="F222" s="179">
        <v>0</v>
      </c>
      <c r="G222" s="180">
        <f>ROUND(E222*F222,2)</f>
        <v>0</v>
      </c>
      <c r="H222" s="163">
        <v>0</v>
      </c>
      <c r="I222" s="162">
        <f>ROUND(E222*H222,2)</f>
        <v>0</v>
      </c>
      <c r="J222" s="163">
        <v>1236</v>
      </c>
      <c r="K222" s="162">
        <f>ROUND(E222*J222,2)</f>
        <v>1236</v>
      </c>
      <c r="L222" s="162">
        <v>21</v>
      </c>
      <c r="M222" s="162">
        <f>G222*(1+L222/100)</f>
        <v>0</v>
      </c>
      <c r="N222" s="161">
        <v>0</v>
      </c>
      <c r="O222" s="161">
        <f>ROUND(E222*N222,2)</f>
        <v>0</v>
      </c>
      <c r="P222" s="161">
        <v>0</v>
      </c>
      <c r="Q222" s="161">
        <f>ROUND(E222*P222,2)</f>
        <v>0</v>
      </c>
      <c r="R222" s="162"/>
      <c r="S222" s="162" t="s">
        <v>157</v>
      </c>
      <c r="T222" s="162" t="s">
        <v>158</v>
      </c>
      <c r="U222" s="162">
        <v>0</v>
      </c>
      <c r="V222" s="162">
        <f>ROUND(E222*U222,2)</f>
        <v>0</v>
      </c>
      <c r="W222" s="162"/>
      <c r="X222" s="162" t="s">
        <v>135</v>
      </c>
      <c r="Y222" s="162" t="s">
        <v>136</v>
      </c>
      <c r="Z222" s="152"/>
      <c r="AA222" s="152"/>
      <c r="AB222" s="152"/>
      <c r="AC222" s="152"/>
      <c r="AD222" s="152"/>
      <c r="AE222" s="152"/>
      <c r="AF222" s="152"/>
      <c r="AG222" s="152" t="s">
        <v>137</v>
      </c>
      <c r="AH222" s="152"/>
      <c r="AI222" s="152"/>
      <c r="AJ222" s="152"/>
      <c r="AK222" s="152"/>
      <c r="AL222" s="152"/>
      <c r="AM222" s="152"/>
      <c r="AN222" s="152"/>
      <c r="AO222" s="152"/>
      <c r="AP222" s="152"/>
      <c r="AQ222" s="152"/>
      <c r="AR222" s="152"/>
      <c r="AS222" s="152"/>
      <c r="AT222" s="152"/>
      <c r="AU222" s="152"/>
      <c r="AV222" s="152"/>
      <c r="AW222" s="152"/>
      <c r="AX222" s="152"/>
      <c r="AY222" s="152"/>
      <c r="AZ222" s="152"/>
      <c r="BA222" s="152"/>
      <c r="BB222" s="152"/>
      <c r="BC222" s="152"/>
      <c r="BD222" s="152"/>
      <c r="BE222" s="152"/>
      <c r="BF222" s="152"/>
      <c r="BG222" s="152"/>
      <c r="BH222" s="152"/>
    </row>
    <row r="223" spans="1:60" outlineLevel="2">
      <c r="A223" s="159"/>
      <c r="B223" s="160"/>
      <c r="C223" s="189" t="s">
        <v>399</v>
      </c>
      <c r="D223" s="164"/>
      <c r="E223" s="165">
        <v>1</v>
      </c>
      <c r="F223" s="195"/>
      <c r="G223" s="162"/>
      <c r="H223" s="162"/>
      <c r="I223" s="162"/>
      <c r="J223" s="162"/>
      <c r="K223" s="162"/>
      <c r="L223" s="162"/>
      <c r="M223" s="162"/>
      <c r="N223" s="161"/>
      <c r="O223" s="161"/>
      <c r="P223" s="161"/>
      <c r="Q223" s="161"/>
      <c r="R223" s="162"/>
      <c r="S223" s="162"/>
      <c r="T223" s="162"/>
      <c r="U223" s="162"/>
      <c r="V223" s="162"/>
      <c r="W223" s="162"/>
      <c r="X223" s="162"/>
      <c r="Y223" s="162"/>
      <c r="Z223" s="152"/>
      <c r="AA223" s="152"/>
      <c r="AB223" s="152"/>
      <c r="AC223" s="152"/>
      <c r="AD223" s="152"/>
      <c r="AE223" s="152"/>
      <c r="AF223" s="152"/>
      <c r="AG223" s="152" t="s">
        <v>139</v>
      </c>
      <c r="AH223" s="152">
        <v>0</v>
      </c>
      <c r="AI223" s="152"/>
      <c r="AJ223" s="152"/>
      <c r="AK223" s="152"/>
      <c r="AL223" s="152"/>
      <c r="AM223" s="152"/>
      <c r="AN223" s="152"/>
      <c r="AO223" s="152"/>
      <c r="AP223" s="152"/>
      <c r="AQ223" s="152"/>
      <c r="AR223" s="152"/>
      <c r="AS223" s="152"/>
      <c r="AT223" s="152"/>
      <c r="AU223" s="152"/>
      <c r="AV223" s="152"/>
      <c r="AW223" s="152"/>
      <c r="AX223" s="152"/>
      <c r="AY223" s="152"/>
      <c r="AZ223" s="152"/>
      <c r="BA223" s="152"/>
      <c r="BB223" s="152"/>
      <c r="BC223" s="152"/>
      <c r="BD223" s="152"/>
      <c r="BE223" s="152"/>
      <c r="BF223" s="152"/>
      <c r="BG223" s="152"/>
      <c r="BH223" s="152"/>
    </row>
    <row r="224" spans="1:60" ht="22.5" outlineLevel="1">
      <c r="A224" s="181">
        <v>100</v>
      </c>
      <c r="B224" s="182" t="s">
        <v>400</v>
      </c>
      <c r="C224" s="190" t="s">
        <v>401</v>
      </c>
      <c r="D224" s="183" t="s">
        <v>304</v>
      </c>
      <c r="E224" s="184">
        <v>2</v>
      </c>
      <c r="F224" s="185">
        <v>0</v>
      </c>
      <c r="G224" s="186">
        <f>ROUND(E224*F224,2)</f>
        <v>0</v>
      </c>
      <c r="H224" s="163">
        <v>0</v>
      </c>
      <c r="I224" s="162">
        <f>ROUND(E224*H224,2)</f>
        <v>0</v>
      </c>
      <c r="J224" s="163">
        <v>5820</v>
      </c>
      <c r="K224" s="162">
        <f>ROUND(E224*J224,2)</f>
        <v>11640</v>
      </c>
      <c r="L224" s="162">
        <v>21</v>
      </c>
      <c r="M224" s="162">
        <f>G224*(1+L224/100)</f>
        <v>0</v>
      </c>
      <c r="N224" s="161">
        <v>0</v>
      </c>
      <c r="O224" s="161">
        <f>ROUND(E224*N224,2)</f>
        <v>0</v>
      </c>
      <c r="P224" s="161">
        <v>0</v>
      </c>
      <c r="Q224" s="161">
        <f>ROUND(E224*P224,2)</f>
        <v>0</v>
      </c>
      <c r="R224" s="162"/>
      <c r="S224" s="162" t="s">
        <v>157</v>
      </c>
      <c r="T224" s="162" t="s">
        <v>158</v>
      </c>
      <c r="U224" s="162">
        <v>0</v>
      </c>
      <c r="V224" s="162">
        <f>ROUND(E224*U224,2)</f>
        <v>0</v>
      </c>
      <c r="W224" s="162"/>
      <c r="X224" s="162" t="s">
        <v>135</v>
      </c>
      <c r="Y224" s="162" t="s">
        <v>136</v>
      </c>
      <c r="Z224" s="152"/>
      <c r="AA224" s="152"/>
      <c r="AB224" s="152"/>
      <c r="AC224" s="152"/>
      <c r="AD224" s="152"/>
      <c r="AE224" s="152"/>
      <c r="AF224" s="152"/>
      <c r="AG224" s="152" t="s">
        <v>137</v>
      </c>
      <c r="AH224" s="152"/>
      <c r="AI224" s="152"/>
      <c r="AJ224" s="152"/>
      <c r="AK224" s="152"/>
      <c r="AL224" s="152"/>
      <c r="AM224" s="152"/>
      <c r="AN224" s="152"/>
      <c r="AO224" s="152"/>
      <c r="AP224" s="152"/>
      <c r="AQ224" s="152"/>
      <c r="AR224" s="152"/>
      <c r="AS224" s="152"/>
      <c r="AT224" s="152"/>
      <c r="AU224" s="152"/>
      <c r="AV224" s="152"/>
      <c r="AW224" s="152"/>
      <c r="AX224" s="152"/>
      <c r="AY224" s="152"/>
      <c r="AZ224" s="152"/>
      <c r="BA224" s="152"/>
      <c r="BB224" s="152"/>
      <c r="BC224" s="152"/>
      <c r="BD224" s="152"/>
      <c r="BE224" s="152"/>
      <c r="BF224" s="152"/>
      <c r="BG224" s="152"/>
      <c r="BH224" s="152"/>
    </row>
    <row r="225" spans="1:60" outlineLevel="1">
      <c r="A225" s="175">
        <v>101</v>
      </c>
      <c r="B225" s="176" t="s">
        <v>402</v>
      </c>
      <c r="C225" s="188" t="s">
        <v>403</v>
      </c>
      <c r="D225" s="177" t="s">
        <v>156</v>
      </c>
      <c r="E225" s="178">
        <v>9</v>
      </c>
      <c r="F225" s="179">
        <v>0</v>
      </c>
      <c r="G225" s="180">
        <f>ROUND(E225*F225,2)</f>
        <v>0</v>
      </c>
      <c r="H225" s="163">
        <v>0</v>
      </c>
      <c r="I225" s="162">
        <f>ROUND(E225*H225,2)</f>
        <v>0</v>
      </c>
      <c r="J225" s="163">
        <v>120</v>
      </c>
      <c r="K225" s="162">
        <f>ROUND(E225*J225,2)</f>
        <v>1080</v>
      </c>
      <c r="L225" s="162">
        <v>21</v>
      </c>
      <c r="M225" s="162">
        <f>G225*(1+L225/100)</f>
        <v>0</v>
      </c>
      <c r="N225" s="161">
        <v>0</v>
      </c>
      <c r="O225" s="161">
        <f>ROUND(E225*N225,2)</f>
        <v>0</v>
      </c>
      <c r="P225" s="161">
        <v>4.0000000000000001E-3</v>
      </c>
      <c r="Q225" s="161">
        <f>ROUND(E225*P225,2)</f>
        <v>0.04</v>
      </c>
      <c r="R225" s="162"/>
      <c r="S225" s="162" t="s">
        <v>157</v>
      </c>
      <c r="T225" s="162" t="s">
        <v>158</v>
      </c>
      <c r="U225" s="162">
        <v>0</v>
      </c>
      <c r="V225" s="162">
        <f>ROUND(E225*U225,2)</f>
        <v>0</v>
      </c>
      <c r="W225" s="162"/>
      <c r="X225" s="162" t="s">
        <v>135</v>
      </c>
      <c r="Y225" s="162" t="s">
        <v>136</v>
      </c>
      <c r="Z225" s="152"/>
      <c r="AA225" s="152"/>
      <c r="AB225" s="152"/>
      <c r="AC225" s="152"/>
      <c r="AD225" s="152"/>
      <c r="AE225" s="152"/>
      <c r="AF225" s="152"/>
      <c r="AG225" s="152" t="s">
        <v>137</v>
      </c>
      <c r="AH225" s="152"/>
      <c r="AI225" s="152"/>
      <c r="AJ225" s="152"/>
      <c r="AK225" s="152"/>
      <c r="AL225" s="152"/>
      <c r="AM225" s="152"/>
      <c r="AN225" s="152"/>
      <c r="AO225" s="152"/>
      <c r="AP225" s="152"/>
      <c r="AQ225" s="152"/>
      <c r="AR225" s="152"/>
      <c r="AS225" s="152"/>
      <c r="AT225" s="152"/>
      <c r="AU225" s="152"/>
      <c r="AV225" s="152"/>
      <c r="AW225" s="152"/>
      <c r="AX225" s="152"/>
      <c r="AY225" s="152"/>
      <c r="AZ225" s="152"/>
      <c r="BA225" s="152"/>
      <c r="BB225" s="152"/>
      <c r="BC225" s="152"/>
      <c r="BD225" s="152"/>
      <c r="BE225" s="152"/>
      <c r="BF225" s="152"/>
      <c r="BG225" s="152"/>
      <c r="BH225" s="152"/>
    </row>
    <row r="226" spans="1:60" outlineLevel="2">
      <c r="A226" s="159"/>
      <c r="B226" s="160"/>
      <c r="C226" s="189" t="s">
        <v>404</v>
      </c>
      <c r="D226" s="164"/>
      <c r="E226" s="165">
        <v>9</v>
      </c>
      <c r="F226" s="195"/>
      <c r="G226" s="162"/>
      <c r="H226" s="162"/>
      <c r="I226" s="162"/>
      <c r="J226" s="162"/>
      <c r="K226" s="162"/>
      <c r="L226" s="162"/>
      <c r="M226" s="162"/>
      <c r="N226" s="161"/>
      <c r="O226" s="161"/>
      <c r="P226" s="161"/>
      <c r="Q226" s="161"/>
      <c r="R226" s="162"/>
      <c r="S226" s="162"/>
      <c r="T226" s="162"/>
      <c r="U226" s="162"/>
      <c r="V226" s="162"/>
      <c r="W226" s="162"/>
      <c r="X226" s="162"/>
      <c r="Y226" s="162"/>
      <c r="Z226" s="152"/>
      <c r="AA226" s="152"/>
      <c r="AB226" s="152"/>
      <c r="AC226" s="152"/>
      <c r="AD226" s="152"/>
      <c r="AE226" s="152"/>
      <c r="AF226" s="152"/>
      <c r="AG226" s="152" t="s">
        <v>139</v>
      </c>
      <c r="AH226" s="152">
        <v>0</v>
      </c>
      <c r="AI226" s="152"/>
      <c r="AJ226" s="152"/>
      <c r="AK226" s="152"/>
      <c r="AL226" s="152"/>
      <c r="AM226" s="152"/>
      <c r="AN226" s="152"/>
      <c r="AO226" s="152"/>
      <c r="AP226" s="152"/>
      <c r="AQ226" s="152"/>
      <c r="AR226" s="152"/>
      <c r="AS226" s="152"/>
      <c r="AT226" s="152"/>
      <c r="AU226" s="152"/>
      <c r="AV226" s="152"/>
      <c r="AW226" s="152"/>
      <c r="AX226" s="152"/>
      <c r="AY226" s="152"/>
      <c r="AZ226" s="152"/>
      <c r="BA226" s="152"/>
      <c r="BB226" s="152"/>
      <c r="BC226" s="152"/>
      <c r="BD226" s="152"/>
      <c r="BE226" s="152"/>
      <c r="BF226" s="152"/>
      <c r="BG226" s="152"/>
      <c r="BH226" s="152"/>
    </row>
    <row r="227" spans="1:60" outlineLevel="1">
      <c r="A227" s="175">
        <v>102</v>
      </c>
      <c r="B227" s="176" t="s">
        <v>405</v>
      </c>
      <c r="C227" s="188" t="s">
        <v>495</v>
      </c>
      <c r="D227" s="177" t="s">
        <v>156</v>
      </c>
      <c r="E227" s="178">
        <v>8</v>
      </c>
      <c r="F227" s="179">
        <v>0</v>
      </c>
      <c r="G227" s="180">
        <f>ROUND(E227*F227,2)</f>
        <v>0</v>
      </c>
      <c r="H227" s="163">
        <v>0</v>
      </c>
      <c r="I227" s="162">
        <f>ROUND(E227*H227,2)</f>
        <v>0</v>
      </c>
      <c r="J227" s="163">
        <v>380</v>
      </c>
      <c r="K227" s="162">
        <f>ROUND(E227*J227,2)</f>
        <v>3040</v>
      </c>
      <c r="L227" s="162">
        <v>21</v>
      </c>
      <c r="M227" s="162">
        <f>G227*(1+L227/100)</f>
        <v>0</v>
      </c>
      <c r="N227" s="161">
        <v>0</v>
      </c>
      <c r="O227" s="161">
        <f>ROUND(E227*N227,2)</f>
        <v>0</v>
      </c>
      <c r="P227" s="161">
        <v>0</v>
      </c>
      <c r="Q227" s="161">
        <f>ROUND(E227*P227,2)</f>
        <v>0</v>
      </c>
      <c r="R227" s="162"/>
      <c r="S227" s="162" t="s">
        <v>157</v>
      </c>
      <c r="T227" s="162" t="s">
        <v>158</v>
      </c>
      <c r="U227" s="162">
        <v>0</v>
      </c>
      <c r="V227" s="162">
        <f>ROUND(E227*U227,2)</f>
        <v>0</v>
      </c>
      <c r="W227" s="162"/>
      <c r="X227" s="162" t="s">
        <v>135</v>
      </c>
      <c r="Y227" s="162" t="s">
        <v>136</v>
      </c>
      <c r="Z227" s="152"/>
      <c r="AA227" s="152"/>
      <c r="AB227" s="152"/>
      <c r="AC227" s="152"/>
      <c r="AD227" s="152"/>
      <c r="AE227" s="152"/>
      <c r="AF227" s="152"/>
      <c r="AG227" s="152" t="s">
        <v>137</v>
      </c>
      <c r="AH227" s="152"/>
      <c r="AI227" s="152"/>
      <c r="AJ227" s="152"/>
      <c r="AK227" s="152"/>
      <c r="AL227" s="152"/>
      <c r="AM227" s="152"/>
      <c r="AN227" s="152"/>
      <c r="AO227" s="152"/>
      <c r="AP227" s="152"/>
      <c r="AQ227" s="152"/>
      <c r="AR227" s="152"/>
      <c r="AS227" s="152"/>
      <c r="AT227" s="152"/>
      <c r="AU227" s="152"/>
      <c r="AV227" s="152"/>
      <c r="AW227" s="152"/>
      <c r="AX227" s="152"/>
      <c r="AY227" s="152"/>
      <c r="AZ227" s="152"/>
      <c r="BA227" s="152"/>
      <c r="BB227" s="152"/>
      <c r="BC227" s="152"/>
      <c r="BD227" s="152"/>
      <c r="BE227" s="152"/>
      <c r="BF227" s="152"/>
      <c r="BG227" s="152"/>
      <c r="BH227" s="152"/>
    </row>
    <row r="228" spans="1:60" outlineLevel="2">
      <c r="A228" s="159"/>
      <c r="B228" s="160"/>
      <c r="C228" s="189" t="s">
        <v>354</v>
      </c>
      <c r="D228" s="164"/>
      <c r="E228" s="165">
        <v>2</v>
      </c>
      <c r="F228" s="195"/>
      <c r="G228" s="162"/>
      <c r="H228" s="162"/>
      <c r="I228" s="162"/>
      <c r="J228" s="162"/>
      <c r="K228" s="162"/>
      <c r="L228" s="162"/>
      <c r="M228" s="162"/>
      <c r="N228" s="161"/>
      <c r="O228" s="161"/>
      <c r="P228" s="161"/>
      <c r="Q228" s="161"/>
      <c r="R228" s="162"/>
      <c r="S228" s="162"/>
      <c r="T228" s="162"/>
      <c r="U228" s="162"/>
      <c r="V228" s="162"/>
      <c r="W228" s="162"/>
      <c r="X228" s="162"/>
      <c r="Y228" s="162"/>
      <c r="Z228" s="152"/>
      <c r="AA228" s="152"/>
      <c r="AB228" s="152"/>
      <c r="AC228" s="152"/>
      <c r="AD228" s="152"/>
      <c r="AE228" s="152"/>
      <c r="AF228" s="152"/>
      <c r="AG228" s="152" t="s">
        <v>139</v>
      </c>
      <c r="AH228" s="152">
        <v>0</v>
      </c>
      <c r="AI228" s="152"/>
      <c r="AJ228" s="152"/>
      <c r="AK228" s="152"/>
      <c r="AL228" s="152"/>
      <c r="AM228" s="152"/>
      <c r="AN228" s="152"/>
      <c r="AO228" s="152"/>
      <c r="AP228" s="152"/>
      <c r="AQ228" s="152"/>
      <c r="AR228" s="152"/>
      <c r="AS228" s="152"/>
      <c r="AT228" s="152"/>
      <c r="AU228" s="152"/>
      <c r="AV228" s="152"/>
      <c r="AW228" s="152"/>
      <c r="AX228" s="152"/>
      <c r="AY228" s="152"/>
      <c r="AZ228" s="152"/>
      <c r="BA228" s="152"/>
      <c r="BB228" s="152"/>
      <c r="BC228" s="152"/>
      <c r="BD228" s="152"/>
      <c r="BE228" s="152"/>
      <c r="BF228" s="152"/>
      <c r="BG228" s="152"/>
      <c r="BH228" s="152"/>
    </row>
    <row r="229" spans="1:60" outlineLevel="3">
      <c r="A229" s="159"/>
      <c r="B229" s="160"/>
      <c r="C229" s="189" t="s">
        <v>406</v>
      </c>
      <c r="D229" s="164"/>
      <c r="E229" s="165">
        <v>2</v>
      </c>
      <c r="F229" s="195"/>
      <c r="G229" s="162"/>
      <c r="H229" s="162"/>
      <c r="I229" s="162"/>
      <c r="J229" s="162"/>
      <c r="K229" s="162"/>
      <c r="L229" s="162"/>
      <c r="M229" s="162"/>
      <c r="N229" s="161"/>
      <c r="O229" s="161"/>
      <c r="P229" s="161"/>
      <c r="Q229" s="161"/>
      <c r="R229" s="162"/>
      <c r="S229" s="162"/>
      <c r="T229" s="162"/>
      <c r="U229" s="162"/>
      <c r="V229" s="162"/>
      <c r="W229" s="162"/>
      <c r="X229" s="162"/>
      <c r="Y229" s="162"/>
      <c r="Z229" s="152"/>
      <c r="AA229" s="152"/>
      <c r="AB229" s="152"/>
      <c r="AC229" s="152"/>
      <c r="AD229" s="152"/>
      <c r="AE229" s="152"/>
      <c r="AF229" s="152"/>
      <c r="AG229" s="152" t="s">
        <v>139</v>
      </c>
      <c r="AH229" s="152">
        <v>0</v>
      </c>
      <c r="AI229" s="152"/>
      <c r="AJ229" s="152"/>
      <c r="AK229" s="152"/>
      <c r="AL229" s="152"/>
      <c r="AM229" s="152"/>
      <c r="AN229" s="152"/>
      <c r="AO229" s="152"/>
      <c r="AP229" s="152"/>
      <c r="AQ229" s="152"/>
      <c r="AR229" s="152"/>
      <c r="AS229" s="152"/>
      <c r="AT229" s="152"/>
      <c r="AU229" s="152"/>
      <c r="AV229" s="152"/>
      <c r="AW229" s="152"/>
      <c r="AX229" s="152"/>
      <c r="AY229" s="152"/>
      <c r="AZ229" s="152"/>
      <c r="BA229" s="152"/>
      <c r="BB229" s="152"/>
      <c r="BC229" s="152"/>
      <c r="BD229" s="152"/>
      <c r="BE229" s="152"/>
      <c r="BF229" s="152"/>
      <c r="BG229" s="152"/>
      <c r="BH229" s="152"/>
    </row>
    <row r="230" spans="1:60" outlineLevel="3">
      <c r="A230" s="159"/>
      <c r="B230" s="160"/>
      <c r="C230" s="189" t="s">
        <v>349</v>
      </c>
      <c r="D230" s="164"/>
      <c r="E230" s="165">
        <v>4</v>
      </c>
      <c r="F230" s="195"/>
      <c r="G230" s="162"/>
      <c r="H230" s="162"/>
      <c r="I230" s="162"/>
      <c r="J230" s="162"/>
      <c r="K230" s="162"/>
      <c r="L230" s="162"/>
      <c r="M230" s="162"/>
      <c r="N230" s="161"/>
      <c r="O230" s="161"/>
      <c r="P230" s="161"/>
      <c r="Q230" s="161"/>
      <c r="R230" s="162"/>
      <c r="S230" s="162"/>
      <c r="T230" s="162"/>
      <c r="U230" s="162"/>
      <c r="V230" s="162"/>
      <c r="W230" s="162"/>
      <c r="X230" s="162"/>
      <c r="Y230" s="162"/>
      <c r="Z230" s="152"/>
      <c r="AA230" s="152"/>
      <c r="AB230" s="152"/>
      <c r="AC230" s="152"/>
      <c r="AD230" s="152"/>
      <c r="AE230" s="152"/>
      <c r="AF230" s="152"/>
      <c r="AG230" s="152" t="s">
        <v>139</v>
      </c>
      <c r="AH230" s="152">
        <v>0</v>
      </c>
      <c r="AI230" s="152"/>
      <c r="AJ230" s="152"/>
      <c r="AK230" s="152"/>
      <c r="AL230" s="152"/>
      <c r="AM230" s="152"/>
      <c r="AN230" s="152"/>
      <c r="AO230" s="152"/>
      <c r="AP230" s="152"/>
      <c r="AQ230" s="152"/>
      <c r="AR230" s="152"/>
      <c r="AS230" s="152"/>
      <c r="AT230" s="152"/>
      <c r="AU230" s="152"/>
      <c r="AV230" s="152"/>
      <c r="AW230" s="152"/>
      <c r="AX230" s="152"/>
      <c r="AY230" s="152"/>
      <c r="AZ230" s="152"/>
      <c r="BA230" s="152"/>
      <c r="BB230" s="152"/>
      <c r="BC230" s="152"/>
      <c r="BD230" s="152"/>
      <c r="BE230" s="152"/>
      <c r="BF230" s="152"/>
      <c r="BG230" s="152"/>
      <c r="BH230" s="152"/>
    </row>
    <row r="231" spans="1:60" outlineLevel="1">
      <c r="A231" s="181">
        <v>103</v>
      </c>
      <c r="B231" s="182" t="s">
        <v>407</v>
      </c>
      <c r="C231" s="190" t="s">
        <v>408</v>
      </c>
      <c r="D231" s="183" t="s">
        <v>0</v>
      </c>
      <c r="E231" s="184">
        <v>169.96</v>
      </c>
      <c r="F231" s="185">
        <v>0</v>
      </c>
      <c r="G231" s="186">
        <f>ROUND(E231*F231,2)</f>
        <v>0</v>
      </c>
      <c r="H231" s="163">
        <v>0</v>
      </c>
      <c r="I231" s="162">
        <f>ROUND(E231*H231,2)</f>
        <v>0</v>
      </c>
      <c r="J231" s="163">
        <v>2.35</v>
      </c>
      <c r="K231" s="162">
        <f>ROUND(E231*J231,2)</f>
        <v>399.41</v>
      </c>
      <c r="L231" s="162">
        <v>21</v>
      </c>
      <c r="M231" s="162">
        <f>G231*(1+L231/100)</f>
        <v>0</v>
      </c>
      <c r="N231" s="161">
        <v>0</v>
      </c>
      <c r="O231" s="161">
        <f>ROUND(E231*N231,2)</f>
        <v>0</v>
      </c>
      <c r="P231" s="161">
        <v>0</v>
      </c>
      <c r="Q231" s="161">
        <f>ROUND(E231*P231,2)</f>
        <v>0</v>
      </c>
      <c r="R231" s="162"/>
      <c r="S231" s="162" t="s">
        <v>134</v>
      </c>
      <c r="T231" s="162" t="s">
        <v>134</v>
      </c>
      <c r="U231" s="162">
        <v>0</v>
      </c>
      <c r="V231" s="162">
        <f>ROUND(E231*U231,2)</f>
        <v>0</v>
      </c>
      <c r="W231" s="162"/>
      <c r="X231" s="162" t="s">
        <v>265</v>
      </c>
      <c r="Y231" s="162" t="s">
        <v>136</v>
      </c>
      <c r="Z231" s="152"/>
      <c r="AA231" s="152"/>
      <c r="AB231" s="152"/>
      <c r="AC231" s="152"/>
      <c r="AD231" s="152"/>
      <c r="AE231" s="152"/>
      <c r="AF231" s="152"/>
      <c r="AG231" s="152" t="s">
        <v>266</v>
      </c>
      <c r="AH231" s="152"/>
      <c r="AI231" s="152"/>
      <c r="AJ231" s="152"/>
      <c r="AK231" s="152"/>
      <c r="AL231" s="152"/>
      <c r="AM231" s="152"/>
      <c r="AN231" s="152"/>
      <c r="AO231" s="152"/>
      <c r="AP231" s="152"/>
      <c r="AQ231" s="152"/>
      <c r="AR231" s="152"/>
      <c r="AS231" s="152"/>
      <c r="AT231" s="152"/>
      <c r="AU231" s="152"/>
      <c r="AV231" s="152"/>
      <c r="AW231" s="152"/>
      <c r="AX231" s="152"/>
      <c r="AY231" s="152"/>
      <c r="AZ231" s="152"/>
      <c r="BA231" s="152"/>
      <c r="BB231" s="152"/>
      <c r="BC231" s="152"/>
      <c r="BD231" s="152"/>
      <c r="BE231" s="152"/>
      <c r="BF231" s="152"/>
      <c r="BG231" s="152"/>
      <c r="BH231" s="152"/>
    </row>
    <row r="232" spans="1:60">
      <c r="A232" s="168" t="s">
        <v>130</v>
      </c>
      <c r="B232" s="169" t="s">
        <v>87</v>
      </c>
      <c r="C232" s="187" t="s">
        <v>88</v>
      </c>
      <c r="D232" s="170"/>
      <c r="E232" s="171"/>
      <c r="F232" s="172"/>
      <c r="G232" s="173">
        <f>SUMIF(AG233:AG250,"&lt;&gt;NOR",G233:G250)</f>
        <v>0</v>
      </c>
      <c r="H232" s="167"/>
      <c r="I232" s="167">
        <f>SUM(I233:I250)</f>
        <v>41897.520000000004</v>
      </c>
      <c r="J232" s="167"/>
      <c r="K232" s="167">
        <f>SUM(K233:K250)</f>
        <v>36022.15</v>
      </c>
      <c r="L232" s="167"/>
      <c r="M232" s="167">
        <f>SUM(M233:M250)</f>
        <v>0</v>
      </c>
      <c r="N232" s="166"/>
      <c r="O232" s="166">
        <f>SUM(O233:O250)</f>
        <v>1.04</v>
      </c>
      <c r="P232" s="166"/>
      <c r="Q232" s="166">
        <f>SUM(Q233:Q250)</f>
        <v>0</v>
      </c>
      <c r="R232" s="167"/>
      <c r="S232" s="167"/>
      <c r="T232" s="167"/>
      <c r="U232" s="167"/>
      <c r="V232" s="167">
        <f>SUM(V233:V250)</f>
        <v>63.57</v>
      </c>
      <c r="W232" s="167"/>
      <c r="X232" s="167"/>
      <c r="Y232" s="167"/>
      <c r="AG232" t="s">
        <v>131</v>
      </c>
    </row>
    <row r="233" spans="1:60" ht="22.5" outlineLevel="1">
      <c r="A233" s="175">
        <v>104</v>
      </c>
      <c r="B233" s="176" t="s">
        <v>409</v>
      </c>
      <c r="C233" s="188" t="s">
        <v>516</v>
      </c>
      <c r="D233" s="177" t="s">
        <v>241</v>
      </c>
      <c r="E233" s="178">
        <v>14.423999999999999</v>
      </c>
      <c r="F233" s="179">
        <v>0</v>
      </c>
      <c r="G233" s="180">
        <f>ROUND(E233*F233,2)</f>
        <v>0</v>
      </c>
      <c r="H233" s="163">
        <v>29.62</v>
      </c>
      <c r="I233" s="162">
        <f>ROUND(E233*H233,2)</f>
        <v>427.24</v>
      </c>
      <c r="J233" s="163">
        <v>133.38</v>
      </c>
      <c r="K233" s="162">
        <f>ROUND(E233*J233,2)</f>
        <v>1923.87</v>
      </c>
      <c r="L233" s="162">
        <v>21</v>
      </c>
      <c r="M233" s="162">
        <f>G233*(1+L233/100)</f>
        <v>0</v>
      </c>
      <c r="N233" s="161">
        <v>4.0999999999999999E-4</v>
      </c>
      <c r="O233" s="161">
        <f>ROUND(E233*N233,2)</f>
        <v>0.01</v>
      </c>
      <c r="P233" s="161">
        <v>0</v>
      </c>
      <c r="Q233" s="161">
        <f>ROUND(E233*P233,2)</f>
        <v>0</v>
      </c>
      <c r="R233" s="162"/>
      <c r="S233" s="162" t="s">
        <v>134</v>
      </c>
      <c r="T233" s="162" t="s">
        <v>134</v>
      </c>
      <c r="U233" s="162">
        <v>0.23599999999999999</v>
      </c>
      <c r="V233" s="162">
        <f>ROUND(E233*U233,2)</f>
        <v>3.4</v>
      </c>
      <c r="W233" s="162"/>
      <c r="X233" s="162" t="s">
        <v>135</v>
      </c>
      <c r="Y233" s="162" t="s">
        <v>136</v>
      </c>
      <c r="Z233" s="152"/>
      <c r="AA233" s="152"/>
      <c r="AB233" s="152"/>
      <c r="AC233" s="152"/>
      <c r="AD233" s="152"/>
      <c r="AE233" s="152"/>
      <c r="AF233" s="152"/>
      <c r="AG233" s="152" t="s">
        <v>137</v>
      </c>
      <c r="AH233" s="152"/>
      <c r="AI233" s="152"/>
      <c r="AJ233" s="152"/>
      <c r="AK233" s="152"/>
      <c r="AL233" s="152"/>
      <c r="AM233" s="152"/>
      <c r="AN233" s="152"/>
      <c r="AO233" s="152"/>
      <c r="AP233" s="152"/>
      <c r="AQ233" s="152"/>
      <c r="AR233" s="152"/>
      <c r="AS233" s="152"/>
      <c r="AT233" s="152"/>
      <c r="AU233" s="152"/>
      <c r="AV233" s="152"/>
      <c r="AW233" s="152"/>
      <c r="AX233" s="152"/>
      <c r="AY233" s="152"/>
      <c r="AZ233" s="152"/>
      <c r="BA233" s="152"/>
      <c r="BB233" s="152"/>
      <c r="BC233" s="152"/>
      <c r="BD233" s="152"/>
      <c r="BE233" s="152"/>
      <c r="BF233" s="152"/>
      <c r="BG233" s="152"/>
      <c r="BH233" s="152"/>
    </row>
    <row r="234" spans="1:60" outlineLevel="2">
      <c r="A234" s="159"/>
      <c r="B234" s="160"/>
      <c r="C234" s="189" t="s">
        <v>410</v>
      </c>
      <c r="D234" s="164"/>
      <c r="E234" s="165">
        <v>7.3239999999999998</v>
      </c>
      <c r="F234" s="195"/>
      <c r="G234" s="162"/>
      <c r="H234" s="162"/>
      <c r="I234" s="162"/>
      <c r="J234" s="162"/>
      <c r="K234" s="162"/>
      <c r="L234" s="162"/>
      <c r="M234" s="162"/>
      <c r="N234" s="161"/>
      <c r="O234" s="161"/>
      <c r="P234" s="161"/>
      <c r="Q234" s="161"/>
      <c r="R234" s="162"/>
      <c r="S234" s="162"/>
      <c r="T234" s="162"/>
      <c r="U234" s="162"/>
      <c r="V234" s="162"/>
      <c r="W234" s="162"/>
      <c r="X234" s="162"/>
      <c r="Y234" s="162"/>
      <c r="Z234" s="152"/>
      <c r="AA234" s="152"/>
      <c r="AB234" s="152"/>
      <c r="AC234" s="152"/>
      <c r="AD234" s="152"/>
      <c r="AE234" s="152"/>
      <c r="AF234" s="152"/>
      <c r="AG234" s="152" t="s">
        <v>139</v>
      </c>
      <c r="AH234" s="152">
        <v>0</v>
      </c>
      <c r="AI234" s="152"/>
      <c r="AJ234" s="152"/>
      <c r="AK234" s="152"/>
      <c r="AL234" s="152"/>
      <c r="AM234" s="152"/>
      <c r="AN234" s="152"/>
      <c r="AO234" s="152"/>
      <c r="AP234" s="152"/>
      <c r="AQ234" s="152"/>
      <c r="AR234" s="152"/>
      <c r="AS234" s="152"/>
      <c r="AT234" s="152"/>
      <c r="AU234" s="152"/>
      <c r="AV234" s="152"/>
      <c r="AW234" s="152"/>
      <c r="AX234" s="152"/>
      <c r="AY234" s="152"/>
      <c r="AZ234" s="152"/>
      <c r="BA234" s="152"/>
      <c r="BB234" s="152"/>
      <c r="BC234" s="152"/>
      <c r="BD234" s="152"/>
      <c r="BE234" s="152"/>
      <c r="BF234" s="152"/>
      <c r="BG234" s="152"/>
      <c r="BH234" s="152"/>
    </row>
    <row r="235" spans="1:60" outlineLevel="3">
      <c r="A235" s="159"/>
      <c r="B235" s="160"/>
      <c r="C235" s="189" t="s">
        <v>411</v>
      </c>
      <c r="D235" s="164"/>
      <c r="E235" s="165">
        <v>7.1</v>
      </c>
      <c r="F235" s="195"/>
      <c r="G235" s="162"/>
      <c r="H235" s="162"/>
      <c r="I235" s="162"/>
      <c r="J235" s="162"/>
      <c r="K235" s="162"/>
      <c r="L235" s="162"/>
      <c r="M235" s="162"/>
      <c r="N235" s="161"/>
      <c r="O235" s="161"/>
      <c r="P235" s="161"/>
      <c r="Q235" s="161"/>
      <c r="R235" s="162"/>
      <c r="S235" s="162"/>
      <c r="T235" s="162"/>
      <c r="U235" s="162"/>
      <c r="V235" s="162"/>
      <c r="W235" s="162"/>
      <c r="X235" s="162"/>
      <c r="Y235" s="162"/>
      <c r="Z235" s="152"/>
      <c r="AA235" s="152"/>
      <c r="AB235" s="152"/>
      <c r="AC235" s="152"/>
      <c r="AD235" s="152"/>
      <c r="AE235" s="152"/>
      <c r="AF235" s="152"/>
      <c r="AG235" s="152" t="s">
        <v>139</v>
      </c>
      <c r="AH235" s="152">
        <v>0</v>
      </c>
      <c r="AI235" s="152"/>
      <c r="AJ235" s="152"/>
      <c r="AK235" s="152"/>
      <c r="AL235" s="152"/>
      <c r="AM235" s="152"/>
      <c r="AN235" s="152"/>
      <c r="AO235" s="152"/>
      <c r="AP235" s="152"/>
      <c r="AQ235" s="152"/>
      <c r="AR235" s="152"/>
      <c r="AS235" s="152"/>
      <c r="AT235" s="152"/>
      <c r="AU235" s="152"/>
      <c r="AV235" s="152"/>
      <c r="AW235" s="152"/>
      <c r="AX235" s="152"/>
      <c r="AY235" s="152"/>
      <c r="AZ235" s="152"/>
      <c r="BA235" s="152"/>
      <c r="BB235" s="152"/>
      <c r="BC235" s="152"/>
      <c r="BD235" s="152"/>
      <c r="BE235" s="152"/>
      <c r="BF235" s="152"/>
      <c r="BG235" s="152"/>
      <c r="BH235" s="152"/>
    </row>
    <row r="236" spans="1:60" outlineLevel="1">
      <c r="A236" s="175">
        <v>105</v>
      </c>
      <c r="B236" s="176" t="s">
        <v>412</v>
      </c>
      <c r="C236" s="188" t="s">
        <v>413</v>
      </c>
      <c r="D236" s="177" t="s">
        <v>241</v>
      </c>
      <c r="E236" s="178">
        <v>14.423999999999999</v>
      </c>
      <c r="F236" s="179">
        <v>0</v>
      </c>
      <c r="G236" s="180">
        <f>ROUND(E236*F236,2)</f>
        <v>0</v>
      </c>
      <c r="H236" s="163">
        <v>5.66</v>
      </c>
      <c r="I236" s="162">
        <f>ROUND(E236*H236,2)</f>
        <v>81.64</v>
      </c>
      <c r="J236" s="163">
        <v>99.34</v>
      </c>
      <c r="K236" s="162">
        <f>ROUND(E236*J236,2)</f>
        <v>1432.88</v>
      </c>
      <c r="L236" s="162">
        <v>21</v>
      </c>
      <c r="M236" s="162">
        <f>G236*(1+L236/100)</f>
        <v>0</v>
      </c>
      <c r="N236" s="161">
        <v>0</v>
      </c>
      <c r="O236" s="161">
        <f>ROUND(E236*N236,2)</f>
        <v>0</v>
      </c>
      <c r="P236" s="161">
        <v>0</v>
      </c>
      <c r="Q236" s="161">
        <f>ROUND(E236*P236,2)</f>
        <v>0</v>
      </c>
      <c r="R236" s="162"/>
      <c r="S236" s="162" t="s">
        <v>134</v>
      </c>
      <c r="T236" s="162" t="s">
        <v>134</v>
      </c>
      <c r="U236" s="162">
        <v>0.154</v>
      </c>
      <c r="V236" s="162">
        <f>ROUND(E236*U236,2)</f>
        <v>2.2200000000000002</v>
      </c>
      <c r="W236" s="162"/>
      <c r="X236" s="162" t="s">
        <v>135</v>
      </c>
      <c r="Y236" s="162" t="s">
        <v>136</v>
      </c>
      <c r="Z236" s="152"/>
      <c r="AA236" s="152"/>
      <c r="AB236" s="152"/>
      <c r="AC236" s="152"/>
      <c r="AD236" s="152"/>
      <c r="AE236" s="152"/>
      <c r="AF236" s="152"/>
      <c r="AG236" s="152" t="s">
        <v>137</v>
      </c>
      <c r="AH236" s="152"/>
      <c r="AI236" s="152"/>
      <c r="AJ236" s="152"/>
      <c r="AK236" s="152"/>
      <c r="AL236" s="152"/>
      <c r="AM236" s="152"/>
      <c r="AN236" s="152"/>
      <c r="AO236" s="152"/>
      <c r="AP236" s="152"/>
      <c r="AQ236" s="152"/>
      <c r="AR236" s="152"/>
      <c r="AS236" s="152"/>
      <c r="AT236" s="152"/>
      <c r="AU236" s="152"/>
      <c r="AV236" s="152"/>
      <c r="AW236" s="152"/>
      <c r="AX236" s="152"/>
      <c r="AY236" s="152"/>
      <c r="AZ236" s="152"/>
      <c r="BA236" s="152"/>
      <c r="BB236" s="152"/>
      <c r="BC236" s="152"/>
      <c r="BD236" s="152"/>
      <c r="BE236" s="152"/>
      <c r="BF236" s="152"/>
      <c r="BG236" s="152"/>
      <c r="BH236" s="152"/>
    </row>
    <row r="237" spans="1:60" outlineLevel="2">
      <c r="A237" s="159"/>
      <c r="B237" s="160"/>
      <c r="C237" s="189">
        <v>14.423999999999999</v>
      </c>
      <c r="D237" s="164"/>
      <c r="E237" s="165">
        <v>14.423999999999999</v>
      </c>
      <c r="F237" s="195"/>
      <c r="G237" s="162"/>
      <c r="H237" s="162"/>
      <c r="I237" s="162"/>
      <c r="J237" s="162"/>
      <c r="K237" s="162"/>
      <c r="L237" s="162"/>
      <c r="M237" s="162"/>
      <c r="N237" s="161"/>
      <c r="O237" s="161"/>
      <c r="P237" s="161"/>
      <c r="Q237" s="161"/>
      <c r="R237" s="162"/>
      <c r="S237" s="162"/>
      <c r="T237" s="162"/>
      <c r="U237" s="162"/>
      <c r="V237" s="162"/>
      <c r="W237" s="162"/>
      <c r="X237" s="162"/>
      <c r="Y237" s="162"/>
      <c r="Z237" s="152"/>
      <c r="AA237" s="152"/>
      <c r="AB237" s="152"/>
      <c r="AC237" s="152"/>
      <c r="AD237" s="152"/>
      <c r="AE237" s="152"/>
      <c r="AF237" s="152"/>
      <c r="AG237" s="152" t="s">
        <v>139</v>
      </c>
      <c r="AH237" s="152">
        <v>5</v>
      </c>
      <c r="AI237" s="152"/>
      <c r="AJ237" s="152"/>
      <c r="AK237" s="152"/>
      <c r="AL237" s="152"/>
      <c r="AM237" s="152"/>
      <c r="AN237" s="152"/>
      <c r="AO237" s="152"/>
      <c r="AP237" s="152"/>
      <c r="AQ237" s="152"/>
      <c r="AR237" s="152"/>
      <c r="AS237" s="152"/>
      <c r="AT237" s="152"/>
      <c r="AU237" s="152"/>
      <c r="AV237" s="152"/>
      <c r="AW237" s="152"/>
      <c r="AX237" s="152"/>
      <c r="AY237" s="152"/>
      <c r="AZ237" s="152"/>
      <c r="BA237" s="152"/>
      <c r="BB237" s="152"/>
      <c r="BC237" s="152"/>
      <c r="BD237" s="152"/>
      <c r="BE237" s="152"/>
      <c r="BF237" s="152"/>
      <c r="BG237" s="152"/>
      <c r="BH237" s="152"/>
    </row>
    <row r="238" spans="1:60" outlineLevel="1">
      <c r="A238" s="175">
        <v>106</v>
      </c>
      <c r="B238" s="176" t="s">
        <v>414</v>
      </c>
      <c r="C238" s="188" t="s">
        <v>415</v>
      </c>
      <c r="D238" s="177" t="s">
        <v>241</v>
      </c>
      <c r="E238" s="178">
        <v>14.423999999999999</v>
      </c>
      <c r="F238" s="179">
        <v>0</v>
      </c>
      <c r="G238" s="180">
        <f>ROUND(E238*F238,2)</f>
        <v>0</v>
      </c>
      <c r="H238" s="163">
        <v>39.46</v>
      </c>
      <c r="I238" s="162">
        <f>ROUND(E238*H238,2)</f>
        <v>569.16999999999996</v>
      </c>
      <c r="J238" s="163">
        <v>39.44</v>
      </c>
      <c r="K238" s="162">
        <f>ROUND(E238*J238,2)</f>
        <v>568.88</v>
      </c>
      <c r="L238" s="162">
        <v>21</v>
      </c>
      <c r="M238" s="162">
        <f>G238*(1+L238/100)</f>
        <v>0</v>
      </c>
      <c r="N238" s="161">
        <v>4.0000000000000003E-5</v>
      </c>
      <c r="O238" s="161">
        <f>ROUND(E238*N238,2)</f>
        <v>0</v>
      </c>
      <c r="P238" s="161">
        <v>0</v>
      </c>
      <c r="Q238" s="161">
        <f>ROUND(E238*P238,2)</f>
        <v>0</v>
      </c>
      <c r="R238" s="162"/>
      <c r="S238" s="162" t="s">
        <v>134</v>
      </c>
      <c r="T238" s="162" t="s">
        <v>134</v>
      </c>
      <c r="U238" s="162">
        <v>7.0000000000000007E-2</v>
      </c>
      <c r="V238" s="162">
        <f>ROUND(E238*U238,2)</f>
        <v>1.01</v>
      </c>
      <c r="W238" s="162"/>
      <c r="X238" s="162" t="s">
        <v>135</v>
      </c>
      <c r="Y238" s="162" t="s">
        <v>136</v>
      </c>
      <c r="Z238" s="152"/>
      <c r="AA238" s="152"/>
      <c r="AB238" s="152"/>
      <c r="AC238" s="152"/>
      <c r="AD238" s="152"/>
      <c r="AE238" s="152"/>
      <c r="AF238" s="152"/>
      <c r="AG238" s="152" t="s">
        <v>137</v>
      </c>
      <c r="AH238" s="152"/>
      <c r="AI238" s="152"/>
      <c r="AJ238" s="152"/>
      <c r="AK238" s="152"/>
      <c r="AL238" s="152"/>
      <c r="AM238" s="152"/>
      <c r="AN238" s="152"/>
      <c r="AO238" s="152"/>
      <c r="AP238" s="152"/>
      <c r="AQ238" s="152"/>
      <c r="AR238" s="152"/>
      <c r="AS238" s="152"/>
      <c r="AT238" s="152"/>
      <c r="AU238" s="152"/>
      <c r="AV238" s="152"/>
      <c r="AW238" s="152"/>
      <c r="AX238" s="152"/>
      <c r="AY238" s="152"/>
      <c r="AZ238" s="152"/>
      <c r="BA238" s="152"/>
      <c r="BB238" s="152"/>
      <c r="BC238" s="152"/>
      <c r="BD238" s="152"/>
      <c r="BE238" s="152"/>
      <c r="BF238" s="152"/>
      <c r="BG238" s="152"/>
      <c r="BH238" s="152"/>
    </row>
    <row r="239" spans="1:60" outlineLevel="2">
      <c r="A239" s="159"/>
      <c r="B239" s="160"/>
      <c r="C239" s="189">
        <v>14.423999999999999</v>
      </c>
      <c r="D239" s="164"/>
      <c r="E239" s="165">
        <v>14.423999999999999</v>
      </c>
      <c r="F239" s="195"/>
      <c r="G239" s="162"/>
      <c r="H239" s="162"/>
      <c r="I239" s="162"/>
      <c r="J239" s="162"/>
      <c r="K239" s="162"/>
      <c r="L239" s="162"/>
      <c r="M239" s="162"/>
      <c r="N239" s="161"/>
      <c r="O239" s="161"/>
      <c r="P239" s="161"/>
      <c r="Q239" s="161"/>
      <c r="R239" s="162"/>
      <c r="S239" s="162"/>
      <c r="T239" s="162"/>
      <c r="U239" s="162"/>
      <c r="V239" s="162"/>
      <c r="W239" s="162"/>
      <c r="X239" s="162"/>
      <c r="Y239" s="162"/>
      <c r="Z239" s="152"/>
      <c r="AA239" s="152"/>
      <c r="AB239" s="152"/>
      <c r="AC239" s="152"/>
      <c r="AD239" s="152"/>
      <c r="AE239" s="152"/>
      <c r="AF239" s="152"/>
      <c r="AG239" s="152" t="s">
        <v>139</v>
      </c>
      <c r="AH239" s="152">
        <v>5</v>
      </c>
      <c r="AI239" s="152"/>
      <c r="AJ239" s="152"/>
      <c r="AK239" s="152"/>
      <c r="AL239" s="152"/>
      <c r="AM239" s="152"/>
      <c r="AN239" s="152"/>
      <c r="AO239" s="152"/>
      <c r="AP239" s="152"/>
      <c r="AQ239" s="152"/>
      <c r="AR239" s="152"/>
      <c r="AS239" s="152"/>
      <c r="AT239" s="152"/>
      <c r="AU239" s="152"/>
      <c r="AV239" s="152"/>
      <c r="AW239" s="152"/>
      <c r="AX239" s="152"/>
      <c r="AY239" s="152"/>
      <c r="AZ239" s="152"/>
      <c r="BA239" s="152"/>
      <c r="BB239" s="152"/>
      <c r="BC239" s="152"/>
      <c r="BD239" s="152"/>
      <c r="BE239" s="152"/>
      <c r="BF239" s="152"/>
      <c r="BG239" s="152"/>
      <c r="BH239" s="152"/>
    </row>
    <row r="240" spans="1:60" outlineLevel="1">
      <c r="A240" s="175">
        <v>107</v>
      </c>
      <c r="B240" s="176" t="s">
        <v>416</v>
      </c>
      <c r="C240" s="188" t="s">
        <v>517</v>
      </c>
      <c r="D240" s="177" t="s">
        <v>133</v>
      </c>
      <c r="E240" s="178">
        <v>48.04</v>
      </c>
      <c r="F240" s="179">
        <v>0</v>
      </c>
      <c r="G240" s="180">
        <f>ROUND(E240*F240,2)</f>
        <v>0</v>
      </c>
      <c r="H240" s="163">
        <v>396.19</v>
      </c>
      <c r="I240" s="162">
        <f>ROUND(E240*H240,2)</f>
        <v>19032.97</v>
      </c>
      <c r="J240" s="163">
        <v>655.30999999999995</v>
      </c>
      <c r="K240" s="162">
        <f>ROUND(E240*J240,2)</f>
        <v>31481.09</v>
      </c>
      <c r="L240" s="162">
        <v>21</v>
      </c>
      <c r="M240" s="162">
        <f>G240*(1+L240/100)</f>
        <v>0</v>
      </c>
      <c r="N240" s="161">
        <v>3.81E-3</v>
      </c>
      <c r="O240" s="161">
        <f>ROUND(E240*N240,2)</f>
        <v>0.18</v>
      </c>
      <c r="P240" s="161">
        <v>0</v>
      </c>
      <c r="Q240" s="161">
        <f>ROUND(E240*P240,2)</f>
        <v>0</v>
      </c>
      <c r="R240" s="162"/>
      <c r="S240" s="162" t="s">
        <v>134</v>
      </c>
      <c r="T240" s="162" t="s">
        <v>273</v>
      </c>
      <c r="U240" s="162">
        <v>1.16282</v>
      </c>
      <c r="V240" s="162">
        <f>ROUND(E240*U240,2)</f>
        <v>55.86</v>
      </c>
      <c r="W240" s="162"/>
      <c r="X240" s="162" t="s">
        <v>274</v>
      </c>
      <c r="Y240" s="162" t="s">
        <v>136</v>
      </c>
      <c r="Z240" s="152"/>
      <c r="AA240" s="152"/>
      <c r="AB240" s="152"/>
      <c r="AC240" s="152"/>
      <c r="AD240" s="152"/>
      <c r="AE240" s="152"/>
      <c r="AF240" s="152"/>
      <c r="AG240" s="152" t="s">
        <v>275</v>
      </c>
      <c r="AH240" s="152"/>
      <c r="AI240" s="152"/>
      <c r="AJ240" s="152"/>
      <c r="AK240" s="152"/>
      <c r="AL240" s="152"/>
      <c r="AM240" s="152"/>
      <c r="AN240" s="152"/>
      <c r="AO240" s="152"/>
      <c r="AP240" s="152"/>
      <c r="AQ240" s="152"/>
      <c r="AR240" s="152"/>
      <c r="AS240" s="152"/>
      <c r="AT240" s="152"/>
      <c r="AU240" s="152"/>
      <c r="AV240" s="152"/>
      <c r="AW240" s="152"/>
      <c r="AX240" s="152"/>
      <c r="AY240" s="152"/>
      <c r="AZ240" s="152"/>
      <c r="BA240" s="152"/>
      <c r="BB240" s="152"/>
      <c r="BC240" s="152"/>
      <c r="BD240" s="152"/>
      <c r="BE240" s="152"/>
      <c r="BF240" s="152"/>
      <c r="BG240" s="152"/>
      <c r="BH240" s="152"/>
    </row>
    <row r="241" spans="1:60" outlineLevel="2">
      <c r="A241" s="159"/>
      <c r="B241" s="160"/>
      <c r="C241" s="189" t="s">
        <v>190</v>
      </c>
      <c r="D241" s="164"/>
      <c r="E241" s="165">
        <v>3.28</v>
      </c>
      <c r="F241" s="195"/>
      <c r="G241" s="162"/>
      <c r="H241" s="162"/>
      <c r="I241" s="162"/>
      <c r="J241" s="162"/>
      <c r="K241" s="162"/>
      <c r="L241" s="162"/>
      <c r="M241" s="162"/>
      <c r="N241" s="161"/>
      <c r="O241" s="161"/>
      <c r="P241" s="161"/>
      <c r="Q241" s="161"/>
      <c r="R241" s="162"/>
      <c r="S241" s="162"/>
      <c r="T241" s="162"/>
      <c r="U241" s="162"/>
      <c r="V241" s="162"/>
      <c r="W241" s="162"/>
      <c r="X241" s="162"/>
      <c r="Y241" s="162"/>
      <c r="Z241" s="152"/>
      <c r="AA241" s="152"/>
      <c r="AB241" s="152"/>
      <c r="AC241" s="152"/>
      <c r="AD241" s="152"/>
      <c r="AE241" s="152"/>
      <c r="AF241" s="152"/>
      <c r="AG241" s="152" t="s">
        <v>139</v>
      </c>
      <c r="AH241" s="152">
        <v>0</v>
      </c>
      <c r="AI241" s="152"/>
      <c r="AJ241" s="152"/>
      <c r="AK241" s="152"/>
      <c r="AL241" s="152"/>
      <c r="AM241" s="152"/>
      <c r="AN241" s="152"/>
      <c r="AO241" s="152"/>
      <c r="AP241" s="152"/>
      <c r="AQ241" s="152"/>
      <c r="AR241" s="152"/>
      <c r="AS241" s="152"/>
      <c r="AT241" s="152"/>
      <c r="AU241" s="152"/>
      <c r="AV241" s="152"/>
      <c r="AW241" s="152"/>
      <c r="AX241" s="152"/>
      <c r="AY241" s="152"/>
      <c r="AZ241" s="152"/>
      <c r="BA241" s="152"/>
      <c r="BB241" s="152"/>
      <c r="BC241" s="152"/>
      <c r="BD241" s="152"/>
      <c r="BE241" s="152"/>
      <c r="BF241" s="152"/>
      <c r="BG241" s="152"/>
      <c r="BH241" s="152"/>
    </row>
    <row r="242" spans="1:60" outlineLevel="3">
      <c r="A242" s="159"/>
      <c r="B242" s="160"/>
      <c r="C242" s="189" t="s">
        <v>191</v>
      </c>
      <c r="D242" s="164"/>
      <c r="E242" s="165">
        <v>23.519079999999999</v>
      </c>
      <c r="F242" s="195"/>
      <c r="G242" s="162"/>
      <c r="H242" s="162"/>
      <c r="I242" s="162"/>
      <c r="J242" s="162"/>
      <c r="K242" s="162"/>
      <c r="L242" s="162"/>
      <c r="M242" s="162"/>
      <c r="N242" s="161"/>
      <c r="O242" s="161"/>
      <c r="P242" s="161"/>
      <c r="Q242" s="161"/>
      <c r="R242" s="162"/>
      <c r="S242" s="162"/>
      <c r="T242" s="162"/>
      <c r="U242" s="162"/>
      <c r="V242" s="162"/>
      <c r="W242" s="162"/>
      <c r="X242" s="162"/>
      <c r="Y242" s="162"/>
      <c r="Z242" s="152"/>
      <c r="AA242" s="152"/>
      <c r="AB242" s="152"/>
      <c r="AC242" s="152"/>
      <c r="AD242" s="152"/>
      <c r="AE242" s="152"/>
      <c r="AF242" s="152"/>
      <c r="AG242" s="152" t="s">
        <v>139</v>
      </c>
      <c r="AH242" s="152">
        <v>0</v>
      </c>
      <c r="AI242" s="152"/>
      <c r="AJ242" s="152"/>
      <c r="AK242" s="152"/>
      <c r="AL242" s="152"/>
      <c r="AM242" s="152"/>
      <c r="AN242" s="152"/>
      <c r="AO242" s="152"/>
      <c r="AP242" s="152"/>
      <c r="AQ242" s="152"/>
      <c r="AR242" s="152"/>
      <c r="AS242" s="152"/>
      <c r="AT242" s="152"/>
      <c r="AU242" s="152"/>
      <c r="AV242" s="152"/>
      <c r="AW242" s="152"/>
      <c r="AX242" s="152"/>
      <c r="AY242" s="152"/>
      <c r="AZ242" s="152"/>
      <c r="BA242" s="152"/>
      <c r="BB242" s="152"/>
      <c r="BC242" s="152"/>
      <c r="BD242" s="152"/>
      <c r="BE242" s="152"/>
      <c r="BF242" s="152"/>
      <c r="BG242" s="152"/>
      <c r="BH242" s="152"/>
    </row>
    <row r="243" spans="1:60" outlineLevel="3">
      <c r="A243" s="159"/>
      <c r="B243" s="160"/>
      <c r="C243" s="189" t="s">
        <v>417</v>
      </c>
      <c r="D243" s="164"/>
      <c r="E243" s="165">
        <v>11.810930000000001</v>
      </c>
      <c r="F243" s="195"/>
      <c r="G243" s="162"/>
      <c r="H243" s="162"/>
      <c r="I243" s="162"/>
      <c r="J243" s="162"/>
      <c r="K243" s="162"/>
      <c r="L243" s="162"/>
      <c r="M243" s="162"/>
      <c r="N243" s="161"/>
      <c r="O243" s="161"/>
      <c r="P243" s="161"/>
      <c r="Q243" s="161"/>
      <c r="R243" s="162"/>
      <c r="S243" s="162"/>
      <c r="T243" s="162"/>
      <c r="U243" s="162"/>
      <c r="V243" s="162"/>
      <c r="W243" s="162"/>
      <c r="X243" s="162"/>
      <c r="Y243" s="162"/>
      <c r="Z243" s="152"/>
      <c r="AA243" s="152"/>
      <c r="AB243" s="152"/>
      <c r="AC243" s="152"/>
      <c r="AD243" s="152"/>
      <c r="AE243" s="152"/>
      <c r="AF243" s="152"/>
      <c r="AG243" s="152" t="s">
        <v>139</v>
      </c>
      <c r="AH243" s="152">
        <v>0</v>
      </c>
      <c r="AI243" s="152"/>
      <c r="AJ243" s="152"/>
      <c r="AK243" s="152"/>
      <c r="AL243" s="152"/>
      <c r="AM243" s="152"/>
      <c r="AN243" s="152"/>
      <c r="AO243" s="152"/>
      <c r="AP243" s="152"/>
      <c r="AQ243" s="152"/>
      <c r="AR243" s="152"/>
      <c r="AS243" s="152"/>
      <c r="AT243" s="152"/>
      <c r="AU243" s="152"/>
      <c r="AV243" s="152"/>
      <c r="AW243" s="152"/>
      <c r="AX243" s="152"/>
      <c r="AY243" s="152"/>
      <c r="AZ243" s="152"/>
      <c r="BA243" s="152"/>
      <c r="BB243" s="152"/>
      <c r="BC243" s="152"/>
      <c r="BD243" s="152"/>
      <c r="BE243" s="152"/>
      <c r="BF243" s="152"/>
      <c r="BG243" s="152"/>
      <c r="BH243" s="152"/>
    </row>
    <row r="244" spans="1:60" outlineLevel="3">
      <c r="A244" s="159"/>
      <c r="B244" s="160"/>
      <c r="C244" s="189" t="s">
        <v>277</v>
      </c>
      <c r="D244" s="164"/>
      <c r="E244" s="165">
        <v>9.43</v>
      </c>
      <c r="F244" s="195"/>
      <c r="G244" s="162"/>
      <c r="H244" s="162"/>
      <c r="I244" s="162"/>
      <c r="J244" s="162"/>
      <c r="K244" s="162"/>
      <c r="L244" s="162"/>
      <c r="M244" s="162"/>
      <c r="N244" s="161"/>
      <c r="O244" s="161"/>
      <c r="P244" s="161"/>
      <c r="Q244" s="161"/>
      <c r="R244" s="162"/>
      <c r="S244" s="162"/>
      <c r="T244" s="162"/>
      <c r="U244" s="162"/>
      <c r="V244" s="162"/>
      <c r="W244" s="162"/>
      <c r="X244" s="162"/>
      <c r="Y244" s="162"/>
      <c r="Z244" s="152"/>
      <c r="AA244" s="152"/>
      <c r="AB244" s="152"/>
      <c r="AC244" s="152"/>
      <c r="AD244" s="152"/>
      <c r="AE244" s="152"/>
      <c r="AF244" s="152"/>
      <c r="AG244" s="152" t="s">
        <v>139</v>
      </c>
      <c r="AH244" s="152">
        <v>0</v>
      </c>
      <c r="AI244" s="152"/>
      <c r="AJ244" s="152"/>
      <c r="AK244" s="152"/>
      <c r="AL244" s="152"/>
      <c r="AM244" s="152"/>
      <c r="AN244" s="152"/>
      <c r="AO244" s="152"/>
      <c r="AP244" s="152"/>
      <c r="AQ244" s="152"/>
      <c r="AR244" s="152"/>
      <c r="AS244" s="152"/>
      <c r="AT244" s="152"/>
      <c r="AU244" s="152"/>
      <c r="AV244" s="152"/>
      <c r="AW244" s="152"/>
      <c r="AX244" s="152"/>
      <c r="AY244" s="152"/>
      <c r="AZ244" s="152"/>
      <c r="BA244" s="152"/>
      <c r="BB244" s="152"/>
      <c r="BC244" s="152"/>
      <c r="BD244" s="152"/>
      <c r="BE244" s="152"/>
      <c r="BF244" s="152"/>
      <c r="BG244" s="152"/>
      <c r="BH244" s="152"/>
    </row>
    <row r="245" spans="1:60" outlineLevel="1">
      <c r="A245" s="175">
        <v>108</v>
      </c>
      <c r="B245" s="176" t="s">
        <v>418</v>
      </c>
      <c r="C245" s="188" t="s">
        <v>518</v>
      </c>
      <c r="D245" s="177" t="s">
        <v>133</v>
      </c>
      <c r="E245" s="178">
        <v>44.057639999999999</v>
      </c>
      <c r="F245" s="179">
        <v>0</v>
      </c>
      <c r="G245" s="180">
        <f>ROUND(E245*F245,2)</f>
        <v>0</v>
      </c>
      <c r="H245" s="163">
        <v>494.5</v>
      </c>
      <c r="I245" s="162">
        <f>ROUND(E245*H245,2)</f>
        <v>21786.5</v>
      </c>
      <c r="J245" s="163">
        <v>0</v>
      </c>
      <c r="K245" s="162">
        <f>ROUND(E245*J245,2)</f>
        <v>0</v>
      </c>
      <c r="L245" s="162">
        <v>21</v>
      </c>
      <c r="M245" s="162">
        <f>G245*(1+L245/100)</f>
        <v>0</v>
      </c>
      <c r="N245" s="161">
        <v>1.9199999999999998E-2</v>
      </c>
      <c r="O245" s="161">
        <f>ROUND(E245*N245,2)</f>
        <v>0.85</v>
      </c>
      <c r="P245" s="161">
        <v>0</v>
      </c>
      <c r="Q245" s="161">
        <f>ROUND(E245*P245,2)</f>
        <v>0</v>
      </c>
      <c r="R245" s="162" t="s">
        <v>199</v>
      </c>
      <c r="S245" s="162" t="s">
        <v>134</v>
      </c>
      <c r="T245" s="162" t="s">
        <v>134</v>
      </c>
      <c r="U245" s="162">
        <v>0</v>
      </c>
      <c r="V245" s="162">
        <f>ROUND(E245*U245,2)</f>
        <v>0</v>
      </c>
      <c r="W245" s="162"/>
      <c r="X245" s="162" t="s">
        <v>200</v>
      </c>
      <c r="Y245" s="162" t="s">
        <v>136</v>
      </c>
      <c r="Z245" s="152"/>
      <c r="AA245" s="152"/>
      <c r="AB245" s="152"/>
      <c r="AC245" s="152"/>
      <c r="AD245" s="152"/>
      <c r="AE245" s="152"/>
      <c r="AF245" s="152"/>
      <c r="AG245" s="152" t="s">
        <v>201</v>
      </c>
      <c r="AH245" s="152"/>
      <c r="AI245" s="152"/>
      <c r="AJ245" s="152"/>
      <c r="AK245" s="152"/>
      <c r="AL245" s="152"/>
      <c r="AM245" s="152"/>
      <c r="AN245" s="152"/>
      <c r="AO245" s="152"/>
      <c r="AP245" s="152"/>
      <c r="AQ245" s="152"/>
      <c r="AR245" s="152"/>
      <c r="AS245" s="152"/>
      <c r="AT245" s="152"/>
      <c r="AU245" s="152"/>
      <c r="AV245" s="152"/>
      <c r="AW245" s="152"/>
      <c r="AX245" s="152"/>
      <c r="AY245" s="152"/>
      <c r="AZ245" s="152"/>
      <c r="BA245" s="152"/>
      <c r="BB245" s="152"/>
      <c r="BC245" s="152"/>
      <c r="BD245" s="152"/>
      <c r="BE245" s="152"/>
      <c r="BF245" s="152"/>
      <c r="BG245" s="152"/>
      <c r="BH245" s="152"/>
    </row>
    <row r="246" spans="1:60" outlineLevel="2">
      <c r="A246" s="159"/>
      <c r="B246" s="160"/>
      <c r="C246" s="189" t="s">
        <v>419</v>
      </c>
      <c r="D246" s="164"/>
      <c r="E246" s="165">
        <v>3.6080000000000001</v>
      </c>
      <c r="F246" s="195"/>
      <c r="G246" s="162"/>
      <c r="H246" s="162"/>
      <c r="I246" s="162"/>
      <c r="J246" s="162"/>
      <c r="K246" s="162"/>
      <c r="L246" s="162"/>
      <c r="M246" s="162"/>
      <c r="N246" s="161"/>
      <c r="O246" s="161"/>
      <c r="P246" s="161"/>
      <c r="Q246" s="161"/>
      <c r="R246" s="162"/>
      <c r="S246" s="162"/>
      <c r="T246" s="162"/>
      <c r="U246" s="162"/>
      <c r="V246" s="162"/>
      <c r="W246" s="162"/>
      <c r="X246" s="162"/>
      <c r="Y246" s="162"/>
      <c r="Z246" s="152"/>
      <c r="AA246" s="152"/>
      <c r="AB246" s="152"/>
      <c r="AC246" s="152"/>
      <c r="AD246" s="152"/>
      <c r="AE246" s="152"/>
      <c r="AF246" s="152"/>
      <c r="AG246" s="152" t="s">
        <v>139</v>
      </c>
      <c r="AH246" s="152">
        <v>0</v>
      </c>
      <c r="AI246" s="152"/>
      <c r="AJ246" s="152"/>
      <c r="AK246" s="152"/>
      <c r="AL246" s="152"/>
      <c r="AM246" s="152"/>
      <c r="AN246" s="152"/>
      <c r="AO246" s="152"/>
      <c r="AP246" s="152"/>
      <c r="AQ246" s="152"/>
      <c r="AR246" s="152"/>
      <c r="AS246" s="152"/>
      <c r="AT246" s="152"/>
      <c r="AU246" s="152"/>
      <c r="AV246" s="152"/>
      <c r="AW246" s="152"/>
      <c r="AX246" s="152"/>
      <c r="AY246" s="152"/>
      <c r="AZ246" s="152"/>
      <c r="BA246" s="152"/>
      <c r="BB246" s="152"/>
      <c r="BC246" s="152"/>
      <c r="BD246" s="152"/>
      <c r="BE246" s="152"/>
      <c r="BF246" s="152"/>
      <c r="BG246" s="152"/>
      <c r="BH246" s="152"/>
    </row>
    <row r="247" spans="1:60" outlineLevel="3">
      <c r="A247" s="159"/>
      <c r="B247" s="160"/>
      <c r="C247" s="189" t="s">
        <v>420</v>
      </c>
      <c r="D247" s="164"/>
      <c r="E247" s="165">
        <v>25.870979999999999</v>
      </c>
      <c r="F247" s="195"/>
      <c r="G247" s="162"/>
      <c r="H247" s="162"/>
      <c r="I247" s="162"/>
      <c r="J247" s="162"/>
      <c r="K247" s="162"/>
      <c r="L247" s="162"/>
      <c r="M247" s="162"/>
      <c r="N247" s="161"/>
      <c r="O247" s="161"/>
      <c r="P247" s="161"/>
      <c r="Q247" s="161"/>
      <c r="R247" s="162"/>
      <c r="S247" s="162"/>
      <c r="T247" s="162"/>
      <c r="U247" s="162"/>
      <c r="V247" s="162"/>
      <c r="W247" s="162"/>
      <c r="X247" s="162"/>
      <c r="Y247" s="162"/>
      <c r="Z247" s="152"/>
      <c r="AA247" s="152"/>
      <c r="AB247" s="152"/>
      <c r="AC247" s="152"/>
      <c r="AD247" s="152"/>
      <c r="AE247" s="152"/>
      <c r="AF247" s="152"/>
      <c r="AG247" s="152" t="s">
        <v>139</v>
      </c>
      <c r="AH247" s="152">
        <v>0</v>
      </c>
      <c r="AI247" s="152"/>
      <c r="AJ247" s="152"/>
      <c r="AK247" s="152"/>
      <c r="AL247" s="152"/>
      <c r="AM247" s="152"/>
      <c r="AN247" s="152"/>
      <c r="AO247" s="152"/>
      <c r="AP247" s="152"/>
      <c r="AQ247" s="152"/>
      <c r="AR247" s="152"/>
      <c r="AS247" s="152"/>
      <c r="AT247" s="152"/>
      <c r="AU247" s="152"/>
      <c r="AV247" s="152"/>
      <c r="AW247" s="152"/>
      <c r="AX247" s="152"/>
      <c r="AY247" s="152"/>
      <c r="AZ247" s="152"/>
      <c r="BA247" s="152"/>
      <c r="BB247" s="152"/>
      <c r="BC247" s="152"/>
      <c r="BD247" s="152"/>
      <c r="BE247" s="152"/>
      <c r="BF247" s="152"/>
      <c r="BG247" s="152"/>
      <c r="BH247" s="152"/>
    </row>
    <row r="248" spans="1:60" outlineLevel="3">
      <c r="A248" s="159"/>
      <c r="B248" s="160"/>
      <c r="C248" s="189" t="s">
        <v>421</v>
      </c>
      <c r="D248" s="164"/>
      <c r="E248" s="165">
        <v>12.99202</v>
      </c>
      <c r="F248" s="195"/>
      <c r="G248" s="162"/>
      <c r="H248" s="162"/>
      <c r="I248" s="162"/>
      <c r="J248" s="162"/>
      <c r="K248" s="162"/>
      <c r="L248" s="162"/>
      <c r="M248" s="162"/>
      <c r="N248" s="161"/>
      <c r="O248" s="161"/>
      <c r="P248" s="161"/>
      <c r="Q248" s="161"/>
      <c r="R248" s="162"/>
      <c r="S248" s="162"/>
      <c r="T248" s="162"/>
      <c r="U248" s="162"/>
      <c r="V248" s="162"/>
      <c r="W248" s="162"/>
      <c r="X248" s="162"/>
      <c r="Y248" s="162"/>
      <c r="Z248" s="152"/>
      <c r="AA248" s="152"/>
      <c r="AB248" s="152"/>
      <c r="AC248" s="152"/>
      <c r="AD248" s="152"/>
      <c r="AE248" s="152"/>
      <c r="AF248" s="152"/>
      <c r="AG248" s="152" t="s">
        <v>139</v>
      </c>
      <c r="AH248" s="152">
        <v>0</v>
      </c>
      <c r="AI248" s="152"/>
      <c r="AJ248" s="152"/>
      <c r="AK248" s="152"/>
      <c r="AL248" s="152"/>
      <c r="AM248" s="152"/>
      <c r="AN248" s="152"/>
      <c r="AO248" s="152"/>
      <c r="AP248" s="152"/>
      <c r="AQ248" s="152"/>
      <c r="AR248" s="152"/>
      <c r="AS248" s="152"/>
      <c r="AT248" s="152"/>
      <c r="AU248" s="152"/>
      <c r="AV248" s="152"/>
      <c r="AW248" s="152"/>
      <c r="AX248" s="152"/>
      <c r="AY248" s="152"/>
      <c r="AZ248" s="152"/>
      <c r="BA248" s="152"/>
      <c r="BB248" s="152"/>
      <c r="BC248" s="152"/>
      <c r="BD248" s="152"/>
      <c r="BE248" s="152"/>
      <c r="BF248" s="152"/>
      <c r="BG248" s="152"/>
      <c r="BH248" s="152"/>
    </row>
    <row r="249" spans="1:60" outlineLevel="3">
      <c r="A249" s="159"/>
      <c r="B249" s="160"/>
      <c r="C249" s="194" t="s">
        <v>491</v>
      </c>
      <c r="D249" s="164"/>
      <c r="E249" s="165">
        <v>1.5866400000000001</v>
      </c>
      <c r="F249" s="195"/>
      <c r="G249" s="162"/>
      <c r="H249" s="162"/>
      <c r="I249" s="162"/>
      <c r="J249" s="162"/>
      <c r="K249" s="162"/>
      <c r="L249" s="162"/>
      <c r="M249" s="162"/>
      <c r="N249" s="161"/>
      <c r="O249" s="161"/>
      <c r="P249" s="161"/>
      <c r="Q249" s="161"/>
      <c r="R249" s="162"/>
      <c r="S249" s="162"/>
      <c r="T249" s="162"/>
      <c r="U249" s="162"/>
      <c r="V249" s="162"/>
      <c r="W249" s="162"/>
      <c r="X249" s="162"/>
      <c r="Y249" s="162"/>
      <c r="Z249" s="152"/>
      <c r="AA249" s="152"/>
      <c r="AB249" s="152"/>
      <c r="AC249" s="152"/>
      <c r="AD249" s="152"/>
      <c r="AE249" s="152"/>
      <c r="AF249" s="152"/>
      <c r="AG249" s="152" t="s">
        <v>139</v>
      </c>
      <c r="AH249" s="152">
        <v>5</v>
      </c>
      <c r="AI249" s="152"/>
      <c r="AJ249" s="152"/>
      <c r="AK249" s="152"/>
      <c r="AL249" s="152"/>
      <c r="AM249" s="152"/>
      <c r="AN249" s="152"/>
      <c r="AO249" s="152"/>
      <c r="AP249" s="152"/>
      <c r="AQ249" s="152"/>
      <c r="AR249" s="152"/>
      <c r="AS249" s="152"/>
      <c r="AT249" s="152"/>
      <c r="AU249" s="152"/>
      <c r="AV249" s="152"/>
      <c r="AW249" s="152"/>
      <c r="AX249" s="152"/>
      <c r="AY249" s="152"/>
      <c r="AZ249" s="152"/>
      <c r="BA249" s="152"/>
      <c r="BB249" s="152"/>
      <c r="BC249" s="152"/>
      <c r="BD249" s="152"/>
      <c r="BE249" s="152"/>
      <c r="BF249" s="152"/>
      <c r="BG249" s="152"/>
      <c r="BH249" s="152"/>
    </row>
    <row r="250" spans="1:60" outlineLevel="1">
      <c r="A250" s="181">
        <v>109</v>
      </c>
      <c r="B250" s="182" t="s">
        <v>422</v>
      </c>
      <c r="C250" s="190" t="s">
        <v>423</v>
      </c>
      <c r="D250" s="183" t="s">
        <v>187</v>
      </c>
      <c r="E250" s="184">
        <v>0.85240000000000005</v>
      </c>
      <c r="F250" s="185">
        <v>0</v>
      </c>
      <c r="G250" s="186">
        <f>ROUND(E250*F250,2)</f>
        <v>0</v>
      </c>
      <c r="H250" s="163">
        <v>0</v>
      </c>
      <c r="I250" s="162">
        <f>ROUND(E250*H250,2)</f>
        <v>0</v>
      </c>
      <c r="J250" s="163">
        <v>722</v>
      </c>
      <c r="K250" s="162">
        <f>ROUND(E250*J250,2)</f>
        <v>615.42999999999995</v>
      </c>
      <c r="L250" s="162">
        <v>21</v>
      </c>
      <c r="M250" s="162">
        <f>G250*(1+L250/100)</f>
        <v>0</v>
      </c>
      <c r="N250" s="161">
        <v>0</v>
      </c>
      <c r="O250" s="161">
        <f>ROUND(E250*N250,2)</f>
        <v>0</v>
      </c>
      <c r="P250" s="161">
        <v>0</v>
      </c>
      <c r="Q250" s="161">
        <f>ROUND(E250*P250,2)</f>
        <v>0</v>
      </c>
      <c r="R250" s="162"/>
      <c r="S250" s="162" t="s">
        <v>134</v>
      </c>
      <c r="T250" s="162" t="s">
        <v>134</v>
      </c>
      <c r="U250" s="162">
        <v>1.2649999999999999</v>
      </c>
      <c r="V250" s="162">
        <f>ROUND(E250*U250,2)</f>
        <v>1.08</v>
      </c>
      <c r="W250" s="162"/>
      <c r="X250" s="162" t="s">
        <v>265</v>
      </c>
      <c r="Y250" s="162" t="s">
        <v>136</v>
      </c>
      <c r="Z250" s="152"/>
      <c r="AA250" s="152"/>
      <c r="AB250" s="152"/>
      <c r="AC250" s="152"/>
      <c r="AD250" s="152"/>
      <c r="AE250" s="152"/>
      <c r="AF250" s="152"/>
      <c r="AG250" s="152" t="s">
        <v>266</v>
      </c>
      <c r="AH250" s="152"/>
      <c r="AI250" s="152"/>
      <c r="AJ250" s="152"/>
      <c r="AK250" s="152"/>
      <c r="AL250" s="152"/>
      <c r="AM250" s="152"/>
      <c r="AN250" s="152"/>
      <c r="AO250" s="152"/>
      <c r="AP250" s="152"/>
      <c r="AQ250" s="152"/>
      <c r="AR250" s="152"/>
      <c r="AS250" s="152"/>
      <c r="AT250" s="152"/>
      <c r="AU250" s="152"/>
      <c r="AV250" s="152"/>
      <c r="AW250" s="152"/>
      <c r="AX250" s="152"/>
      <c r="AY250" s="152"/>
      <c r="AZ250" s="152"/>
      <c r="BA250" s="152"/>
      <c r="BB250" s="152"/>
      <c r="BC250" s="152"/>
      <c r="BD250" s="152"/>
      <c r="BE250" s="152"/>
      <c r="BF250" s="152"/>
      <c r="BG250" s="152"/>
      <c r="BH250" s="152"/>
    </row>
    <row r="251" spans="1:60">
      <c r="A251" s="168" t="s">
        <v>130</v>
      </c>
      <c r="B251" s="169" t="s">
        <v>89</v>
      </c>
      <c r="C251" s="187" t="s">
        <v>90</v>
      </c>
      <c r="D251" s="170"/>
      <c r="E251" s="171"/>
      <c r="F251" s="172"/>
      <c r="G251" s="173">
        <f>SUMIF(AG252:AG264,"&lt;&gt;NOR",G252:G264)</f>
        <v>0</v>
      </c>
      <c r="H251" s="167"/>
      <c r="I251" s="167">
        <f>SUM(I252:I264)</f>
        <v>139286.48000000001</v>
      </c>
      <c r="J251" s="167"/>
      <c r="K251" s="167">
        <f>SUM(K252:K264)</f>
        <v>92387.27</v>
      </c>
      <c r="L251" s="167"/>
      <c r="M251" s="167">
        <f>SUM(M252:M264)</f>
        <v>0</v>
      </c>
      <c r="N251" s="166"/>
      <c r="O251" s="166">
        <f>SUM(O252:O264)</f>
        <v>3.3</v>
      </c>
      <c r="P251" s="166"/>
      <c r="Q251" s="166">
        <f>SUM(Q252:Q264)</f>
        <v>0</v>
      </c>
      <c r="R251" s="167"/>
      <c r="S251" s="167"/>
      <c r="T251" s="167"/>
      <c r="U251" s="167"/>
      <c r="V251" s="167">
        <f>SUM(V252:V264)</f>
        <v>163.01</v>
      </c>
      <c r="W251" s="167"/>
      <c r="X251" s="167"/>
      <c r="Y251" s="167"/>
      <c r="AG251" t="s">
        <v>131</v>
      </c>
    </row>
    <row r="252" spans="1:60" outlineLevel="1">
      <c r="A252" s="175">
        <v>110</v>
      </c>
      <c r="B252" s="176" t="s">
        <v>424</v>
      </c>
      <c r="C252" s="188" t="s">
        <v>519</v>
      </c>
      <c r="D252" s="177" t="s">
        <v>133</v>
      </c>
      <c r="E252" s="178">
        <v>118.71243</v>
      </c>
      <c r="F252" s="179">
        <v>0</v>
      </c>
      <c r="G252" s="180">
        <f>ROUND(E252*F252,2)</f>
        <v>0</v>
      </c>
      <c r="H252" s="163">
        <v>19.329999999999998</v>
      </c>
      <c r="I252" s="162">
        <f>ROUND(E252*H252,2)</f>
        <v>2294.71</v>
      </c>
      <c r="J252" s="163">
        <v>28.17</v>
      </c>
      <c r="K252" s="162">
        <f>ROUND(E252*J252,2)</f>
        <v>3344.13</v>
      </c>
      <c r="L252" s="162">
        <v>21</v>
      </c>
      <c r="M252" s="162">
        <f>G252*(1+L252/100)</f>
        <v>0</v>
      </c>
      <c r="N252" s="161">
        <v>1.6000000000000001E-4</v>
      </c>
      <c r="O252" s="161">
        <f>ROUND(E252*N252,2)</f>
        <v>0.02</v>
      </c>
      <c r="P252" s="161">
        <v>0</v>
      </c>
      <c r="Q252" s="161">
        <f>ROUND(E252*P252,2)</f>
        <v>0</v>
      </c>
      <c r="R252" s="162"/>
      <c r="S252" s="162" t="s">
        <v>134</v>
      </c>
      <c r="T252" s="162" t="s">
        <v>134</v>
      </c>
      <c r="U252" s="162">
        <v>0.05</v>
      </c>
      <c r="V252" s="162">
        <f>ROUND(E252*U252,2)</f>
        <v>5.94</v>
      </c>
      <c r="W252" s="162"/>
      <c r="X252" s="162" t="s">
        <v>135</v>
      </c>
      <c r="Y252" s="162" t="s">
        <v>136</v>
      </c>
      <c r="Z252" s="152"/>
      <c r="AA252" s="152"/>
      <c r="AB252" s="152"/>
      <c r="AC252" s="152"/>
      <c r="AD252" s="152"/>
      <c r="AE252" s="152"/>
      <c r="AF252" s="152"/>
      <c r="AG252" s="152" t="s">
        <v>137</v>
      </c>
      <c r="AH252" s="152"/>
      <c r="AI252" s="152"/>
      <c r="AJ252" s="152"/>
      <c r="AK252" s="152"/>
      <c r="AL252" s="152"/>
      <c r="AM252" s="152"/>
      <c r="AN252" s="152"/>
      <c r="AO252" s="152"/>
      <c r="AP252" s="152"/>
      <c r="AQ252" s="152"/>
      <c r="AR252" s="152"/>
      <c r="AS252" s="152"/>
      <c r="AT252" s="152"/>
      <c r="AU252" s="152"/>
      <c r="AV252" s="152"/>
      <c r="AW252" s="152"/>
      <c r="AX252" s="152"/>
      <c r="AY252" s="152"/>
      <c r="AZ252" s="152"/>
      <c r="BA252" s="152"/>
      <c r="BB252" s="152"/>
      <c r="BC252" s="152"/>
      <c r="BD252" s="152"/>
      <c r="BE252" s="152"/>
      <c r="BF252" s="152"/>
      <c r="BG252" s="152"/>
      <c r="BH252" s="152"/>
    </row>
    <row r="253" spans="1:60" ht="22.5" outlineLevel="2">
      <c r="A253" s="159"/>
      <c r="B253" s="160"/>
      <c r="C253" s="189" t="s">
        <v>425</v>
      </c>
      <c r="D253" s="164"/>
      <c r="E253" s="165">
        <v>14.01</v>
      </c>
      <c r="F253" s="195"/>
      <c r="G253" s="162"/>
      <c r="H253" s="162"/>
      <c r="I253" s="162"/>
      <c r="J253" s="162"/>
      <c r="K253" s="162"/>
      <c r="L253" s="162"/>
      <c r="M253" s="162"/>
      <c r="N253" s="161"/>
      <c r="O253" s="161"/>
      <c r="P253" s="161"/>
      <c r="Q253" s="161"/>
      <c r="R253" s="162"/>
      <c r="S253" s="162"/>
      <c r="T253" s="162"/>
      <c r="U253" s="162"/>
      <c r="V253" s="162"/>
      <c r="W253" s="162"/>
      <c r="X253" s="162"/>
      <c r="Y253" s="162"/>
      <c r="Z253" s="152"/>
      <c r="AA253" s="152"/>
      <c r="AB253" s="152"/>
      <c r="AC253" s="152"/>
      <c r="AD253" s="152"/>
      <c r="AE253" s="152"/>
      <c r="AF253" s="152"/>
      <c r="AG253" s="152" t="s">
        <v>139</v>
      </c>
      <c r="AH253" s="152">
        <v>0</v>
      </c>
      <c r="AI253" s="152"/>
      <c r="AJ253" s="152"/>
      <c r="AK253" s="152"/>
      <c r="AL253" s="152"/>
      <c r="AM253" s="152"/>
      <c r="AN253" s="152"/>
      <c r="AO253" s="152"/>
      <c r="AP253" s="152"/>
      <c r="AQ253" s="152"/>
      <c r="AR253" s="152"/>
      <c r="AS253" s="152"/>
      <c r="AT253" s="152"/>
      <c r="AU253" s="152"/>
      <c r="AV253" s="152"/>
      <c r="AW253" s="152"/>
      <c r="AX253" s="152"/>
      <c r="AY253" s="152"/>
      <c r="AZ253" s="152"/>
      <c r="BA253" s="152"/>
      <c r="BB253" s="152"/>
      <c r="BC253" s="152"/>
      <c r="BD253" s="152"/>
      <c r="BE253" s="152"/>
      <c r="BF253" s="152"/>
      <c r="BG253" s="152"/>
      <c r="BH253" s="152"/>
    </row>
    <row r="254" spans="1:60" ht="22.5" outlineLevel="3">
      <c r="A254" s="159"/>
      <c r="B254" s="160"/>
      <c r="C254" s="189" t="s">
        <v>279</v>
      </c>
      <c r="D254" s="164"/>
      <c r="E254" s="165">
        <v>24.0717</v>
      </c>
      <c r="F254" s="195"/>
      <c r="G254" s="162"/>
      <c r="H254" s="162"/>
      <c r="I254" s="162"/>
      <c r="J254" s="162"/>
      <c r="K254" s="162"/>
      <c r="L254" s="162"/>
      <c r="M254" s="162"/>
      <c r="N254" s="161"/>
      <c r="O254" s="161"/>
      <c r="P254" s="161"/>
      <c r="Q254" s="161"/>
      <c r="R254" s="162"/>
      <c r="S254" s="162"/>
      <c r="T254" s="162"/>
      <c r="U254" s="162"/>
      <c r="V254" s="162"/>
      <c r="W254" s="162"/>
      <c r="X254" s="162"/>
      <c r="Y254" s="162"/>
      <c r="Z254" s="152"/>
      <c r="AA254" s="152"/>
      <c r="AB254" s="152"/>
      <c r="AC254" s="152"/>
      <c r="AD254" s="152"/>
      <c r="AE254" s="152"/>
      <c r="AF254" s="152"/>
      <c r="AG254" s="152" t="s">
        <v>139</v>
      </c>
      <c r="AH254" s="152">
        <v>0</v>
      </c>
      <c r="AI254" s="152"/>
      <c r="AJ254" s="152"/>
      <c r="AK254" s="152"/>
      <c r="AL254" s="152"/>
      <c r="AM254" s="152"/>
      <c r="AN254" s="152"/>
      <c r="AO254" s="152"/>
      <c r="AP254" s="152"/>
      <c r="AQ254" s="152"/>
      <c r="AR254" s="152"/>
      <c r="AS254" s="152"/>
      <c r="AT254" s="152"/>
      <c r="AU254" s="152"/>
      <c r="AV254" s="152"/>
      <c r="AW254" s="152"/>
      <c r="AX254" s="152"/>
      <c r="AY254" s="152"/>
      <c r="AZ254" s="152"/>
      <c r="BA254" s="152"/>
      <c r="BB254" s="152"/>
      <c r="BC254" s="152"/>
      <c r="BD254" s="152"/>
      <c r="BE254" s="152"/>
      <c r="BF254" s="152"/>
      <c r="BG254" s="152"/>
      <c r="BH254" s="152"/>
    </row>
    <row r="255" spans="1:60" outlineLevel="3">
      <c r="A255" s="159"/>
      <c r="B255" s="160"/>
      <c r="C255" s="189" t="s">
        <v>426</v>
      </c>
      <c r="D255" s="164"/>
      <c r="E255" s="165">
        <v>17.239999999999998</v>
      </c>
      <c r="F255" s="195"/>
      <c r="G255" s="162"/>
      <c r="H255" s="162"/>
      <c r="I255" s="162"/>
      <c r="J255" s="162"/>
      <c r="K255" s="162"/>
      <c r="L255" s="162"/>
      <c r="M255" s="162"/>
      <c r="N255" s="161"/>
      <c r="O255" s="161"/>
      <c r="P255" s="161"/>
      <c r="Q255" s="161"/>
      <c r="R255" s="162"/>
      <c r="S255" s="162"/>
      <c r="T255" s="162"/>
      <c r="U255" s="162"/>
      <c r="V255" s="162"/>
      <c r="W255" s="162"/>
      <c r="X255" s="162"/>
      <c r="Y255" s="162"/>
      <c r="Z255" s="152"/>
      <c r="AA255" s="152"/>
      <c r="AB255" s="152"/>
      <c r="AC255" s="152"/>
      <c r="AD255" s="152"/>
      <c r="AE255" s="152"/>
      <c r="AF255" s="152"/>
      <c r="AG255" s="152" t="s">
        <v>139</v>
      </c>
      <c r="AH255" s="152">
        <v>0</v>
      </c>
      <c r="AI255" s="152"/>
      <c r="AJ255" s="152"/>
      <c r="AK255" s="152"/>
      <c r="AL255" s="152"/>
      <c r="AM255" s="152"/>
      <c r="AN255" s="152"/>
      <c r="AO255" s="152"/>
      <c r="AP255" s="152"/>
      <c r="AQ255" s="152"/>
      <c r="AR255" s="152"/>
      <c r="AS255" s="152"/>
      <c r="AT255" s="152"/>
      <c r="AU255" s="152"/>
      <c r="AV255" s="152"/>
      <c r="AW255" s="152"/>
      <c r="AX255" s="152"/>
      <c r="AY255" s="152"/>
      <c r="AZ255" s="152"/>
      <c r="BA255" s="152"/>
      <c r="BB255" s="152"/>
      <c r="BC255" s="152"/>
      <c r="BD255" s="152"/>
      <c r="BE255" s="152"/>
      <c r="BF255" s="152"/>
      <c r="BG255" s="152"/>
      <c r="BH255" s="152"/>
    </row>
    <row r="256" spans="1:60" outlineLevel="3">
      <c r="A256" s="159"/>
      <c r="B256" s="160"/>
      <c r="C256" s="189" t="s">
        <v>427</v>
      </c>
      <c r="D256" s="164"/>
      <c r="E256" s="165">
        <v>16.350000000000001</v>
      </c>
      <c r="F256" s="195"/>
      <c r="G256" s="162"/>
      <c r="H256" s="162"/>
      <c r="I256" s="162"/>
      <c r="J256" s="162"/>
      <c r="K256" s="162"/>
      <c r="L256" s="162"/>
      <c r="M256" s="162"/>
      <c r="N256" s="161"/>
      <c r="O256" s="161"/>
      <c r="P256" s="161"/>
      <c r="Q256" s="161"/>
      <c r="R256" s="162"/>
      <c r="S256" s="162"/>
      <c r="T256" s="162"/>
      <c r="U256" s="162"/>
      <c r="V256" s="162"/>
      <c r="W256" s="162"/>
      <c r="X256" s="162"/>
      <c r="Y256" s="162"/>
      <c r="Z256" s="152"/>
      <c r="AA256" s="152"/>
      <c r="AB256" s="152"/>
      <c r="AC256" s="152"/>
      <c r="AD256" s="152"/>
      <c r="AE256" s="152"/>
      <c r="AF256" s="152"/>
      <c r="AG256" s="152" t="s">
        <v>139</v>
      </c>
      <c r="AH256" s="152">
        <v>0</v>
      </c>
      <c r="AI256" s="152"/>
      <c r="AJ256" s="152"/>
      <c r="AK256" s="152"/>
      <c r="AL256" s="152"/>
      <c r="AM256" s="152"/>
      <c r="AN256" s="152"/>
      <c r="AO256" s="152"/>
      <c r="AP256" s="152"/>
      <c r="AQ256" s="152"/>
      <c r="AR256" s="152"/>
      <c r="AS256" s="152"/>
      <c r="AT256" s="152"/>
      <c r="AU256" s="152"/>
      <c r="AV256" s="152"/>
      <c r="AW256" s="152"/>
      <c r="AX256" s="152"/>
      <c r="AY256" s="152"/>
      <c r="AZ256" s="152"/>
      <c r="BA256" s="152"/>
      <c r="BB256" s="152"/>
      <c r="BC256" s="152"/>
      <c r="BD256" s="152"/>
      <c r="BE256" s="152"/>
      <c r="BF256" s="152"/>
      <c r="BG256" s="152"/>
      <c r="BH256" s="152"/>
    </row>
    <row r="257" spans="1:60" ht="22.5" outlineLevel="3">
      <c r="A257" s="159"/>
      <c r="B257" s="160"/>
      <c r="C257" s="189" t="s">
        <v>280</v>
      </c>
      <c r="D257" s="164"/>
      <c r="E257" s="165">
        <v>18.640730000000001</v>
      </c>
      <c r="F257" s="195"/>
      <c r="G257" s="162"/>
      <c r="H257" s="162"/>
      <c r="I257" s="162"/>
      <c r="J257" s="162"/>
      <c r="K257" s="162"/>
      <c r="L257" s="162"/>
      <c r="M257" s="162"/>
      <c r="N257" s="161"/>
      <c r="O257" s="161"/>
      <c r="P257" s="161"/>
      <c r="Q257" s="161"/>
      <c r="R257" s="162"/>
      <c r="S257" s="162"/>
      <c r="T257" s="162"/>
      <c r="U257" s="162"/>
      <c r="V257" s="162"/>
      <c r="W257" s="162"/>
      <c r="X257" s="162"/>
      <c r="Y257" s="162"/>
      <c r="Z257" s="152"/>
      <c r="AA257" s="152"/>
      <c r="AB257" s="152"/>
      <c r="AC257" s="152"/>
      <c r="AD257" s="152"/>
      <c r="AE257" s="152"/>
      <c r="AF257" s="152"/>
      <c r="AG257" s="152" t="s">
        <v>139</v>
      </c>
      <c r="AH257" s="152">
        <v>0</v>
      </c>
      <c r="AI257" s="152"/>
      <c r="AJ257" s="152"/>
      <c r="AK257" s="152"/>
      <c r="AL257" s="152"/>
      <c r="AM257" s="152"/>
      <c r="AN257" s="152"/>
      <c r="AO257" s="152"/>
      <c r="AP257" s="152"/>
      <c r="AQ257" s="152"/>
      <c r="AR257" s="152"/>
      <c r="AS257" s="152"/>
      <c r="AT257" s="152"/>
      <c r="AU257" s="152"/>
      <c r="AV257" s="152"/>
      <c r="AW257" s="152"/>
      <c r="AX257" s="152"/>
      <c r="AY257" s="152"/>
      <c r="AZ257" s="152"/>
      <c r="BA257" s="152"/>
      <c r="BB257" s="152"/>
      <c r="BC257" s="152"/>
      <c r="BD257" s="152"/>
      <c r="BE257" s="152"/>
      <c r="BF257" s="152"/>
      <c r="BG257" s="152"/>
      <c r="BH257" s="152"/>
    </row>
    <row r="258" spans="1:60" outlineLevel="3">
      <c r="A258" s="159"/>
      <c r="B258" s="160"/>
      <c r="C258" s="189" t="s">
        <v>428</v>
      </c>
      <c r="D258" s="164"/>
      <c r="E258" s="165">
        <v>12.2</v>
      </c>
      <c r="F258" s="195"/>
      <c r="G258" s="162"/>
      <c r="H258" s="162"/>
      <c r="I258" s="162"/>
      <c r="J258" s="162"/>
      <c r="K258" s="162"/>
      <c r="L258" s="162"/>
      <c r="M258" s="162"/>
      <c r="N258" s="161"/>
      <c r="O258" s="161"/>
      <c r="P258" s="161"/>
      <c r="Q258" s="161"/>
      <c r="R258" s="162"/>
      <c r="S258" s="162"/>
      <c r="T258" s="162"/>
      <c r="U258" s="162"/>
      <c r="V258" s="162"/>
      <c r="W258" s="162"/>
      <c r="X258" s="162"/>
      <c r="Y258" s="162"/>
      <c r="Z258" s="152"/>
      <c r="AA258" s="152"/>
      <c r="AB258" s="152"/>
      <c r="AC258" s="152"/>
      <c r="AD258" s="152"/>
      <c r="AE258" s="152"/>
      <c r="AF258" s="152"/>
      <c r="AG258" s="152" t="s">
        <v>139</v>
      </c>
      <c r="AH258" s="152">
        <v>0</v>
      </c>
      <c r="AI258" s="152"/>
      <c r="AJ258" s="152"/>
      <c r="AK258" s="152"/>
      <c r="AL258" s="152"/>
      <c r="AM258" s="152"/>
      <c r="AN258" s="152"/>
      <c r="AO258" s="152"/>
      <c r="AP258" s="152"/>
      <c r="AQ258" s="152"/>
      <c r="AR258" s="152"/>
      <c r="AS258" s="152"/>
      <c r="AT258" s="152"/>
      <c r="AU258" s="152"/>
      <c r="AV258" s="152"/>
      <c r="AW258" s="152"/>
      <c r="AX258" s="152"/>
      <c r="AY258" s="152"/>
      <c r="AZ258" s="152"/>
      <c r="BA258" s="152"/>
      <c r="BB258" s="152"/>
      <c r="BC258" s="152"/>
      <c r="BD258" s="152"/>
      <c r="BE258" s="152"/>
      <c r="BF258" s="152"/>
      <c r="BG258" s="152"/>
      <c r="BH258" s="152"/>
    </row>
    <row r="259" spans="1:60" outlineLevel="3">
      <c r="A259" s="159"/>
      <c r="B259" s="160"/>
      <c r="C259" s="189" t="s">
        <v>429</v>
      </c>
      <c r="D259" s="164"/>
      <c r="E259" s="165">
        <v>16.2</v>
      </c>
      <c r="F259" s="195"/>
      <c r="G259" s="162"/>
      <c r="H259" s="162"/>
      <c r="I259" s="162"/>
      <c r="J259" s="162"/>
      <c r="K259" s="162"/>
      <c r="L259" s="162"/>
      <c r="M259" s="162"/>
      <c r="N259" s="161"/>
      <c r="O259" s="161"/>
      <c r="P259" s="161"/>
      <c r="Q259" s="161"/>
      <c r="R259" s="162"/>
      <c r="S259" s="162"/>
      <c r="T259" s="162"/>
      <c r="U259" s="162"/>
      <c r="V259" s="162"/>
      <c r="W259" s="162"/>
      <c r="X259" s="162"/>
      <c r="Y259" s="162"/>
      <c r="Z259" s="152"/>
      <c r="AA259" s="152"/>
      <c r="AB259" s="152"/>
      <c r="AC259" s="152"/>
      <c r="AD259" s="152"/>
      <c r="AE259" s="152"/>
      <c r="AF259" s="152"/>
      <c r="AG259" s="152" t="s">
        <v>139</v>
      </c>
      <c r="AH259" s="152">
        <v>0</v>
      </c>
      <c r="AI259" s="152"/>
      <c r="AJ259" s="152"/>
      <c r="AK259" s="152"/>
      <c r="AL259" s="152"/>
      <c r="AM259" s="152"/>
      <c r="AN259" s="152"/>
      <c r="AO259" s="152"/>
      <c r="AP259" s="152"/>
      <c r="AQ259" s="152"/>
      <c r="AR259" s="152"/>
      <c r="AS259" s="152"/>
      <c r="AT259" s="152"/>
      <c r="AU259" s="152"/>
      <c r="AV259" s="152"/>
      <c r="AW259" s="152"/>
      <c r="AX259" s="152"/>
      <c r="AY259" s="152"/>
      <c r="AZ259" s="152"/>
      <c r="BA259" s="152"/>
      <c r="BB259" s="152"/>
      <c r="BC259" s="152"/>
      <c r="BD259" s="152"/>
      <c r="BE259" s="152"/>
      <c r="BF259" s="152"/>
      <c r="BG259" s="152"/>
      <c r="BH259" s="152"/>
    </row>
    <row r="260" spans="1:60" ht="22.5" outlineLevel="1">
      <c r="A260" s="175">
        <v>111</v>
      </c>
      <c r="B260" s="176" t="s">
        <v>430</v>
      </c>
      <c r="C260" s="188" t="s">
        <v>520</v>
      </c>
      <c r="D260" s="177" t="s">
        <v>133</v>
      </c>
      <c r="E260" s="178">
        <v>118.71243</v>
      </c>
      <c r="F260" s="179">
        <v>0</v>
      </c>
      <c r="G260" s="180">
        <f>ROUND(E260*F260,2)</f>
        <v>0</v>
      </c>
      <c r="H260" s="163">
        <v>301.98</v>
      </c>
      <c r="I260" s="162">
        <f>ROUND(E260*H260,2)</f>
        <v>35848.78</v>
      </c>
      <c r="J260" s="163">
        <v>730.02</v>
      </c>
      <c r="K260" s="162">
        <f>ROUND(E260*J260,2)</f>
        <v>86662.45</v>
      </c>
      <c r="L260" s="162">
        <v>21</v>
      </c>
      <c r="M260" s="162">
        <f>G260*(1+L260/100)</f>
        <v>0</v>
      </c>
      <c r="N260" s="161">
        <v>4.3E-3</v>
      </c>
      <c r="O260" s="161">
        <f>ROUND(E260*N260,2)</f>
        <v>0.51</v>
      </c>
      <c r="P260" s="161">
        <v>0</v>
      </c>
      <c r="Q260" s="161">
        <f>ROUND(E260*P260,2)</f>
        <v>0</v>
      </c>
      <c r="R260" s="162"/>
      <c r="S260" s="162" t="s">
        <v>134</v>
      </c>
      <c r="T260" s="162" t="s">
        <v>134</v>
      </c>
      <c r="U260" s="162">
        <v>1.288</v>
      </c>
      <c r="V260" s="162">
        <f>ROUND(E260*U260,2)</f>
        <v>152.9</v>
      </c>
      <c r="W260" s="162"/>
      <c r="X260" s="162" t="s">
        <v>135</v>
      </c>
      <c r="Y260" s="162" t="s">
        <v>136</v>
      </c>
      <c r="Z260" s="152"/>
      <c r="AA260" s="152"/>
      <c r="AB260" s="152"/>
      <c r="AC260" s="152"/>
      <c r="AD260" s="152"/>
      <c r="AE260" s="152"/>
      <c r="AF260" s="152"/>
      <c r="AG260" s="152" t="s">
        <v>137</v>
      </c>
      <c r="AH260" s="152"/>
      <c r="AI260" s="152"/>
      <c r="AJ260" s="152"/>
      <c r="AK260" s="152"/>
      <c r="AL260" s="152"/>
      <c r="AM260" s="152"/>
      <c r="AN260" s="152"/>
      <c r="AO260" s="152"/>
      <c r="AP260" s="152"/>
      <c r="AQ260" s="152"/>
      <c r="AR260" s="152"/>
      <c r="AS260" s="152"/>
      <c r="AT260" s="152"/>
      <c r="AU260" s="152"/>
      <c r="AV260" s="152"/>
      <c r="AW260" s="152"/>
      <c r="AX260" s="152"/>
      <c r="AY260" s="152"/>
      <c r="AZ260" s="152"/>
      <c r="BA260" s="152"/>
      <c r="BB260" s="152"/>
      <c r="BC260" s="152"/>
      <c r="BD260" s="152"/>
      <c r="BE260" s="152"/>
      <c r="BF260" s="152"/>
      <c r="BG260" s="152"/>
      <c r="BH260" s="152"/>
    </row>
    <row r="261" spans="1:60" outlineLevel="2">
      <c r="A261" s="159"/>
      <c r="B261" s="160"/>
      <c r="C261" s="189">
        <v>118.71243</v>
      </c>
      <c r="D261" s="164"/>
      <c r="E261" s="165">
        <v>118.71243</v>
      </c>
      <c r="F261" s="195"/>
      <c r="G261" s="162"/>
      <c r="H261" s="162"/>
      <c r="I261" s="162"/>
      <c r="J261" s="162"/>
      <c r="K261" s="162"/>
      <c r="L261" s="162"/>
      <c r="M261" s="162"/>
      <c r="N261" s="161"/>
      <c r="O261" s="161"/>
      <c r="P261" s="161"/>
      <c r="Q261" s="161"/>
      <c r="R261" s="162"/>
      <c r="S261" s="162"/>
      <c r="T261" s="162"/>
      <c r="U261" s="162"/>
      <c r="V261" s="162"/>
      <c r="W261" s="162"/>
      <c r="X261" s="162"/>
      <c r="Y261" s="162"/>
      <c r="Z261" s="152"/>
      <c r="AA261" s="152"/>
      <c r="AB261" s="152"/>
      <c r="AC261" s="152"/>
      <c r="AD261" s="152"/>
      <c r="AE261" s="152"/>
      <c r="AF261" s="152"/>
      <c r="AG261" s="152" t="s">
        <v>139</v>
      </c>
      <c r="AH261" s="152">
        <v>5</v>
      </c>
      <c r="AI261" s="152"/>
      <c r="AJ261" s="152"/>
      <c r="AK261" s="152"/>
      <c r="AL261" s="152"/>
      <c r="AM261" s="152"/>
      <c r="AN261" s="152"/>
      <c r="AO261" s="152"/>
      <c r="AP261" s="152"/>
      <c r="AQ261" s="152"/>
      <c r="AR261" s="152"/>
      <c r="AS261" s="152"/>
      <c r="AT261" s="152"/>
      <c r="AU261" s="152"/>
      <c r="AV261" s="152"/>
      <c r="AW261" s="152"/>
      <c r="AX261" s="152"/>
      <c r="AY261" s="152"/>
      <c r="AZ261" s="152"/>
      <c r="BA261" s="152"/>
      <c r="BB261" s="152"/>
      <c r="BC261" s="152"/>
      <c r="BD261" s="152"/>
      <c r="BE261" s="152"/>
      <c r="BF261" s="152"/>
      <c r="BG261" s="152"/>
      <c r="BH261" s="152"/>
    </row>
    <row r="262" spans="1:60" outlineLevel="1">
      <c r="A262" s="175">
        <v>112</v>
      </c>
      <c r="B262" s="176" t="s">
        <v>431</v>
      </c>
      <c r="C262" s="188" t="s">
        <v>521</v>
      </c>
      <c r="D262" s="177" t="s">
        <v>133</v>
      </c>
      <c r="E262" s="178">
        <v>142.45491000000001</v>
      </c>
      <c r="F262" s="179">
        <v>0</v>
      </c>
      <c r="G262" s="180">
        <f>ROUND(E262*F262,2)</f>
        <v>0</v>
      </c>
      <c r="H262" s="163">
        <v>710</v>
      </c>
      <c r="I262" s="162">
        <f>ROUND(E262*H262,2)</f>
        <v>101142.99</v>
      </c>
      <c r="J262" s="163">
        <v>0</v>
      </c>
      <c r="K262" s="162">
        <f>ROUND(E262*J262,2)</f>
        <v>0</v>
      </c>
      <c r="L262" s="162">
        <v>21</v>
      </c>
      <c r="M262" s="162">
        <f>G262*(1+L262/100)</f>
        <v>0</v>
      </c>
      <c r="N262" s="161">
        <v>1.9429999999999999E-2</v>
      </c>
      <c r="O262" s="161">
        <f>ROUND(E262*N262,2)</f>
        <v>2.77</v>
      </c>
      <c r="P262" s="161">
        <v>0</v>
      </c>
      <c r="Q262" s="161">
        <f>ROUND(E262*P262,2)</f>
        <v>0</v>
      </c>
      <c r="R262" s="162" t="s">
        <v>199</v>
      </c>
      <c r="S262" s="162" t="s">
        <v>134</v>
      </c>
      <c r="T262" s="162" t="s">
        <v>134</v>
      </c>
      <c r="U262" s="162">
        <v>0</v>
      </c>
      <c r="V262" s="162">
        <f>ROUND(E262*U262,2)</f>
        <v>0</v>
      </c>
      <c r="W262" s="162"/>
      <c r="X262" s="162" t="s">
        <v>200</v>
      </c>
      <c r="Y262" s="162" t="s">
        <v>136</v>
      </c>
      <c r="Z262" s="152"/>
      <c r="AA262" s="152"/>
      <c r="AB262" s="152"/>
      <c r="AC262" s="152"/>
      <c r="AD262" s="152"/>
      <c r="AE262" s="152"/>
      <c r="AF262" s="152"/>
      <c r="AG262" s="152" t="s">
        <v>201</v>
      </c>
      <c r="AH262" s="152"/>
      <c r="AI262" s="152"/>
      <c r="AJ262" s="152"/>
      <c r="AK262" s="152"/>
      <c r="AL262" s="152"/>
      <c r="AM262" s="152"/>
      <c r="AN262" s="152"/>
      <c r="AO262" s="152"/>
      <c r="AP262" s="152"/>
      <c r="AQ262" s="152"/>
      <c r="AR262" s="152"/>
      <c r="AS262" s="152"/>
      <c r="AT262" s="152"/>
      <c r="AU262" s="152"/>
      <c r="AV262" s="152"/>
      <c r="AW262" s="152"/>
      <c r="AX262" s="152"/>
      <c r="AY262" s="152"/>
      <c r="AZ262" s="152"/>
      <c r="BA262" s="152"/>
      <c r="BB262" s="152"/>
      <c r="BC262" s="152"/>
      <c r="BD262" s="152"/>
      <c r="BE262" s="152"/>
      <c r="BF262" s="152"/>
      <c r="BG262" s="152"/>
      <c r="BH262" s="152"/>
    </row>
    <row r="263" spans="1:60" outlineLevel="2">
      <c r="A263" s="159"/>
      <c r="B263" s="160"/>
      <c r="C263" s="194" t="s">
        <v>492</v>
      </c>
      <c r="D263" s="164"/>
      <c r="E263" s="165">
        <v>142.45491000000001</v>
      </c>
      <c r="F263" s="195"/>
      <c r="G263" s="162"/>
      <c r="H263" s="162"/>
      <c r="I263" s="162"/>
      <c r="J263" s="162"/>
      <c r="K263" s="162"/>
      <c r="L263" s="162"/>
      <c r="M263" s="162"/>
      <c r="N263" s="161"/>
      <c r="O263" s="161"/>
      <c r="P263" s="161"/>
      <c r="Q263" s="161"/>
      <c r="R263" s="162"/>
      <c r="S263" s="162"/>
      <c r="T263" s="162"/>
      <c r="U263" s="162"/>
      <c r="V263" s="162"/>
      <c r="W263" s="162"/>
      <c r="X263" s="162"/>
      <c r="Y263" s="162"/>
      <c r="Z263" s="152"/>
      <c r="AA263" s="152"/>
      <c r="AB263" s="152"/>
      <c r="AC263" s="152"/>
      <c r="AD263" s="152"/>
      <c r="AE263" s="152"/>
      <c r="AF263" s="152"/>
      <c r="AG263" s="152" t="s">
        <v>139</v>
      </c>
      <c r="AH263" s="152">
        <v>5</v>
      </c>
      <c r="AI263" s="152"/>
      <c r="AJ263" s="152"/>
      <c r="AK263" s="152"/>
      <c r="AL263" s="152"/>
      <c r="AM263" s="152"/>
      <c r="AN263" s="152"/>
      <c r="AO263" s="152"/>
      <c r="AP263" s="152"/>
      <c r="AQ263" s="152"/>
      <c r="AR263" s="152"/>
      <c r="AS263" s="152"/>
      <c r="AT263" s="152"/>
      <c r="AU263" s="152"/>
      <c r="AV263" s="152"/>
      <c r="AW263" s="152"/>
      <c r="AX263" s="152"/>
      <c r="AY263" s="152"/>
      <c r="AZ263" s="152"/>
      <c r="BA263" s="152"/>
      <c r="BB263" s="152"/>
      <c r="BC263" s="152"/>
      <c r="BD263" s="152"/>
      <c r="BE263" s="152"/>
      <c r="BF263" s="152"/>
      <c r="BG263" s="152"/>
      <c r="BH263" s="152"/>
    </row>
    <row r="264" spans="1:60" outlineLevel="1">
      <c r="A264" s="181">
        <v>113</v>
      </c>
      <c r="B264" s="182" t="s">
        <v>432</v>
      </c>
      <c r="C264" s="190" t="s">
        <v>433</v>
      </c>
      <c r="D264" s="183" t="s">
        <v>187</v>
      </c>
      <c r="E264" s="184">
        <v>3.2973599999999998</v>
      </c>
      <c r="F264" s="185">
        <v>0</v>
      </c>
      <c r="G264" s="186">
        <f>ROUND(E264*F264,2)</f>
        <v>0</v>
      </c>
      <c r="H264" s="163">
        <v>0</v>
      </c>
      <c r="I264" s="162">
        <f>ROUND(E264*H264,2)</f>
        <v>0</v>
      </c>
      <c r="J264" s="163">
        <v>722</v>
      </c>
      <c r="K264" s="162">
        <f>ROUND(E264*J264,2)</f>
        <v>2380.69</v>
      </c>
      <c r="L264" s="162">
        <v>21</v>
      </c>
      <c r="M264" s="162">
        <f>G264*(1+L264/100)</f>
        <v>0</v>
      </c>
      <c r="N264" s="161">
        <v>0</v>
      </c>
      <c r="O264" s="161">
        <f>ROUND(E264*N264,2)</f>
        <v>0</v>
      </c>
      <c r="P264" s="161">
        <v>0</v>
      </c>
      <c r="Q264" s="161">
        <f>ROUND(E264*P264,2)</f>
        <v>0</v>
      </c>
      <c r="R264" s="162"/>
      <c r="S264" s="162" t="s">
        <v>134</v>
      </c>
      <c r="T264" s="162" t="s">
        <v>134</v>
      </c>
      <c r="U264" s="162">
        <v>1.2649999999999999</v>
      </c>
      <c r="V264" s="162">
        <f>ROUND(E264*U264,2)</f>
        <v>4.17</v>
      </c>
      <c r="W264" s="162"/>
      <c r="X264" s="162" t="s">
        <v>265</v>
      </c>
      <c r="Y264" s="162" t="s">
        <v>136</v>
      </c>
      <c r="Z264" s="152"/>
      <c r="AA264" s="152"/>
      <c r="AB264" s="152"/>
      <c r="AC264" s="152"/>
      <c r="AD264" s="152"/>
      <c r="AE264" s="152"/>
      <c r="AF264" s="152"/>
      <c r="AG264" s="152" t="s">
        <v>266</v>
      </c>
      <c r="AH264" s="152"/>
      <c r="AI264" s="152"/>
      <c r="AJ264" s="152"/>
      <c r="AK264" s="152"/>
      <c r="AL264" s="152"/>
      <c r="AM264" s="152"/>
      <c r="AN264" s="152"/>
      <c r="AO264" s="152"/>
      <c r="AP264" s="152"/>
      <c r="AQ264" s="152"/>
      <c r="AR264" s="152"/>
      <c r="AS264" s="152"/>
      <c r="AT264" s="152"/>
      <c r="AU264" s="152"/>
      <c r="AV264" s="152"/>
      <c r="AW264" s="152"/>
      <c r="AX264" s="152"/>
      <c r="AY264" s="152"/>
      <c r="AZ264" s="152"/>
      <c r="BA264" s="152"/>
      <c r="BB264" s="152"/>
      <c r="BC264" s="152"/>
      <c r="BD264" s="152"/>
      <c r="BE264" s="152"/>
      <c r="BF264" s="152"/>
      <c r="BG264" s="152"/>
      <c r="BH264" s="152"/>
    </row>
    <row r="265" spans="1:60">
      <c r="A265" s="168" t="s">
        <v>130</v>
      </c>
      <c r="B265" s="169" t="s">
        <v>91</v>
      </c>
      <c r="C265" s="187" t="s">
        <v>92</v>
      </c>
      <c r="D265" s="170"/>
      <c r="E265" s="171"/>
      <c r="F265" s="172"/>
      <c r="G265" s="173">
        <f>SUMIF(AG266:AG268,"&lt;&gt;NOR",G266:G268)</f>
        <v>0</v>
      </c>
      <c r="H265" s="167"/>
      <c r="I265" s="167">
        <f>SUM(I266:I268)</f>
        <v>81.69</v>
      </c>
      <c r="J265" s="167"/>
      <c r="K265" s="167">
        <f>SUM(K266:K268)</f>
        <v>529.44000000000005</v>
      </c>
      <c r="L265" s="167"/>
      <c r="M265" s="167">
        <f>SUM(M266:M268)</f>
        <v>0</v>
      </c>
      <c r="N265" s="166"/>
      <c r="O265" s="166">
        <f>SUM(O266:O268)</f>
        <v>0</v>
      </c>
      <c r="P265" s="166"/>
      <c r="Q265" s="166">
        <f>SUM(Q266:Q268)</f>
        <v>0</v>
      </c>
      <c r="R265" s="167"/>
      <c r="S265" s="167"/>
      <c r="T265" s="167"/>
      <c r="U265" s="167"/>
      <c r="V265" s="167">
        <f>SUM(V266:V268)</f>
        <v>1.19</v>
      </c>
      <c r="W265" s="167"/>
      <c r="X265" s="167"/>
      <c r="Y265" s="167"/>
      <c r="AG265" t="s">
        <v>131</v>
      </c>
    </row>
    <row r="266" spans="1:60" outlineLevel="1">
      <c r="A266" s="175">
        <v>114</v>
      </c>
      <c r="B266" s="176" t="s">
        <v>434</v>
      </c>
      <c r="C266" s="188" t="s">
        <v>435</v>
      </c>
      <c r="D266" s="177" t="s">
        <v>133</v>
      </c>
      <c r="E266" s="178">
        <v>7.62</v>
      </c>
      <c r="F266" s="179">
        <v>0</v>
      </c>
      <c r="G266" s="180">
        <f>ROUND(E266*F266,2)</f>
        <v>0</v>
      </c>
      <c r="H266" s="163">
        <v>10.72</v>
      </c>
      <c r="I266" s="162">
        <f>ROUND(E266*H266,2)</f>
        <v>81.69</v>
      </c>
      <c r="J266" s="163">
        <v>69.48</v>
      </c>
      <c r="K266" s="162">
        <f>ROUND(E266*J266,2)</f>
        <v>529.44000000000005</v>
      </c>
      <c r="L266" s="162">
        <v>21</v>
      </c>
      <c r="M266" s="162">
        <f>G266*(1+L266/100)</f>
        <v>0</v>
      </c>
      <c r="N266" s="161">
        <v>8.0000000000000007E-5</v>
      </c>
      <c r="O266" s="161">
        <f>ROUND(E266*N266,2)</f>
        <v>0</v>
      </c>
      <c r="P266" s="161">
        <v>0</v>
      </c>
      <c r="Q266" s="161">
        <f>ROUND(E266*P266,2)</f>
        <v>0</v>
      </c>
      <c r="R266" s="162"/>
      <c r="S266" s="162" t="s">
        <v>134</v>
      </c>
      <c r="T266" s="162" t="s">
        <v>134</v>
      </c>
      <c r="U266" s="162">
        <v>0.156</v>
      </c>
      <c r="V266" s="162">
        <f>ROUND(E266*U266,2)</f>
        <v>1.19</v>
      </c>
      <c r="W266" s="162"/>
      <c r="X266" s="162" t="s">
        <v>135</v>
      </c>
      <c r="Y266" s="162" t="s">
        <v>136</v>
      </c>
      <c r="Z266" s="152"/>
      <c r="AA266" s="152"/>
      <c r="AB266" s="152"/>
      <c r="AC266" s="152"/>
      <c r="AD266" s="152"/>
      <c r="AE266" s="152"/>
      <c r="AF266" s="152"/>
      <c r="AG266" s="152" t="s">
        <v>137</v>
      </c>
      <c r="AH266" s="152"/>
      <c r="AI266" s="152"/>
      <c r="AJ266" s="152"/>
      <c r="AK266" s="152"/>
      <c r="AL266" s="152"/>
      <c r="AM266" s="152"/>
      <c r="AN266" s="152"/>
      <c r="AO266" s="152"/>
      <c r="AP266" s="152"/>
      <c r="AQ266" s="152"/>
      <c r="AR266" s="152"/>
      <c r="AS266" s="152"/>
      <c r="AT266" s="152"/>
      <c r="AU266" s="152"/>
      <c r="AV266" s="152"/>
      <c r="AW266" s="152"/>
      <c r="AX266" s="152"/>
      <c r="AY266" s="152"/>
      <c r="AZ266" s="152"/>
      <c r="BA266" s="152"/>
      <c r="BB266" s="152"/>
      <c r="BC266" s="152"/>
      <c r="BD266" s="152"/>
      <c r="BE266" s="152"/>
      <c r="BF266" s="152"/>
      <c r="BG266" s="152"/>
      <c r="BH266" s="152"/>
    </row>
    <row r="267" spans="1:60" outlineLevel="2">
      <c r="A267" s="159"/>
      <c r="B267" s="160"/>
      <c r="C267" s="189" t="s">
        <v>436</v>
      </c>
      <c r="D267" s="164"/>
      <c r="E267" s="165">
        <v>5.94</v>
      </c>
      <c r="F267" s="195"/>
      <c r="G267" s="162"/>
      <c r="H267" s="162"/>
      <c r="I267" s="162"/>
      <c r="J267" s="162"/>
      <c r="K267" s="162"/>
      <c r="L267" s="162"/>
      <c r="M267" s="162"/>
      <c r="N267" s="161"/>
      <c r="O267" s="161"/>
      <c r="P267" s="161"/>
      <c r="Q267" s="161"/>
      <c r="R267" s="162"/>
      <c r="S267" s="162"/>
      <c r="T267" s="162"/>
      <c r="U267" s="162"/>
      <c r="V267" s="162"/>
      <c r="W267" s="162"/>
      <c r="X267" s="162"/>
      <c r="Y267" s="162"/>
      <c r="Z267" s="152"/>
      <c r="AA267" s="152"/>
      <c r="AB267" s="152"/>
      <c r="AC267" s="152"/>
      <c r="AD267" s="152"/>
      <c r="AE267" s="152"/>
      <c r="AF267" s="152"/>
      <c r="AG267" s="152" t="s">
        <v>139</v>
      </c>
      <c r="AH267" s="152">
        <v>0</v>
      </c>
      <c r="AI267" s="152"/>
      <c r="AJ267" s="152"/>
      <c r="AK267" s="152"/>
      <c r="AL267" s="152"/>
      <c r="AM267" s="152"/>
      <c r="AN267" s="152"/>
      <c r="AO267" s="152"/>
      <c r="AP267" s="152"/>
      <c r="AQ267" s="152"/>
      <c r="AR267" s="152"/>
      <c r="AS267" s="152"/>
      <c r="AT267" s="152"/>
      <c r="AU267" s="152"/>
      <c r="AV267" s="152"/>
      <c r="AW267" s="152"/>
      <c r="AX267" s="152"/>
      <c r="AY267" s="152"/>
      <c r="AZ267" s="152"/>
      <c r="BA267" s="152"/>
      <c r="BB267" s="152"/>
      <c r="BC267" s="152"/>
      <c r="BD267" s="152"/>
      <c r="BE267" s="152"/>
      <c r="BF267" s="152"/>
      <c r="BG267" s="152"/>
      <c r="BH267" s="152"/>
    </row>
    <row r="268" spans="1:60" outlineLevel="3">
      <c r="A268" s="159"/>
      <c r="B268" s="160"/>
      <c r="C268" s="189" t="s">
        <v>437</v>
      </c>
      <c r="D268" s="164"/>
      <c r="E268" s="165">
        <v>1.68</v>
      </c>
      <c r="F268" s="195"/>
      <c r="G268" s="162"/>
      <c r="H268" s="162"/>
      <c r="I268" s="162"/>
      <c r="J268" s="162"/>
      <c r="K268" s="162"/>
      <c r="L268" s="162"/>
      <c r="M268" s="162"/>
      <c r="N268" s="161"/>
      <c r="O268" s="161"/>
      <c r="P268" s="161"/>
      <c r="Q268" s="161"/>
      <c r="R268" s="162"/>
      <c r="S268" s="162"/>
      <c r="T268" s="162"/>
      <c r="U268" s="162"/>
      <c r="V268" s="162"/>
      <c r="W268" s="162"/>
      <c r="X268" s="162"/>
      <c r="Y268" s="162"/>
      <c r="Z268" s="152"/>
      <c r="AA268" s="152"/>
      <c r="AB268" s="152"/>
      <c r="AC268" s="152"/>
      <c r="AD268" s="152"/>
      <c r="AE268" s="152"/>
      <c r="AF268" s="152"/>
      <c r="AG268" s="152" t="s">
        <v>139</v>
      </c>
      <c r="AH268" s="152">
        <v>0</v>
      </c>
      <c r="AI268" s="152"/>
      <c r="AJ268" s="152"/>
      <c r="AK268" s="152"/>
      <c r="AL268" s="152"/>
      <c r="AM268" s="152"/>
      <c r="AN268" s="152"/>
      <c r="AO268" s="152"/>
      <c r="AP268" s="152"/>
      <c r="AQ268" s="152"/>
      <c r="AR268" s="152"/>
      <c r="AS268" s="152"/>
      <c r="AT268" s="152"/>
      <c r="AU268" s="152"/>
      <c r="AV268" s="152"/>
      <c r="AW268" s="152"/>
      <c r="AX268" s="152"/>
      <c r="AY268" s="152"/>
      <c r="AZ268" s="152"/>
      <c r="BA268" s="152"/>
      <c r="BB268" s="152"/>
      <c r="BC268" s="152"/>
      <c r="BD268" s="152"/>
      <c r="BE268" s="152"/>
      <c r="BF268" s="152"/>
      <c r="BG268" s="152"/>
      <c r="BH268" s="152"/>
    </row>
    <row r="269" spans="1:60">
      <c r="A269" s="168" t="s">
        <v>130</v>
      </c>
      <c r="B269" s="169" t="s">
        <v>93</v>
      </c>
      <c r="C269" s="187" t="s">
        <v>94</v>
      </c>
      <c r="D269" s="170"/>
      <c r="E269" s="171"/>
      <c r="F269" s="172"/>
      <c r="G269" s="173">
        <f>SUMIF(AG270:AG285,"&lt;&gt;NOR",G270:G285)</f>
        <v>0</v>
      </c>
      <c r="H269" s="167"/>
      <c r="I269" s="167">
        <f>SUM(I270:I285)</f>
        <v>7811.39</v>
      </c>
      <c r="J269" s="167"/>
      <c r="K269" s="167">
        <f>SUM(K270:K285)</f>
        <v>42159.270000000004</v>
      </c>
      <c r="L269" s="167"/>
      <c r="M269" s="167">
        <f>SUM(M270:M285)</f>
        <v>0</v>
      </c>
      <c r="N269" s="166"/>
      <c r="O269" s="166">
        <f>SUM(O270:O285)</f>
        <v>0.16</v>
      </c>
      <c r="P269" s="166"/>
      <c r="Q269" s="166">
        <f>SUM(Q270:Q285)</f>
        <v>0</v>
      </c>
      <c r="R269" s="167"/>
      <c r="S269" s="167"/>
      <c r="T269" s="167"/>
      <c r="U269" s="167"/>
      <c r="V269" s="167">
        <f>SUM(V270:V285)</f>
        <v>75.849999999999994</v>
      </c>
      <c r="W269" s="167"/>
      <c r="X269" s="167"/>
      <c r="Y269" s="167"/>
      <c r="AG269" t="s">
        <v>131</v>
      </c>
    </row>
    <row r="270" spans="1:60" outlineLevel="1">
      <c r="A270" s="175">
        <v>115</v>
      </c>
      <c r="B270" s="176" t="s">
        <v>438</v>
      </c>
      <c r="C270" s="188" t="s">
        <v>439</v>
      </c>
      <c r="D270" s="177" t="s">
        <v>133</v>
      </c>
      <c r="E270" s="178">
        <v>45.6</v>
      </c>
      <c r="F270" s="179">
        <v>0</v>
      </c>
      <c r="G270" s="180">
        <f>ROUND(E270*F270,2)</f>
        <v>0</v>
      </c>
      <c r="H270" s="163">
        <v>0.11</v>
      </c>
      <c r="I270" s="162">
        <f>ROUND(E270*H270,2)</f>
        <v>5.0199999999999996</v>
      </c>
      <c r="J270" s="163">
        <v>41.99</v>
      </c>
      <c r="K270" s="162">
        <f>ROUND(E270*J270,2)</f>
        <v>1914.74</v>
      </c>
      <c r="L270" s="162">
        <v>21</v>
      </c>
      <c r="M270" s="162">
        <f>G270*(1+L270/100)</f>
        <v>0</v>
      </c>
      <c r="N270" s="161">
        <v>0</v>
      </c>
      <c r="O270" s="161">
        <f>ROUND(E270*N270,2)</f>
        <v>0</v>
      </c>
      <c r="P270" s="161">
        <v>0</v>
      </c>
      <c r="Q270" s="161">
        <f>ROUND(E270*P270,2)</f>
        <v>0</v>
      </c>
      <c r="R270" s="162"/>
      <c r="S270" s="162" t="s">
        <v>134</v>
      </c>
      <c r="T270" s="162" t="s">
        <v>134</v>
      </c>
      <c r="U270" s="162">
        <v>7.6679999999999998E-2</v>
      </c>
      <c r="V270" s="162">
        <f>ROUND(E270*U270,2)</f>
        <v>3.5</v>
      </c>
      <c r="W270" s="162"/>
      <c r="X270" s="162" t="s">
        <v>135</v>
      </c>
      <c r="Y270" s="162" t="s">
        <v>136</v>
      </c>
      <c r="Z270" s="152"/>
      <c r="AA270" s="152"/>
      <c r="AB270" s="152"/>
      <c r="AC270" s="152"/>
      <c r="AD270" s="152"/>
      <c r="AE270" s="152"/>
      <c r="AF270" s="152"/>
      <c r="AG270" s="152" t="s">
        <v>137</v>
      </c>
      <c r="AH270" s="152"/>
      <c r="AI270" s="152"/>
      <c r="AJ270" s="152"/>
      <c r="AK270" s="152"/>
      <c r="AL270" s="152"/>
      <c r="AM270" s="152"/>
      <c r="AN270" s="152"/>
      <c r="AO270" s="152"/>
      <c r="AP270" s="152"/>
      <c r="AQ270" s="152"/>
      <c r="AR270" s="152"/>
      <c r="AS270" s="152"/>
      <c r="AT270" s="152"/>
      <c r="AU270" s="152"/>
      <c r="AV270" s="152"/>
      <c r="AW270" s="152"/>
      <c r="AX270" s="152"/>
      <c r="AY270" s="152"/>
      <c r="AZ270" s="152"/>
      <c r="BA270" s="152"/>
      <c r="BB270" s="152"/>
      <c r="BC270" s="152"/>
      <c r="BD270" s="152"/>
      <c r="BE270" s="152"/>
      <c r="BF270" s="152"/>
      <c r="BG270" s="152"/>
      <c r="BH270" s="152"/>
    </row>
    <row r="271" spans="1:60" outlineLevel="2">
      <c r="A271" s="159"/>
      <c r="B271" s="160"/>
      <c r="C271" s="189">
        <v>45.6</v>
      </c>
      <c r="D271" s="164"/>
      <c r="E271" s="165">
        <v>45.6</v>
      </c>
      <c r="F271" s="195"/>
      <c r="G271" s="162"/>
      <c r="H271" s="162"/>
      <c r="I271" s="162"/>
      <c r="J271" s="162"/>
      <c r="K271" s="162"/>
      <c r="L271" s="162"/>
      <c r="M271" s="162"/>
      <c r="N271" s="161"/>
      <c r="O271" s="161"/>
      <c r="P271" s="161"/>
      <c r="Q271" s="161"/>
      <c r="R271" s="162"/>
      <c r="S271" s="162"/>
      <c r="T271" s="162"/>
      <c r="U271" s="162"/>
      <c r="V271" s="162"/>
      <c r="W271" s="162"/>
      <c r="X271" s="162"/>
      <c r="Y271" s="162"/>
      <c r="Z271" s="152"/>
      <c r="AA271" s="152"/>
      <c r="AB271" s="152"/>
      <c r="AC271" s="152"/>
      <c r="AD271" s="152"/>
      <c r="AE271" s="152"/>
      <c r="AF271" s="152"/>
      <c r="AG271" s="152" t="s">
        <v>139</v>
      </c>
      <c r="AH271" s="152">
        <v>5</v>
      </c>
      <c r="AI271" s="152"/>
      <c r="AJ271" s="152"/>
      <c r="AK271" s="152"/>
      <c r="AL271" s="152"/>
      <c r="AM271" s="152"/>
      <c r="AN271" s="152"/>
      <c r="AO271" s="152"/>
      <c r="AP271" s="152"/>
      <c r="AQ271" s="152"/>
      <c r="AR271" s="152"/>
      <c r="AS271" s="152"/>
      <c r="AT271" s="152"/>
      <c r="AU271" s="152"/>
      <c r="AV271" s="152"/>
      <c r="AW271" s="152"/>
      <c r="AX271" s="152"/>
      <c r="AY271" s="152"/>
      <c r="AZ271" s="152"/>
      <c r="BA271" s="152"/>
      <c r="BB271" s="152"/>
      <c r="BC271" s="152"/>
      <c r="BD271" s="152"/>
      <c r="BE271" s="152"/>
      <c r="BF271" s="152"/>
      <c r="BG271" s="152"/>
      <c r="BH271" s="152"/>
    </row>
    <row r="272" spans="1:60" outlineLevel="1">
      <c r="A272" s="175">
        <v>116</v>
      </c>
      <c r="B272" s="176" t="s">
        <v>440</v>
      </c>
      <c r="C272" s="188" t="s">
        <v>441</v>
      </c>
      <c r="D272" s="177" t="s">
        <v>133</v>
      </c>
      <c r="E272" s="178">
        <v>45.6</v>
      </c>
      <c r="F272" s="179">
        <v>0</v>
      </c>
      <c r="G272" s="180">
        <f>ROUND(E272*F272,2)</f>
        <v>0</v>
      </c>
      <c r="H272" s="163">
        <v>0.11</v>
      </c>
      <c r="I272" s="162">
        <f>ROUND(E272*H272,2)</f>
        <v>5.0199999999999996</v>
      </c>
      <c r="J272" s="163">
        <v>25.99</v>
      </c>
      <c r="K272" s="162">
        <f>ROUND(E272*J272,2)</f>
        <v>1185.1400000000001</v>
      </c>
      <c r="L272" s="162">
        <v>21</v>
      </c>
      <c r="M272" s="162">
        <f>G272*(1+L272/100)</f>
        <v>0</v>
      </c>
      <c r="N272" s="161">
        <v>0</v>
      </c>
      <c r="O272" s="161">
        <f>ROUND(E272*N272,2)</f>
        <v>0</v>
      </c>
      <c r="P272" s="161">
        <v>0</v>
      </c>
      <c r="Q272" s="161">
        <f>ROUND(E272*P272,2)</f>
        <v>0</v>
      </c>
      <c r="R272" s="162"/>
      <c r="S272" s="162" t="s">
        <v>134</v>
      </c>
      <c r="T272" s="162" t="s">
        <v>134</v>
      </c>
      <c r="U272" s="162">
        <v>4.7539999999999999E-2</v>
      </c>
      <c r="V272" s="162">
        <f>ROUND(E272*U272,2)</f>
        <v>2.17</v>
      </c>
      <c r="W272" s="162"/>
      <c r="X272" s="162" t="s">
        <v>135</v>
      </c>
      <c r="Y272" s="162" t="s">
        <v>136</v>
      </c>
      <c r="Z272" s="152"/>
      <c r="AA272" s="152"/>
      <c r="AB272" s="152"/>
      <c r="AC272" s="152"/>
      <c r="AD272" s="152"/>
      <c r="AE272" s="152"/>
      <c r="AF272" s="152"/>
      <c r="AG272" s="152" t="s">
        <v>137</v>
      </c>
      <c r="AH272" s="152"/>
      <c r="AI272" s="152"/>
      <c r="AJ272" s="152"/>
      <c r="AK272" s="152"/>
      <c r="AL272" s="152"/>
      <c r="AM272" s="152"/>
      <c r="AN272" s="152"/>
      <c r="AO272" s="152"/>
      <c r="AP272" s="152"/>
      <c r="AQ272" s="152"/>
      <c r="AR272" s="152"/>
      <c r="AS272" s="152"/>
      <c r="AT272" s="152"/>
      <c r="AU272" s="152"/>
      <c r="AV272" s="152"/>
      <c r="AW272" s="152"/>
      <c r="AX272" s="152"/>
      <c r="AY272" s="152"/>
      <c r="AZ272" s="152"/>
      <c r="BA272" s="152"/>
      <c r="BB272" s="152"/>
      <c r="BC272" s="152"/>
      <c r="BD272" s="152"/>
      <c r="BE272" s="152"/>
      <c r="BF272" s="152"/>
      <c r="BG272" s="152"/>
      <c r="BH272" s="152"/>
    </row>
    <row r="273" spans="1:60" outlineLevel="2">
      <c r="A273" s="159"/>
      <c r="B273" s="160"/>
      <c r="C273" s="189" t="s">
        <v>211</v>
      </c>
      <c r="D273" s="164"/>
      <c r="E273" s="165">
        <v>45.6</v>
      </c>
      <c r="F273" s="195"/>
      <c r="G273" s="162"/>
      <c r="H273" s="162"/>
      <c r="I273" s="162"/>
      <c r="J273" s="162"/>
      <c r="K273" s="162"/>
      <c r="L273" s="162"/>
      <c r="M273" s="162"/>
      <c r="N273" s="161"/>
      <c r="O273" s="161"/>
      <c r="P273" s="161"/>
      <c r="Q273" s="161"/>
      <c r="R273" s="162"/>
      <c r="S273" s="162"/>
      <c r="T273" s="162"/>
      <c r="U273" s="162"/>
      <c r="V273" s="162"/>
      <c r="W273" s="162"/>
      <c r="X273" s="162"/>
      <c r="Y273" s="162"/>
      <c r="Z273" s="152"/>
      <c r="AA273" s="152"/>
      <c r="AB273" s="152"/>
      <c r="AC273" s="152"/>
      <c r="AD273" s="152"/>
      <c r="AE273" s="152"/>
      <c r="AF273" s="152"/>
      <c r="AG273" s="152" t="s">
        <v>139</v>
      </c>
      <c r="AH273" s="152">
        <v>0</v>
      </c>
      <c r="AI273" s="152"/>
      <c r="AJ273" s="152"/>
      <c r="AK273" s="152"/>
      <c r="AL273" s="152"/>
      <c r="AM273" s="152"/>
      <c r="AN273" s="152"/>
      <c r="AO273" s="152"/>
      <c r="AP273" s="152"/>
      <c r="AQ273" s="152"/>
      <c r="AR273" s="152"/>
      <c r="AS273" s="152"/>
      <c r="AT273" s="152"/>
      <c r="AU273" s="152"/>
      <c r="AV273" s="152"/>
      <c r="AW273" s="152"/>
      <c r="AX273" s="152"/>
      <c r="AY273" s="152"/>
      <c r="AZ273" s="152"/>
      <c r="BA273" s="152"/>
      <c r="BB273" s="152"/>
      <c r="BC273" s="152"/>
      <c r="BD273" s="152"/>
      <c r="BE273" s="152"/>
      <c r="BF273" s="152"/>
      <c r="BG273" s="152"/>
      <c r="BH273" s="152"/>
    </row>
    <row r="274" spans="1:60" outlineLevel="1">
      <c r="A274" s="175">
        <v>117</v>
      </c>
      <c r="B274" s="176" t="s">
        <v>442</v>
      </c>
      <c r="C274" s="188" t="s">
        <v>522</v>
      </c>
      <c r="D274" s="177" t="s">
        <v>133</v>
      </c>
      <c r="E274" s="178">
        <v>197.83924999999999</v>
      </c>
      <c r="F274" s="179">
        <v>0</v>
      </c>
      <c r="G274" s="180">
        <f>ROUND(E274*F274,2)</f>
        <v>0</v>
      </c>
      <c r="H274" s="163">
        <v>3.32</v>
      </c>
      <c r="I274" s="162">
        <f>ROUND(E274*H274,2)</f>
        <v>656.83</v>
      </c>
      <c r="J274" s="163">
        <v>18.38</v>
      </c>
      <c r="K274" s="162">
        <f>ROUND(E274*J274,2)</f>
        <v>3636.29</v>
      </c>
      <c r="L274" s="162">
        <v>21</v>
      </c>
      <c r="M274" s="162">
        <f>G274*(1+L274/100)</f>
        <v>0</v>
      </c>
      <c r="N274" s="161">
        <v>8.0000000000000007E-5</v>
      </c>
      <c r="O274" s="161">
        <f>ROUND(E274*N274,2)</f>
        <v>0.02</v>
      </c>
      <c r="P274" s="161">
        <v>0</v>
      </c>
      <c r="Q274" s="161">
        <f>ROUND(E274*P274,2)</f>
        <v>0</v>
      </c>
      <c r="R274" s="162"/>
      <c r="S274" s="162" t="s">
        <v>134</v>
      </c>
      <c r="T274" s="162" t="s">
        <v>134</v>
      </c>
      <c r="U274" s="162">
        <v>3.2480000000000002E-2</v>
      </c>
      <c r="V274" s="162">
        <f>ROUND(E274*U274,2)</f>
        <v>6.43</v>
      </c>
      <c r="W274" s="162"/>
      <c r="X274" s="162" t="s">
        <v>135</v>
      </c>
      <c r="Y274" s="162" t="s">
        <v>136</v>
      </c>
      <c r="Z274" s="152"/>
      <c r="AA274" s="152"/>
      <c r="AB274" s="152"/>
      <c r="AC274" s="152"/>
      <c r="AD274" s="152"/>
      <c r="AE274" s="152"/>
      <c r="AF274" s="152"/>
      <c r="AG274" s="152" t="s">
        <v>137</v>
      </c>
      <c r="AH274" s="152"/>
      <c r="AI274" s="152"/>
      <c r="AJ274" s="152"/>
      <c r="AK274" s="152"/>
      <c r="AL274" s="152"/>
      <c r="AM274" s="152"/>
      <c r="AN274" s="152"/>
      <c r="AO274" s="152"/>
      <c r="AP274" s="152"/>
      <c r="AQ274" s="152"/>
      <c r="AR274" s="152"/>
      <c r="AS274" s="152"/>
      <c r="AT274" s="152"/>
      <c r="AU274" s="152"/>
      <c r="AV274" s="152"/>
      <c r="AW274" s="152"/>
      <c r="AX274" s="152"/>
      <c r="AY274" s="152"/>
      <c r="AZ274" s="152"/>
      <c r="BA274" s="152"/>
      <c r="BB274" s="152"/>
      <c r="BC274" s="152"/>
      <c r="BD274" s="152"/>
      <c r="BE274" s="152"/>
      <c r="BF274" s="152"/>
      <c r="BG274" s="152"/>
      <c r="BH274" s="152"/>
    </row>
    <row r="275" spans="1:60" outlineLevel="2">
      <c r="A275" s="159"/>
      <c r="B275" s="160"/>
      <c r="C275" s="189">
        <v>197.83924999999999</v>
      </c>
      <c r="D275" s="164"/>
      <c r="E275" s="165">
        <v>197.83924999999999</v>
      </c>
      <c r="F275" s="195"/>
      <c r="G275" s="162"/>
      <c r="H275" s="162"/>
      <c r="I275" s="162"/>
      <c r="J275" s="162"/>
      <c r="K275" s="162"/>
      <c r="L275" s="162"/>
      <c r="M275" s="162"/>
      <c r="N275" s="161"/>
      <c r="O275" s="161"/>
      <c r="P275" s="161"/>
      <c r="Q275" s="161"/>
      <c r="R275" s="162"/>
      <c r="S275" s="162"/>
      <c r="T275" s="162"/>
      <c r="U275" s="162"/>
      <c r="V275" s="162"/>
      <c r="W275" s="162"/>
      <c r="X275" s="162"/>
      <c r="Y275" s="162"/>
      <c r="Z275" s="152"/>
      <c r="AA275" s="152"/>
      <c r="AB275" s="152"/>
      <c r="AC275" s="152"/>
      <c r="AD275" s="152"/>
      <c r="AE275" s="152"/>
      <c r="AF275" s="152"/>
      <c r="AG275" s="152" t="s">
        <v>139</v>
      </c>
      <c r="AH275" s="152">
        <v>5</v>
      </c>
      <c r="AI275" s="152"/>
      <c r="AJ275" s="152"/>
      <c r="AK275" s="152"/>
      <c r="AL275" s="152"/>
      <c r="AM275" s="152"/>
      <c r="AN275" s="152"/>
      <c r="AO275" s="152"/>
      <c r="AP275" s="152"/>
      <c r="AQ275" s="152"/>
      <c r="AR275" s="152"/>
      <c r="AS275" s="152"/>
      <c r="AT275" s="152"/>
      <c r="AU275" s="152"/>
      <c r="AV275" s="152"/>
      <c r="AW275" s="152"/>
      <c r="AX275" s="152"/>
      <c r="AY275" s="152"/>
      <c r="AZ275" s="152"/>
      <c r="BA275" s="152"/>
      <c r="BB275" s="152"/>
      <c r="BC275" s="152"/>
      <c r="BD275" s="152"/>
      <c r="BE275" s="152"/>
      <c r="BF275" s="152"/>
      <c r="BG275" s="152"/>
      <c r="BH275" s="152"/>
    </row>
    <row r="276" spans="1:60" outlineLevel="1">
      <c r="A276" s="175">
        <v>118</v>
      </c>
      <c r="B276" s="176" t="s">
        <v>443</v>
      </c>
      <c r="C276" s="188" t="s">
        <v>444</v>
      </c>
      <c r="D276" s="177" t="s">
        <v>133</v>
      </c>
      <c r="E276" s="178">
        <v>197.83924999999999</v>
      </c>
      <c r="F276" s="179">
        <v>0</v>
      </c>
      <c r="G276" s="180">
        <f>ROUND(E276*F276,2)</f>
        <v>0</v>
      </c>
      <c r="H276" s="163">
        <v>8.19</v>
      </c>
      <c r="I276" s="162">
        <f>ROUND(E276*H276,2)</f>
        <v>1620.3</v>
      </c>
      <c r="J276" s="163">
        <v>52.41</v>
      </c>
      <c r="K276" s="162">
        <f>ROUND(E276*J276,2)</f>
        <v>10368.76</v>
      </c>
      <c r="L276" s="162">
        <v>21</v>
      </c>
      <c r="M276" s="162">
        <f>G276*(1+L276/100)</f>
        <v>0</v>
      </c>
      <c r="N276" s="161">
        <v>1.8000000000000001E-4</v>
      </c>
      <c r="O276" s="161">
        <f>ROUND(E276*N276,2)</f>
        <v>0.04</v>
      </c>
      <c r="P276" s="161">
        <v>0</v>
      </c>
      <c r="Q276" s="161">
        <f>ROUND(E276*P276,2)</f>
        <v>0</v>
      </c>
      <c r="R276" s="162"/>
      <c r="S276" s="162" t="s">
        <v>134</v>
      </c>
      <c r="T276" s="162" t="s">
        <v>134</v>
      </c>
      <c r="U276" s="162">
        <v>9.2850000000000002E-2</v>
      </c>
      <c r="V276" s="162">
        <f>ROUND(E276*U276,2)</f>
        <v>18.37</v>
      </c>
      <c r="W276" s="162"/>
      <c r="X276" s="162" t="s">
        <v>135</v>
      </c>
      <c r="Y276" s="162" t="s">
        <v>136</v>
      </c>
      <c r="Z276" s="152"/>
      <c r="AA276" s="152"/>
      <c r="AB276" s="152"/>
      <c r="AC276" s="152"/>
      <c r="AD276" s="152"/>
      <c r="AE276" s="152"/>
      <c r="AF276" s="152"/>
      <c r="AG276" s="152" t="s">
        <v>137</v>
      </c>
      <c r="AH276" s="152"/>
      <c r="AI276" s="152"/>
      <c r="AJ276" s="152"/>
      <c r="AK276" s="152"/>
      <c r="AL276" s="152"/>
      <c r="AM276" s="152"/>
      <c r="AN276" s="152"/>
      <c r="AO276" s="152"/>
      <c r="AP276" s="152"/>
      <c r="AQ276" s="152"/>
      <c r="AR276" s="152"/>
      <c r="AS276" s="152"/>
      <c r="AT276" s="152"/>
      <c r="AU276" s="152"/>
      <c r="AV276" s="152"/>
      <c r="AW276" s="152"/>
      <c r="AX276" s="152"/>
      <c r="AY276" s="152"/>
      <c r="AZ276" s="152"/>
      <c r="BA276" s="152"/>
      <c r="BB276" s="152"/>
      <c r="BC276" s="152"/>
      <c r="BD276" s="152"/>
      <c r="BE276" s="152"/>
      <c r="BF276" s="152"/>
      <c r="BG276" s="152"/>
      <c r="BH276" s="152"/>
    </row>
    <row r="277" spans="1:60" outlineLevel="2">
      <c r="A277" s="159"/>
      <c r="B277" s="160"/>
      <c r="C277" s="189">
        <v>197.83924999999999</v>
      </c>
      <c r="D277" s="164"/>
      <c r="E277" s="165">
        <v>197.83924999999999</v>
      </c>
      <c r="F277" s="195"/>
      <c r="G277" s="162"/>
      <c r="H277" s="162"/>
      <c r="I277" s="162"/>
      <c r="J277" s="162"/>
      <c r="K277" s="162"/>
      <c r="L277" s="162"/>
      <c r="M277" s="162"/>
      <c r="N277" s="161"/>
      <c r="O277" s="161"/>
      <c r="P277" s="161"/>
      <c r="Q277" s="161"/>
      <c r="R277" s="162"/>
      <c r="S277" s="162"/>
      <c r="T277" s="162"/>
      <c r="U277" s="162"/>
      <c r="V277" s="162"/>
      <c r="W277" s="162"/>
      <c r="X277" s="162"/>
      <c r="Y277" s="162"/>
      <c r="Z277" s="152"/>
      <c r="AA277" s="152"/>
      <c r="AB277" s="152"/>
      <c r="AC277" s="152"/>
      <c r="AD277" s="152"/>
      <c r="AE277" s="152"/>
      <c r="AF277" s="152"/>
      <c r="AG277" s="152" t="s">
        <v>139</v>
      </c>
      <c r="AH277" s="152">
        <v>5</v>
      </c>
      <c r="AI277" s="152"/>
      <c r="AJ277" s="152"/>
      <c r="AK277" s="152"/>
      <c r="AL277" s="152"/>
      <c r="AM277" s="152"/>
      <c r="AN277" s="152"/>
      <c r="AO277" s="152"/>
      <c r="AP277" s="152"/>
      <c r="AQ277" s="152"/>
      <c r="AR277" s="152"/>
      <c r="AS277" s="152"/>
      <c r="AT277" s="152"/>
      <c r="AU277" s="152"/>
      <c r="AV277" s="152"/>
      <c r="AW277" s="152"/>
      <c r="AX277" s="152"/>
      <c r="AY277" s="152"/>
      <c r="AZ277" s="152"/>
      <c r="BA277" s="152"/>
      <c r="BB277" s="152"/>
      <c r="BC277" s="152"/>
      <c r="BD277" s="152"/>
      <c r="BE277" s="152"/>
      <c r="BF277" s="152"/>
      <c r="BG277" s="152"/>
      <c r="BH277" s="152"/>
    </row>
    <row r="278" spans="1:60" outlineLevel="1">
      <c r="A278" s="175">
        <v>119</v>
      </c>
      <c r="B278" s="176" t="s">
        <v>445</v>
      </c>
      <c r="C278" s="188" t="s">
        <v>446</v>
      </c>
      <c r="D278" s="177" t="s">
        <v>133</v>
      </c>
      <c r="E278" s="178">
        <v>197.83924999999999</v>
      </c>
      <c r="F278" s="179">
        <v>0</v>
      </c>
      <c r="G278" s="180">
        <f>ROUND(E278*F278,2)</f>
        <v>0</v>
      </c>
      <c r="H278" s="163">
        <v>15.58</v>
      </c>
      <c r="I278" s="162">
        <f>ROUND(E278*H278,2)</f>
        <v>3082.34</v>
      </c>
      <c r="J278" s="163">
        <v>95.42</v>
      </c>
      <c r="K278" s="162">
        <f>ROUND(E278*J278,2)</f>
        <v>18877.82</v>
      </c>
      <c r="L278" s="162">
        <v>21</v>
      </c>
      <c r="M278" s="162">
        <f>G278*(1+L278/100)</f>
        <v>0</v>
      </c>
      <c r="N278" s="161">
        <v>3.5E-4</v>
      </c>
      <c r="O278" s="161">
        <f>ROUND(E278*N278,2)</f>
        <v>7.0000000000000007E-2</v>
      </c>
      <c r="P278" s="161">
        <v>0</v>
      </c>
      <c r="Q278" s="161">
        <f>ROUND(E278*P278,2)</f>
        <v>0</v>
      </c>
      <c r="R278" s="162"/>
      <c r="S278" s="162" t="s">
        <v>134</v>
      </c>
      <c r="T278" s="162" t="s">
        <v>134</v>
      </c>
      <c r="U278" s="162">
        <v>0.16897000000000001</v>
      </c>
      <c r="V278" s="162">
        <f>ROUND(E278*U278,2)</f>
        <v>33.43</v>
      </c>
      <c r="W278" s="162"/>
      <c r="X278" s="162" t="s">
        <v>135</v>
      </c>
      <c r="Y278" s="162" t="s">
        <v>136</v>
      </c>
      <c r="Z278" s="152"/>
      <c r="AA278" s="152"/>
      <c r="AB278" s="152"/>
      <c r="AC278" s="152"/>
      <c r="AD278" s="152"/>
      <c r="AE278" s="152"/>
      <c r="AF278" s="152"/>
      <c r="AG278" s="152" t="s">
        <v>137</v>
      </c>
      <c r="AH278" s="152"/>
      <c r="AI278" s="152"/>
      <c r="AJ278" s="152"/>
      <c r="AK278" s="152"/>
      <c r="AL278" s="152"/>
      <c r="AM278" s="152"/>
      <c r="AN278" s="152"/>
      <c r="AO278" s="152"/>
      <c r="AP278" s="152"/>
      <c r="AQ278" s="152"/>
      <c r="AR278" s="152"/>
      <c r="AS278" s="152"/>
      <c r="AT278" s="152"/>
      <c r="AU278" s="152"/>
      <c r="AV278" s="152"/>
      <c r="AW278" s="152"/>
      <c r="AX278" s="152"/>
      <c r="AY278" s="152"/>
      <c r="AZ278" s="152"/>
      <c r="BA278" s="152"/>
      <c r="BB278" s="152"/>
      <c r="BC278" s="152"/>
      <c r="BD278" s="152"/>
      <c r="BE278" s="152"/>
      <c r="BF278" s="152"/>
      <c r="BG278" s="152"/>
      <c r="BH278" s="152"/>
    </row>
    <row r="279" spans="1:60" outlineLevel="2">
      <c r="A279" s="159"/>
      <c r="B279" s="160"/>
      <c r="C279" s="189">
        <v>4.0599999999999996</v>
      </c>
      <c r="D279" s="164"/>
      <c r="E279" s="165">
        <v>4.0599999999999996</v>
      </c>
      <c r="F279" s="195"/>
      <c r="G279" s="162"/>
      <c r="H279" s="162"/>
      <c r="I279" s="162"/>
      <c r="J279" s="162"/>
      <c r="K279" s="162"/>
      <c r="L279" s="162"/>
      <c r="M279" s="162"/>
      <c r="N279" s="161"/>
      <c r="O279" s="161"/>
      <c r="P279" s="161"/>
      <c r="Q279" s="161"/>
      <c r="R279" s="162"/>
      <c r="S279" s="162"/>
      <c r="T279" s="162"/>
      <c r="U279" s="162"/>
      <c r="V279" s="162"/>
      <c r="W279" s="162"/>
      <c r="X279" s="162"/>
      <c r="Y279" s="162"/>
      <c r="Z279" s="152"/>
      <c r="AA279" s="152"/>
      <c r="AB279" s="152"/>
      <c r="AC279" s="152"/>
      <c r="AD279" s="152"/>
      <c r="AE279" s="152"/>
      <c r="AF279" s="152"/>
      <c r="AG279" s="152" t="s">
        <v>139</v>
      </c>
      <c r="AH279" s="152">
        <v>5</v>
      </c>
      <c r="AI279" s="152"/>
      <c r="AJ279" s="152"/>
      <c r="AK279" s="152"/>
      <c r="AL279" s="152"/>
      <c r="AM279" s="152"/>
      <c r="AN279" s="152"/>
      <c r="AO279" s="152"/>
      <c r="AP279" s="152"/>
      <c r="AQ279" s="152"/>
      <c r="AR279" s="152"/>
      <c r="AS279" s="152"/>
      <c r="AT279" s="152"/>
      <c r="AU279" s="152"/>
      <c r="AV279" s="152"/>
      <c r="AW279" s="152"/>
      <c r="AX279" s="152"/>
      <c r="AY279" s="152"/>
      <c r="AZ279" s="152"/>
      <c r="BA279" s="152"/>
      <c r="BB279" s="152"/>
      <c r="BC279" s="152"/>
      <c r="BD279" s="152"/>
      <c r="BE279" s="152"/>
      <c r="BF279" s="152"/>
      <c r="BG279" s="152"/>
      <c r="BH279" s="152"/>
    </row>
    <row r="280" spans="1:60" outlineLevel="3">
      <c r="A280" s="159"/>
      <c r="B280" s="160"/>
      <c r="C280" s="189">
        <v>9.65</v>
      </c>
      <c r="D280" s="164"/>
      <c r="E280" s="165">
        <v>9.65</v>
      </c>
      <c r="F280" s="195"/>
      <c r="G280" s="162"/>
      <c r="H280" s="162"/>
      <c r="I280" s="162"/>
      <c r="J280" s="162"/>
      <c r="K280" s="162"/>
      <c r="L280" s="162"/>
      <c r="M280" s="162"/>
      <c r="N280" s="161"/>
      <c r="O280" s="161"/>
      <c r="P280" s="161"/>
      <c r="Q280" s="161"/>
      <c r="R280" s="162"/>
      <c r="S280" s="162"/>
      <c r="T280" s="162"/>
      <c r="U280" s="162"/>
      <c r="V280" s="162"/>
      <c r="W280" s="162"/>
      <c r="X280" s="162"/>
      <c r="Y280" s="162"/>
      <c r="Z280" s="152"/>
      <c r="AA280" s="152"/>
      <c r="AB280" s="152"/>
      <c r="AC280" s="152"/>
      <c r="AD280" s="152"/>
      <c r="AE280" s="152"/>
      <c r="AF280" s="152"/>
      <c r="AG280" s="152" t="s">
        <v>139</v>
      </c>
      <c r="AH280" s="152">
        <v>5</v>
      </c>
      <c r="AI280" s="152"/>
      <c r="AJ280" s="152"/>
      <c r="AK280" s="152"/>
      <c r="AL280" s="152"/>
      <c r="AM280" s="152"/>
      <c r="AN280" s="152"/>
      <c r="AO280" s="152"/>
      <c r="AP280" s="152"/>
      <c r="AQ280" s="152"/>
      <c r="AR280" s="152"/>
      <c r="AS280" s="152"/>
      <c r="AT280" s="152"/>
      <c r="AU280" s="152"/>
      <c r="AV280" s="152"/>
      <c r="AW280" s="152"/>
      <c r="AX280" s="152"/>
      <c r="AY280" s="152"/>
      <c r="AZ280" s="152"/>
      <c r="BA280" s="152"/>
      <c r="BB280" s="152"/>
      <c r="BC280" s="152"/>
      <c r="BD280" s="152"/>
      <c r="BE280" s="152"/>
      <c r="BF280" s="152"/>
      <c r="BG280" s="152"/>
      <c r="BH280" s="152"/>
    </row>
    <row r="281" spans="1:60" outlineLevel="3">
      <c r="A281" s="159"/>
      <c r="B281" s="160"/>
      <c r="C281" s="189">
        <v>137.22425000000001</v>
      </c>
      <c r="D281" s="164"/>
      <c r="E281" s="165">
        <v>137.22425000000001</v>
      </c>
      <c r="F281" s="195"/>
      <c r="G281" s="162"/>
      <c r="H281" s="162"/>
      <c r="I281" s="162"/>
      <c r="J281" s="162"/>
      <c r="K281" s="162"/>
      <c r="L281" s="162"/>
      <c r="M281" s="162"/>
      <c r="N281" s="161"/>
      <c r="O281" s="161"/>
      <c r="P281" s="161"/>
      <c r="Q281" s="161"/>
      <c r="R281" s="162"/>
      <c r="S281" s="162"/>
      <c r="T281" s="162"/>
      <c r="U281" s="162"/>
      <c r="V281" s="162"/>
      <c r="W281" s="162"/>
      <c r="X281" s="162"/>
      <c r="Y281" s="162"/>
      <c r="Z281" s="152"/>
      <c r="AA281" s="152"/>
      <c r="AB281" s="152"/>
      <c r="AC281" s="152"/>
      <c r="AD281" s="152"/>
      <c r="AE281" s="152"/>
      <c r="AF281" s="152"/>
      <c r="AG281" s="152" t="s">
        <v>139</v>
      </c>
      <c r="AH281" s="152">
        <v>5</v>
      </c>
      <c r="AI281" s="152"/>
      <c r="AJ281" s="152"/>
      <c r="AK281" s="152"/>
      <c r="AL281" s="152"/>
      <c r="AM281" s="152"/>
      <c r="AN281" s="152"/>
      <c r="AO281" s="152"/>
      <c r="AP281" s="152"/>
      <c r="AQ281" s="152"/>
      <c r="AR281" s="152"/>
      <c r="AS281" s="152"/>
      <c r="AT281" s="152"/>
      <c r="AU281" s="152"/>
      <c r="AV281" s="152"/>
      <c r="AW281" s="152"/>
      <c r="AX281" s="152"/>
      <c r="AY281" s="152"/>
      <c r="AZ281" s="152"/>
      <c r="BA281" s="152"/>
      <c r="BB281" s="152"/>
      <c r="BC281" s="152"/>
      <c r="BD281" s="152"/>
      <c r="BE281" s="152"/>
      <c r="BF281" s="152"/>
      <c r="BG281" s="152"/>
      <c r="BH281" s="152"/>
    </row>
    <row r="282" spans="1:60" outlineLevel="3">
      <c r="A282" s="159"/>
      <c r="B282" s="160"/>
      <c r="C282" s="189">
        <v>45.6</v>
      </c>
      <c r="D282" s="164"/>
      <c r="E282" s="165">
        <v>45.6</v>
      </c>
      <c r="F282" s="195"/>
      <c r="G282" s="162"/>
      <c r="H282" s="162"/>
      <c r="I282" s="162"/>
      <c r="J282" s="162"/>
      <c r="K282" s="162"/>
      <c r="L282" s="162"/>
      <c r="M282" s="162"/>
      <c r="N282" s="161"/>
      <c r="O282" s="161"/>
      <c r="P282" s="161"/>
      <c r="Q282" s="161"/>
      <c r="R282" s="162"/>
      <c r="S282" s="162"/>
      <c r="T282" s="162"/>
      <c r="U282" s="162"/>
      <c r="V282" s="162"/>
      <c r="W282" s="162"/>
      <c r="X282" s="162"/>
      <c r="Y282" s="162"/>
      <c r="Z282" s="152"/>
      <c r="AA282" s="152"/>
      <c r="AB282" s="152"/>
      <c r="AC282" s="152"/>
      <c r="AD282" s="152"/>
      <c r="AE282" s="152"/>
      <c r="AF282" s="152"/>
      <c r="AG282" s="152" t="s">
        <v>139</v>
      </c>
      <c r="AH282" s="152">
        <v>5</v>
      </c>
      <c r="AI282" s="152"/>
      <c r="AJ282" s="152"/>
      <c r="AK282" s="152"/>
      <c r="AL282" s="152"/>
      <c r="AM282" s="152"/>
      <c r="AN282" s="152"/>
      <c r="AO282" s="152"/>
      <c r="AP282" s="152"/>
      <c r="AQ282" s="152"/>
      <c r="AR282" s="152"/>
      <c r="AS282" s="152"/>
      <c r="AT282" s="152"/>
      <c r="AU282" s="152"/>
      <c r="AV282" s="152"/>
      <c r="AW282" s="152"/>
      <c r="AX282" s="152"/>
      <c r="AY282" s="152"/>
      <c r="AZ282" s="152"/>
      <c r="BA282" s="152"/>
      <c r="BB282" s="152"/>
      <c r="BC282" s="152"/>
      <c r="BD282" s="152"/>
      <c r="BE282" s="152"/>
      <c r="BF282" s="152"/>
      <c r="BG282" s="152"/>
      <c r="BH282" s="152"/>
    </row>
    <row r="283" spans="1:60" outlineLevel="3">
      <c r="A283" s="159"/>
      <c r="B283" s="160"/>
      <c r="C283" s="189">
        <v>1.3049999999999999</v>
      </c>
      <c r="D283" s="164"/>
      <c r="E283" s="165">
        <v>1.3049999999999999</v>
      </c>
      <c r="F283" s="195"/>
      <c r="G283" s="162"/>
      <c r="H283" s="162"/>
      <c r="I283" s="162"/>
      <c r="J283" s="162"/>
      <c r="K283" s="162"/>
      <c r="L283" s="162"/>
      <c r="M283" s="162"/>
      <c r="N283" s="161"/>
      <c r="O283" s="161"/>
      <c r="P283" s="161"/>
      <c r="Q283" s="161"/>
      <c r="R283" s="162"/>
      <c r="S283" s="162"/>
      <c r="T283" s="162"/>
      <c r="U283" s="162"/>
      <c r="V283" s="162"/>
      <c r="W283" s="162"/>
      <c r="X283" s="162"/>
      <c r="Y283" s="162"/>
      <c r="Z283" s="152"/>
      <c r="AA283" s="152"/>
      <c r="AB283" s="152"/>
      <c r="AC283" s="152"/>
      <c r="AD283" s="152"/>
      <c r="AE283" s="152"/>
      <c r="AF283" s="152"/>
      <c r="AG283" s="152" t="s">
        <v>139</v>
      </c>
      <c r="AH283" s="152">
        <v>5</v>
      </c>
      <c r="AI283" s="152"/>
      <c r="AJ283" s="152"/>
      <c r="AK283" s="152"/>
      <c r="AL283" s="152"/>
      <c r="AM283" s="152"/>
      <c r="AN283" s="152"/>
      <c r="AO283" s="152"/>
      <c r="AP283" s="152"/>
      <c r="AQ283" s="152"/>
      <c r="AR283" s="152"/>
      <c r="AS283" s="152"/>
      <c r="AT283" s="152"/>
      <c r="AU283" s="152"/>
      <c r="AV283" s="152"/>
      <c r="AW283" s="152"/>
      <c r="AX283" s="152"/>
      <c r="AY283" s="152"/>
      <c r="AZ283" s="152"/>
      <c r="BA283" s="152"/>
      <c r="BB283" s="152"/>
      <c r="BC283" s="152"/>
      <c r="BD283" s="152"/>
      <c r="BE283" s="152"/>
      <c r="BF283" s="152"/>
      <c r="BG283" s="152"/>
      <c r="BH283" s="152"/>
    </row>
    <row r="284" spans="1:60" outlineLevel="1">
      <c r="A284" s="175">
        <v>120</v>
      </c>
      <c r="B284" s="176" t="s">
        <v>447</v>
      </c>
      <c r="C284" s="188" t="s">
        <v>448</v>
      </c>
      <c r="D284" s="177" t="s">
        <v>133</v>
      </c>
      <c r="E284" s="178">
        <v>45.6</v>
      </c>
      <c r="F284" s="179">
        <v>0</v>
      </c>
      <c r="G284" s="180">
        <f>ROUND(E284*F284,2)</f>
        <v>0</v>
      </c>
      <c r="H284" s="163">
        <v>53.55</v>
      </c>
      <c r="I284" s="162">
        <f>ROUND(E284*H284,2)</f>
        <v>2441.88</v>
      </c>
      <c r="J284" s="163">
        <v>135.44999999999999</v>
      </c>
      <c r="K284" s="162">
        <f>ROUND(E284*J284,2)</f>
        <v>6176.52</v>
      </c>
      <c r="L284" s="162">
        <v>21</v>
      </c>
      <c r="M284" s="162">
        <f>G284*(1+L284/100)</f>
        <v>0</v>
      </c>
      <c r="N284" s="161">
        <v>5.8E-4</v>
      </c>
      <c r="O284" s="161">
        <f>ROUND(E284*N284,2)</f>
        <v>0.03</v>
      </c>
      <c r="P284" s="161">
        <v>0</v>
      </c>
      <c r="Q284" s="161">
        <f>ROUND(E284*P284,2)</f>
        <v>0</v>
      </c>
      <c r="R284" s="162"/>
      <c r="S284" s="162" t="s">
        <v>134</v>
      </c>
      <c r="T284" s="162" t="s">
        <v>134</v>
      </c>
      <c r="U284" s="162">
        <v>0.26200000000000001</v>
      </c>
      <c r="V284" s="162">
        <f>ROUND(E284*U284,2)</f>
        <v>11.95</v>
      </c>
      <c r="W284" s="162"/>
      <c r="X284" s="162" t="s">
        <v>135</v>
      </c>
      <c r="Y284" s="162" t="s">
        <v>136</v>
      </c>
      <c r="Z284" s="152"/>
      <c r="AA284" s="152"/>
      <c r="AB284" s="152"/>
      <c r="AC284" s="152"/>
      <c r="AD284" s="152"/>
      <c r="AE284" s="152"/>
      <c r="AF284" s="152"/>
      <c r="AG284" s="152" t="s">
        <v>137</v>
      </c>
      <c r="AH284" s="152"/>
      <c r="AI284" s="152"/>
      <c r="AJ284" s="152"/>
      <c r="AK284" s="152"/>
      <c r="AL284" s="152"/>
      <c r="AM284" s="152"/>
      <c r="AN284" s="152"/>
      <c r="AO284" s="152"/>
      <c r="AP284" s="152"/>
      <c r="AQ284" s="152"/>
      <c r="AR284" s="152"/>
      <c r="AS284" s="152"/>
      <c r="AT284" s="152"/>
      <c r="AU284" s="152"/>
      <c r="AV284" s="152"/>
      <c r="AW284" s="152"/>
      <c r="AX284" s="152"/>
      <c r="AY284" s="152"/>
      <c r="AZ284" s="152"/>
      <c r="BA284" s="152"/>
      <c r="BB284" s="152"/>
      <c r="BC284" s="152"/>
      <c r="BD284" s="152"/>
      <c r="BE284" s="152"/>
      <c r="BF284" s="152"/>
      <c r="BG284" s="152"/>
      <c r="BH284" s="152"/>
    </row>
    <row r="285" spans="1:60" outlineLevel="2">
      <c r="A285" s="159"/>
      <c r="B285" s="160"/>
      <c r="C285" s="189">
        <v>45.6</v>
      </c>
      <c r="D285" s="164"/>
      <c r="E285" s="165">
        <v>45.6</v>
      </c>
      <c r="F285" s="195"/>
      <c r="G285" s="162"/>
      <c r="H285" s="162"/>
      <c r="I285" s="162"/>
      <c r="J285" s="162"/>
      <c r="K285" s="162"/>
      <c r="L285" s="162"/>
      <c r="M285" s="162"/>
      <c r="N285" s="161"/>
      <c r="O285" s="161"/>
      <c r="P285" s="161"/>
      <c r="Q285" s="161"/>
      <c r="R285" s="162"/>
      <c r="S285" s="162"/>
      <c r="T285" s="162"/>
      <c r="U285" s="162"/>
      <c r="V285" s="162"/>
      <c r="W285" s="162"/>
      <c r="X285" s="162"/>
      <c r="Y285" s="162"/>
      <c r="Z285" s="152"/>
      <c r="AA285" s="152"/>
      <c r="AB285" s="152"/>
      <c r="AC285" s="152"/>
      <c r="AD285" s="152"/>
      <c r="AE285" s="152"/>
      <c r="AF285" s="152"/>
      <c r="AG285" s="152" t="s">
        <v>139</v>
      </c>
      <c r="AH285" s="152">
        <v>5</v>
      </c>
      <c r="AI285" s="152"/>
      <c r="AJ285" s="152"/>
      <c r="AK285" s="152"/>
      <c r="AL285" s="152"/>
      <c r="AM285" s="152"/>
      <c r="AN285" s="152"/>
      <c r="AO285" s="152"/>
      <c r="AP285" s="152"/>
      <c r="AQ285" s="152"/>
      <c r="AR285" s="152"/>
      <c r="AS285" s="152"/>
      <c r="AT285" s="152"/>
      <c r="AU285" s="152"/>
      <c r="AV285" s="152"/>
      <c r="AW285" s="152"/>
      <c r="AX285" s="152"/>
      <c r="AY285" s="152"/>
      <c r="AZ285" s="152"/>
      <c r="BA285" s="152"/>
      <c r="BB285" s="152"/>
      <c r="BC285" s="152"/>
      <c r="BD285" s="152"/>
      <c r="BE285" s="152"/>
      <c r="BF285" s="152"/>
      <c r="BG285" s="152"/>
      <c r="BH285" s="152"/>
    </row>
    <row r="286" spans="1:60">
      <c r="A286" s="168" t="s">
        <v>130</v>
      </c>
      <c r="B286" s="169" t="s">
        <v>95</v>
      </c>
      <c r="C286" s="187" t="s">
        <v>96</v>
      </c>
      <c r="D286" s="170"/>
      <c r="E286" s="171"/>
      <c r="F286" s="172"/>
      <c r="G286" s="173">
        <f>SUMIF(AG287:AG287,"&lt;&gt;NOR",G287:G287)</f>
        <v>0</v>
      </c>
      <c r="H286" s="167"/>
      <c r="I286" s="167">
        <f>SUM(I287:I287)</f>
        <v>0</v>
      </c>
      <c r="J286" s="167"/>
      <c r="K286" s="167">
        <f>SUM(K287:K287)</f>
        <v>68200</v>
      </c>
      <c r="L286" s="167"/>
      <c r="M286" s="167">
        <f>SUM(M287:M287)</f>
        <v>0</v>
      </c>
      <c r="N286" s="166"/>
      <c r="O286" s="166">
        <f>SUM(O287:O287)</f>
        <v>0</v>
      </c>
      <c r="P286" s="166"/>
      <c r="Q286" s="166">
        <f>SUM(Q287:Q287)</f>
        <v>0</v>
      </c>
      <c r="R286" s="167"/>
      <c r="S286" s="167"/>
      <c r="T286" s="167"/>
      <c r="U286" s="167"/>
      <c r="V286" s="167">
        <f>SUM(V287:V287)</f>
        <v>0</v>
      </c>
      <c r="W286" s="167"/>
      <c r="X286" s="167"/>
      <c r="Y286" s="167"/>
      <c r="AG286" t="s">
        <v>131</v>
      </c>
    </row>
    <row r="287" spans="1:60" ht="22.5" outlineLevel="1">
      <c r="A287" s="181">
        <v>121</v>
      </c>
      <c r="B287" s="182" t="s">
        <v>449</v>
      </c>
      <c r="C287" s="190" t="s">
        <v>523</v>
      </c>
      <c r="D287" s="183" t="s">
        <v>304</v>
      </c>
      <c r="E287" s="184">
        <v>1</v>
      </c>
      <c r="F287" s="185">
        <v>0</v>
      </c>
      <c r="G287" s="186">
        <f>ROUND(E287*F287,2)</f>
        <v>0</v>
      </c>
      <c r="H287" s="163">
        <v>0</v>
      </c>
      <c r="I287" s="162">
        <f>ROUND(E287*H287,2)</f>
        <v>0</v>
      </c>
      <c r="J287" s="163">
        <v>68200</v>
      </c>
      <c r="K287" s="162">
        <f>ROUND(E287*J287,2)</f>
        <v>68200</v>
      </c>
      <c r="L287" s="162">
        <v>21</v>
      </c>
      <c r="M287" s="162">
        <f>G287*(1+L287/100)</f>
        <v>0</v>
      </c>
      <c r="N287" s="161">
        <v>0</v>
      </c>
      <c r="O287" s="161">
        <f>ROUND(E287*N287,2)</f>
        <v>0</v>
      </c>
      <c r="P287" s="161">
        <v>0</v>
      </c>
      <c r="Q287" s="161">
        <f>ROUND(E287*P287,2)</f>
        <v>0</v>
      </c>
      <c r="R287" s="162"/>
      <c r="S287" s="162" t="s">
        <v>157</v>
      </c>
      <c r="T287" s="162" t="s">
        <v>158</v>
      </c>
      <c r="U287" s="162">
        <v>0</v>
      </c>
      <c r="V287" s="162">
        <f>ROUND(E287*U287,2)</f>
        <v>0</v>
      </c>
      <c r="W287" s="162"/>
      <c r="X287" s="162" t="s">
        <v>135</v>
      </c>
      <c r="Y287" s="162" t="s">
        <v>136</v>
      </c>
      <c r="Z287" s="152"/>
      <c r="AA287" s="152"/>
      <c r="AB287" s="152"/>
      <c r="AC287" s="152"/>
      <c r="AD287" s="152"/>
      <c r="AE287" s="152"/>
      <c r="AF287" s="152"/>
      <c r="AG287" s="152" t="s">
        <v>137</v>
      </c>
      <c r="AH287" s="152"/>
      <c r="AI287" s="152"/>
      <c r="AJ287" s="152"/>
      <c r="AK287" s="152"/>
      <c r="AL287" s="152"/>
      <c r="AM287" s="152"/>
      <c r="AN287" s="152"/>
      <c r="AO287" s="152"/>
      <c r="AP287" s="152"/>
      <c r="AQ287" s="152"/>
      <c r="AR287" s="152"/>
      <c r="AS287" s="152"/>
      <c r="AT287" s="152"/>
      <c r="AU287" s="152"/>
      <c r="AV287" s="152"/>
      <c r="AW287" s="152"/>
      <c r="AX287" s="152"/>
      <c r="AY287" s="152"/>
      <c r="AZ287" s="152"/>
      <c r="BA287" s="152"/>
      <c r="BB287" s="152"/>
      <c r="BC287" s="152"/>
      <c r="BD287" s="152"/>
      <c r="BE287" s="152"/>
      <c r="BF287" s="152"/>
      <c r="BG287" s="152"/>
      <c r="BH287" s="152"/>
    </row>
    <row r="288" spans="1:60">
      <c r="A288" s="168" t="s">
        <v>130</v>
      </c>
      <c r="B288" s="169" t="s">
        <v>97</v>
      </c>
      <c r="C288" s="187" t="s">
        <v>98</v>
      </c>
      <c r="D288" s="170"/>
      <c r="E288" s="171"/>
      <c r="F288" s="172"/>
      <c r="G288" s="173">
        <f>SUMIF(AG289:AG289,"&lt;&gt;NOR",G289:G289)</f>
        <v>0</v>
      </c>
      <c r="H288" s="167"/>
      <c r="I288" s="167">
        <f>SUM(I289:I289)</f>
        <v>0</v>
      </c>
      <c r="J288" s="167"/>
      <c r="K288" s="167">
        <f>SUM(K289:K289)</f>
        <v>36400</v>
      </c>
      <c r="L288" s="167"/>
      <c r="M288" s="167">
        <f>SUM(M289:M289)</f>
        <v>0</v>
      </c>
      <c r="N288" s="166"/>
      <c r="O288" s="166">
        <f>SUM(O289:O289)</f>
        <v>0</v>
      </c>
      <c r="P288" s="166"/>
      <c r="Q288" s="166">
        <f>SUM(Q289:Q289)</f>
        <v>0</v>
      </c>
      <c r="R288" s="167"/>
      <c r="S288" s="167"/>
      <c r="T288" s="167"/>
      <c r="U288" s="167"/>
      <c r="V288" s="167">
        <f>SUM(V289:V289)</f>
        <v>0</v>
      </c>
      <c r="W288" s="167"/>
      <c r="X288" s="167"/>
      <c r="Y288" s="167"/>
      <c r="AG288" t="s">
        <v>131</v>
      </c>
    </row>
    <row r="289" spans="1:60" ht="22.5" outlineLevel="1">
      <c r="A289" s="181">
        <v>122</v>
      </c>
      <c r="B289" s="182" t="s">
        <v>450</v>
      </c>
      <c r="C289" s="190" t="s">
        <v>451</v>
      </c>
      <c r="D289" s="183" t="s">
        <v>156</v>
      </c>
      <c r="E289" s="184">
        <v>7</v>
      </c>
      <c r="F289" s="185">
        <v>0</v>
      </c>
      <c r="G289" s="186">
        <f>ROUND(E289*F289,2)</f>
        <v>0</v>
      </c>
      <c r="H289" s="163">
        <v>0</v>
      </c>
      <c r="I289" s="162">
        <f>ROUND(E289*H289,2)</f>
        <v>0</v>
      </c>
      <c r="J289" s="163">
        <v>5200</v>
      </c>
      <c r="K289" s="162">
        <f>ROUND(E289*J289,2)</f>
        <v>36400</v>
      </c>
      <c r="L289" s="162">
        <v>21</v>
      </c>
      <c r="M289" s="162">
        <f>G289*(1+L289/100)</f>
        <v>0</v>
      </c>
      <c r="N289" s="161">
        <v>0</v>
      </c>
      <c r="O289" s="161">
        <f>ROUND(E289*N289,2)</f>
        <v>0</v>
      </c>
      <c r="P289" s="161">
        <v>0</v>
      </c>
      <c r="Q289" s="161">
        <f>ROUND(E289*P289,2)</f>
        <v>0</v>
      </c>
      <c r="R289" s="162"/>
      <c r="S289" s="162" t="s">
        <v>157</v>
      </c>
      <c r="T289" s="162" t="s">
        <v>158</v>
      </c>
      <c r="U289" s="162">
        <v>0</v>
      </c>
      <c r="V289" s="162">
        <f>ROUND(E289*U289,2)</f>
        <v>0</v>
      </c>
      <c r="W289" s="162"/>
      <c r="X289" s="162" t="s">
        <v>135</v>
      </c>
      <c r="Y289" s="162" t="s">
        <v>136</v>
      </c>
      <c r="Z289" s="152"/>
      <c r="AA289" s="152"/>
      <c r="AB289" s="152"/>
      <c r="AC289" s="152"/>
      <c r="AD289" s="152"/>
      <c r="AE289" s="152"/>
      <c r="AF289" s="152"/>
      <c r="AG289" s="152" t="s">
        <v>137</v>
      </c>
      <c r="AH289" s="152"/>
      <c r="AI289" s="152"/>
      <c r="AJ289" s="152"/>
      <c r="AK289" s="152"/>
      <c r="AL289" s="152"/>
      <c r="AM289" s="152"/>
      <c r="AN289" s="152"/>
      <c r="AO289" s="152"/>
      <c r="AP289" s="152"/>
      <c r="AQ289" s="152"/>
      <c r="AR289" s="152"/>
      <c r="AS289" s="152"/>
      <c r="AT289" s="152"/>
      <c r="AU289" s="152"/>
      <c r="AV289" s="152"/>
      <c r="AW289" s="152"/>
      <c r="AX289" s="152"/>
      <c r="AY289" s="152"/>
      <c r="AZ289" s="152"/>
      <c r="BA289" s="152"/>
      <c r="BB289" s="152"/>
      <c r="BC289" s="152"/>
      <c r="BD289" s="152"/>
      <c r="BE289" s="152"/>
      <c r="BF289" s="152"/>
      <c r="BG289" s="152"/>
      <c r="BH289" s="152"/>
    </row>
    <row r="290" spans="1:60">
      <c r="A290" s="168" t="s">
        <v>130</v>
      </c>
      <c r="B290" s="169" t="s">
        <v>99</v>
      </c>
      <c r="C290" s="187" t="s">
        <v>100</v>
      </c>
      <c r="D290" s="170"/>
      <c r="E290" s="171"/>
      <c r="F290" s="172"/>
      <c r="G290" s="173">
        <f>SUMIF(AG291:AG298,"&lt;&gt;NOR",G291:G298)</f>
        <v>0</v>
      </c>
      <c r="H290" s="167"/>
      <c r="I290" s="167">
        <f>SUM(I291:I298)</f>
        <v>0</v>
      </c>
      <c r="J290" s="167"/>
      <c r="K290" s="167">
        <f>SUM(K291:K298)</f>
        <v>131463.18</v>
      </c>
      <c r="L290" s="167"/>
      <c r="M290" s="167">
        <f>SUM(M291:M298)</f>
        <v>0</v>
      </c>
      <c r="N290" s="166"/>
      <c r="O290" s="166">
        <f>SUM(O291:O298)</f>
        <v>0</v>
      </c>
      <c r="P290" s="166"/>
      <c r="Q290" s="166">
        <f>SUM(Q291:Q298)</f>
        <v>0</v>
      </c>
      <c r="R290" s="167"/>
      <c r="S290" s="167"/>
      <c r="T290" s="167"/>
      <c r="U290" s="167"/>
      <c r="V290" s="167">
        <f>SUM(V291:V298)</f>
        <v>136.22999999999999</v>
      </c>
      <c r="W290" s="167"/>
      <c r="X290" s="167"/>
      <c r="Y290" s="167"/>
      <c r="AG290" t="s">
        <v>131</v>
      </c>
    </row>
    <row r="291" spans="1:60" outlineLevel="1">
      <c r="A291" s="181">
        <v>123</v>
      </c>
      <c r="B291" s="182" t="s">
        <v>452</v>
      </c>
      <c r="C291" s="190" t="s">
        <v>453</v>
      </c>
      <c r="D291" s="183" t="s">
        <v>187</v>
      </c>
      <c r="E291" s="184">
        <v>24.470559999999999</v>
      </c>
      <c r="F291" s="185">
        <v>0</v>
      </c>
      <c r="G291" s="186">
        <f t="shared" ref="G291:G298" si="14">ROUND(E291*F291,2)</f>
        <v>0</v>
      </c>
      <c r="H291" s="163">
        <v>0</v>
      </c>
      <c r="I291" s="162">
        <f t="shared" ref="I291:I298" si="15">ROUND(E291*H291,2)</f>
        <v>0</v>
      </c>
      <c r="J291" s="163">
        <v>200.5</v>
      </c>
      <c r="K291" s="162">
        <f t="shared" ref="K291:K298" si="16">ROUND(E291*J291,2)</f>
        <v>4906.3500000000004</v>
      </c>
      <c r="L291" s="162">
        <v>21</v>
      </c>
      <c r="M291" s="162">
        <f t="shared" ref="M291:M298" si="17">G291*(1+L291/100)</f>
        <v>0</v>
      </c>
      <c r="N291" s="161">
        <v>0</v>
      </c>
      <c r="O291" s="161">
        <f t="shared" ref="O291:O298" si="18">ROUND(E291*N291,2)</f>
        <v>0</v>
      </c>
      <c r="P291" s="161">
        <v>0</v>
      </c>
      <c r="Q291" s="161">
        <f t="shared" ref="Q291:Q298" si="19">ROUND(E291*P291,2)</f>
        <v>0</v>
      </c>
      <c r="R291" s="162"/>
      <c r="S291" s="162" t="s">
        <v>134</v>
      </c>
      <c r="T291" s="162" t="s">
        <v>134</v>
      </c>
      <c r="U291" s="162">
        <v>0.27700000000000002</v>
      </c>
      <c r="V291" s="162">
        <f t="shared" ref="V291:V298" si="20">ROUND(E291*U291,2)</f>
        <v>6.78</v>
      </c>
      <c r="W291" s="162"/>
      <c r="X291" s="162" t="s">
        <v>454</v>
      </c>
      <c r="Y291" s="162" t="s">
        <v>136</v>
      </c>
      <c r="Z291" s="152"/>
      <c r="AA291" s="152"/>
      <c r="AB291" s="152"/>
      <c r="AC291" s="152"/>
      <c r="AD291" s="152"/>
      <c r="AE291" s="152"/>
      <c r="AF291" s="152"/>
      <c r="AG291" s="152" t="s">
        <v>455</v>
      </c>
      <c r="AH291" s="152"/>
      <c r="AI291" s="152"/>
      <c r="AJ291" s="152"/>
      <c r="AK291" s="152"/>
      <c r="AL291" s="152"/>
      <c r="AM291" s="152"/>
      <c r="AN291" s="152"/>
      <c r="AO291" s="152"/>
      <c r="AP291" s="152"/>
      <c r="AQ291" s="152"/>
      <c r="AR291" s="152"/>
      <c r="AS291" s="152"/>
      <c r="AT291" s="152"/>
      <c r="AU291" s="152"/>
      <c r="AV291" s="152"/>
      <c r="AW291" s="152"/>
      <c r="AX291" s="152"/>
      <c r="AY291" s="152"/>
      <c r="AZ291" s="152"/>
      <c r="BA291" s="152"/>
      <c r="BB291" s="152"/>
      <c r="BC291" s="152"/>
      <c r="BD291" s="152"/>
      <c r="BE291" s="152"/>
      <c r="BF291" s="152"/>
      <c r="BG291" s="152"/>
      <c r="BH291" s="152"/>
    </row>
    <row r="292" spans="1:60" outlineLevel="1">
      <c r="A292" s="181">
        <v>124</v>
      </c>
      <c r="B292" s="182" t="s">
        <v>456</v>
      </c>
      <c r="C292" s="190" t="s">
        <v>457</v>
      </c>
      <c r="D292" s="183" t="s">
        <v>187</v>
      </c>
      <c r="E292" s="184">
        <v>24.470559999999999</v>
      </c>
      <c r="F292" s="185">
        <v>0</v>
      </c>
      <c r="G292" s="186">
        <f t="shared" si="14"/>
        <v>0</v>
      </c>
      <c r="H292" s="163">
        <v>0</v>
      </c>
      <c r="I292" s="162">
        <f t="shared" si="15"/>
        <v>0</v>
      </c>
      <c r="J292" s="163">
        <v>817</v>
      </c>
      <c r="K292" s="162">
        <f t="shared" si="16"/>
        <v>19992.45</v>
      </c>
      <c r="L292" s="162">
        <v>21</v>
      </c>
      <c r="M292" s="162">
        <f t="shared" si="17"/>
        <v>0</v>
      </c>
      <c r="N292" s="161">
        <v>0</v>
      </c>
      <c r="O292" s="161">
        <f t="shared" si="18"/>
        <v>0</v>
      </c>
      <c r="P292" s="161">
        <v>0</v>
      </c>
      <c r="Q292" s="161">
        <f t="shared" si="19"/>
        <v>0</v>
      </c>
      <c r="R292" s="162"/>
      <c r="S292" s="162" t="s">
        <v>134</v>
      </c>
      <c r="T292" s="162" t="s">
        <v>134</v>
      </c>
      <c r="U292" s="162">
        <v>2.0089999999999999</v>
      </c>
      <c r="V292" s="162">
        <f t="shared" si="20"/>
        <v>49.16</v>
      </c>
      <c r="W292" s="162"/>
      <c r="X292" s="162" t="s">
        <v>454</v>
      </c>
      <c r="Y292" s="162" t="s">
        <v>136</v>
      </c>
      <c r="Z292" s="152"/>
      <c r="AA292" s="152"/>
      <c r="AB292" s="152"/>
      <c r="AC292" s="152"/>
      <c r="AD292" s="152"/>
      <c r="AE292" s="152"/>
      <c r="AF292" s="152"/>
      <c r="AG292" s="152" t="s">
        <v>455</v>
      </c>
      <c r="AH292" s="152"/>
      <c r="AI292" s="152"/>
      <c r="AJ292" s="152"/>
      <c r="AK292" s="152"/>
      <c r="AL292" s="152"/>
      <c r="AM292" s="152"/>
      <c r="AN292" s="152"/>
      <c r="AO292" s="152"/>
      <c r="AP292" s="152"/>
      <c r="AQ292" s="152"/>
      <c r="AR292" s="152"/>
      <c r="AS292" s="152"/>
      <c r="AT292" s="152"/>
      <c r="AU292" s="152"/>
      <c r="AV292" s="152"/>
      <c r="AW292" s="152"/>
      <c r="AX292" s="152"/>
      <c r="AY292" s="152"/>
      <c r="AZ292" s="152"/>
      <c r="BA292" s="152"/>
      <c r="BB292" s="152"/>
      <c r="BC292" s="152"/>
      <c r="BD292" s="152"/>
      <c r="BE292" s="152"/>
      <c r="BF292" s="152"/>
      <c r="BG292" s="152"/>
      <c r="BH292" s="152"/>
    </row>
    <row r="293" spans="1:60" outlineLevel="1">
      <c r="A293" s="181">
        <v>125</v>
      </c>
      <c r="B293" s="182" t="s">
        <v>458</v>
      </c>
      <c r="C293" s="190" t="s">
        <v>459</v>
      </c>
      <c r="D293" s="183" t="s">
        <v>187</v>
      </c>
      <c r="E293" s="184">
        <v>24.470559999999999</v>
      </c>
      <c r="F293" s="185">
        <v>0</v>
      </c>
      <c r="G293" s="186">
        <f t="shared" si="14"/>
        <v>0</v>
      </c>
      <c r="H293" s="163">
        <v>0</v>
      </c>
      <c r="I293" s="162">
        <f t="shared" si="15"/>
        <v>0</v>
      </c>
      <c r="J293" s="163">
        <v>390</v>
      </c>
      <c r="K293" s="162">
        <f t="shared" si="16"/>
        <v>9543.52</v>
      </c>
      <c r="L293" s="162">
        <v>21</v>
      </c>
      <c r="M293" s="162">
        <f t="shared" si="17"/>
        <v>0</v>
      </c>
      <c r="N293" s="161">
        <v>0</v>
      </c>
      <c r="O293" s="161">
        <f t="shared" si="18"/>
        <v>0</v>
      </c>
      <c r="P293" s="161">
        <v>0</v>
      </c>
      <c r="Q293" s="161">
        <f t="shared" si="19"/>
        <v>0</v>
      </c>
      <c r="R293" s="162"/>
      <c r="S293" s="162" t="s">
        <v>134</v>
      </c>
      <c r="T293" s="162" t="s">
        <v>134</v>
      </c>
      <c r="U293" s="162">
        <v>0.95899999999999996</v>
      </c>
      <c r="V293" s="162">
        <f t="shared" si="20"/>
        <v>23.47</v>
      </c>
      <c r="W293" s="162"/>
      <c r="X293" s="162" t="s">
        <v>454</v>
      </c>
      <c r="Y293" s="162" t="s">
        <v>136</v>
      </c>
      <c r="Z293" s="152"/>
      <c r="AA293" s="152"/>
      <c r="AB293" s="152"/>
      <c r="AC293" s="152"/>
      <c r="AD293" s="152"/>
      <c r="AE293" s="152"/>
      <c r="AF293" s="152"/>
      <c r="AG293" s="152" t="s">
        <v>455</v>
      </c>
      <c r="AH293" s="152"/>
      <c r="AI293" s="152"/>
      <c r="AJ293" s="152"/>
      <c r="AK293" s="152"/>
      <c r="AL293" s="152"/>
      <c r="AM293" s="152"/>
      <c r="AN293" s="152"/>
      <c r="AO293" s="152"/>
      <c r="AP293" s="152"/>
      <c r="AQ293" s="152"/>
      <c r="AR293" s="152"/>
      <c r="AS293" s="152"/>
      <c r="AT293" s="152"/>
      <c r="AU293" s="152"/>
      <c r="AV293" s="152"/>
      <c r="AW293" s="152"/>
      <c r="AX293" s="152"/>
      <c r="AY293" s="152"/>
      <c r="AZ293" s="152"/>
      <c r="BA293" s="152"/>
      <c r="BB293" s="152"/>
      <c r="BC293" s="152"/>
      <c r="BD293" s="152"/>
      <c r="BE293" s="152"/>
      <c r="BF293" s="152"/>
      <c r="BG293" s="152"/>
      <c r="BH293" s="152"/>
    </row>
    <row r="294" spans="1:60" ht="22.5" outlineLevel="1">
      <c r="A294" s="181">
        <v>126</v>
      </c>
      <c r="B294" s="182" t="s">
        <v>460</v>
      </c>
      <c r="C294" s="190" t="s">
        <v>461</v>
      </c>
      <c r="D294" s="183" t="s">
        <v>187</v>
      </c>
      <c r="E294" s="184">
        <v>24.470559999999999</v>
      </c>
      <c r="F294" s="185">
        <v>0</v>
      </c>
      <c r="G294" s="186">
        <f t="shared" si="14"/>
        <v>0</v>
      </c>
      <c r="H294" s="163">
        <v>0</v>
      </c>
      <c r="I294" s="162">
        <f t="shared" si="15"/>
        <v>0</v>
      </c>
      <c r="J294" s="163">
        <v>270</v>
      </c>
      <c r="K294" s="162">
        <f t="shared" si="16"/>
        <v>6607.05</v>
      </c>
      <c r="L294" s="162">
        <v>21</v>
      </c>
      <c r="M294" s="162">
        <f t="shared" si="17"/>
        <v>0</v>
      </c>
      <c r="N294" s="161">
        <v>0</v>
      </c>
      <c r="O294" s="161">
        <f t="shared" si="18"/>
        <v>0</v>
      </c>
      <c r="P294" s="161">
        <v>0</v>
      </c>
      <c r="Q294" s="161">
        <f t="shared" si="19"/>
        <v>0</v>
      </c>
      <c r="R294" s="162"/>
      <c r="S294" s="162" t="s">
        <v>134</v>
      </c>
      <c r="T294" s="162" t="s">
        <v>134</v>
      </c>
      <c r="U294" s="162">
        <v>0.49</v>
      </c>
      <c r="V294" s="162">
        <f t="shared" si="20"/>
        <v>11.99</v>
      </c>
      <c r="W294" s="162"/>
      <c r="X294" s="162" t="s">
        <v>454</v>
      </c>
      <c r="Y294" s="162" t="s">
        <v>136</v>
      </c>
      <c r="Z294" s="152"/>
      <c r="AA294" s="152"/>
      <c r="AB294" s="152"/>
      <c r="AC294" s="152"/>
      <c r="AD294" s="152"/>
      <c r="AE294" s="152"/>
      <c r="AF294" s="152"/>
      <c r="AG294" s="152" t="s">
        <v>455</v>
      </c>
      <c r="AH294" s="152"/>
      <c r="AI294" s="152"/>
      <c r="AJ294" s="152"/>
      <c r="AK294" s="152"/>
      <c r="AL294" s="152"/>
      <c r="AM294" s="152"/>
      <c r="AN294" s="152"/>
      <c r="AO294" s="152"/>
      <c r="AP294" s="152"/>
      <c r="AQ294" s="152"/>
      <c r="AR294" s="152"/>
      <c r="AS294" s="152"/>
      <c r="AT294" s="152"/>
      <c r="AU294" s="152"/>
      <c r="AV294" s="152"/>
      <c r="AW294" s="152"/>
      <c r="AX294" s="152"/>
      <c r="AY294" s="152"/>
      <c r="AZ294" s="152"/>
      <c r="BA294" s="152"/>
      <c r="BB294" s="152"/>
      <c r="BC294" s="152"/>
      <c r="BD294" s="152"/>
      <c r="BE294" s="152"/>
      <c r="BF294" s="152"/>
      <c r="BG294" s="152"/>
      <c r="BH294" s="152"/>
    </row>
    <row r="295" spans="1:60" ht="22.5" outlineLevel="1">
      <c r="A295" s="181">
        <v>127</v>
      </c>
      <c r="B295" s="182" t="s">
        <v>462</v>
      </c>
      <c r="C295" s="190" t="s">
        <v>463</v>
      </c>
      <c r="D295" s="183" t="s">
        <v>187</v>
      </c>
      <c r="E295" s="184">
        <v>587.29331999999999</v>
      </c>
      <c r="F295" s="185">
        <v>0</v>
      </c>
      <c r="G295" s="186">
        <f t="shared" si="14"/>
        <v>0</v>
      </c>
      <c r="H295" s="163">
        <v>0</v>
      </c>
      <c r="I295" s="162">
        <f t="shared" si="15"/>
        <v>0</v>
      </c>
      <c r="J295" s="163">
        <v>23.7</v>
      </c>
      <c r="K295" s="162">
        <f t="shared" si="16"/>
        <v>13918.85</v>
      </c>
      <c r="L295" s="162">
        <v>21</v>
      </c>
      <c r="M295" s="162">
        <f t="shared" si="17"/>
        <v>0</v>
      </c>
      <c r="N295" s="161">
        <v>0</v>
      </c>
      <c r="O295" s="161">
        <f t="shared" si="18"/>
        <v>0</v>
      </c>
      <c r="P295" s="161">
        <v>0</v>
      </c>
      <c r="Q295" s="161">
        <f t="shared" si="19"/>
        <v>0</v>
      </c>
      <c r="R295" s="162"/>
      <c r="S295" s="162" t="s">
        <v>134</v>
      </c>
      <c r="T295" s="162" t="s">
        <v>134</v>
      </c>
      <c r="U295" s="162">
        <v>0</v>
      </c>
      <c r="V295" s="162">
        <f t="shared" si="20"/>
        <v>0</v>
      </c>
      <c r="W295" s="162"/>
      <c r="X295" s="162" t="s">
        <v>454</v>
      </c>
      <c r="Y295" s="162" t="s">
        <v>136</v>
      </c>
      <c r="Z295" s="152"/>
      <c r="AA295" s="152"/>
      <c r="AB295" s="152"/>
      <c r="AC295" s="152"/>
      <c r="AD295" s="152"/>
      <c r="AE295" s="152"/>
      <c r="AF295" s="152"/>
      <c r="AG295" s="152" t="s">
        <v>455</v>
      </c>
      <c r="AH295" s="152"/>
      <c r="AI295" s="152"/>
      <c r="AJ295" s="152"/>
      <c r="AK295" s="152"/>
      <c r="AL295" s="152"/>
      <c r="AM295" s="152"/>
      <c r="AN295" s="152"/>
      <c r="AO295" s="152"/>
      <c r="AP295" s="152"/>
      <c r="AQ295" s="152"/>
      <c r="AR295" s="152"/>
      <c r="AS295" s="152"/>
      <c r="AT295" s="152"/>
      <c r="AU295" s="152"/>
      <c r="AV295" s="152"/>
      <c r="AW295" s="152"/>
      <c r="AX295" s="152"/>
      <c r="AY295" s="152"/>
      <c r="AZ295" s="152"/>
      <c r="BA295" s="152"/>
      <c r="BB295" s="152"/>
      <c r="BC295" s="152"/>
      <c r="BD295" s="152"/>
      <c r="BE295" s="152"/>
      <c r="BF295" s="152"/>
      <c r="BG295" s="152"/>
      <c r="BH295" s="152"/>
    </row>
    <row r="296" spans="1:60" ht="22.5" outlineLevel="1">
      <c r="A296" s="181">
        <v>128</v>
      </c>
      <c r="B296" s="182" t="s">
        <v>464</v>
      </c>
      <c r="C296" s="190" t="s">
        <v>465</v>
      </c>
      <c r="D296" s="183" t="s">
        <v>187</v>
      </c>
      <c r="E296" s="184">
        <v>24.470559999999999</v>
      </c>
      <c r="F296" s="185">
        <v>0</v>
      </c>
      <c r="G296" s="186">
        <f t="shared" si="14"/>
        <v>0</v>
      </c>
      <c r="H296" s="163">
        <v>0</v>
      </c>
      <c r="I296" s="162">
        <f t="shared" si="15"/>
        <v>0</v>
      </c>
      <c r="J296" s="163">
        <v>2310</v>
      </c>
      <c r="K296" s="162">
        <f t="shared" si="16"/>
        <v>56526.99</v>
      </c>
      <c r="L296" s="162">
        <v>21</v>
      </c>
      <c r="M296" s="162">
        <f t="shared" si="17"/>
        <v>0</v>
      </c>
      <c r="N296" s="161">
        <v>0</v>
      </c>
      <c r="O296" s="161">
        <f t="shared" si="18"/>
        <v>0</v>
      </c>
      <c r="P296" s="161">
        <v>0</v>
      </c>
      <c r="Q296" s="161">
        <f t="shared" si="19"/>
        <v>0</v>
      </c>
      <c r="R296" s="162"/>
      <c r="S296" s="162" t="s">
        <v>134</v>
      </c>
      <c r="T296" s="162" t="s">
        <v>134</v>
      </c>
      <c r="U296" s="162">
        <v>0</v>
      </c>
      <c r="V296" s="162">
        <f t="shared" si="20"/>
        <v>0</v>
      </c>
      <c r="W296" s="162"/>
      <c r="X296" s="162" t="s">
        <v>454</v>
      </c>
      <c r="Y296" s="162" t="s">
        <v>136</v>
      </c>
      <c r="Z296" s="152"/>
      <c r="AA296" s="152"/>
      <c r="AB296" s="152"/>
      <c r="AC296" s="152"/>
      <c r="AD296" s="152"/>
      <c r="AE296" s="152"/>
      <c r="AF296" s="152"/>
      <c r="AG296" s="152" t="s">
        <v>455</v>
      </c>
      <c r="AH296" s="152"/>
      <c r="AI296" s="152"/>
      <c r="AJ296" s="152"/>
      <c r="AK296" s="152"/>
      <c r="AL296" s="152"/>
      <c r="AM296" s="152"/>
      <c r="AN296" s="152"/>
      <c r="AO296" s="152"/>
      <c r="AP296" s="152"/>
      <c r="AQ296" s="152"/>
      <c r="AR296" s="152"/>
      <c r="AS296" s="152"/>
      <c r="AT296" s="152"/>
      <c r="AU296" s="152"/>
      <c r="AV296" s="152"/>
      <c r="AW296" s="152"/>
      <c r="AX296" s="152"/>
      <c r="AY296" s="152"/>
      <c r="AZ296" s="152"/>
      <c r="BA296" s="152"/>
      <c r="BB296" s="152"/>
      <c r="BC296" s="152"/>
      <c r="BD296" s="152"/>
      <c r="BE296" s="152"/>
      <c r="BF296" s="152"/>
      <c r="BG296" s="152"/>
      <c r="BH296" s="152"/>
    </row>
    <row r="297" spans="1:60" outlineLevel="1">
      <c r="A297" s="181">
        <v>129</v>
      </c>
      <c r="B297" s="182" t="s">
        <v>466</v>
      </c>
      <c r="C297" s="190" t="s">
        <v>467</v>
      </c>
      <c r="D297" s="183" t="s">
        <v>187</v>
      </c>
      <c r="E297" s="184">
        <v>24.470559999999999</v>
      </c>
      <c r="F297" s="185">
        <v>0</v>
      </c>
      <c r="G297" s="186">
        <f t="shared" si="14"/>
        <v>0</v>
      </c>
      <c r="H297" s="163">
        <v>0</v>
      </c>
      <c r="I297" s="162">
        <f t="shared" si="15"/>
        <v>0</v>
      </c>
      <c r="J297" s="163">
        <v>334.5</v>
      </c>
      <c r="K297" s="162">
        <f t="shared" si="16"/>
        <v>8185.4</v>
      </c>
      <c r="L297" s="162">
        <v>21</v>
      </c>
      <c r="M297" s="162">
        <f t="shared" si="17"/>
        <v>0</v>
      </c>
      <c r="N297" s="161">
        <v>0</v>
      </c>
      <c r="O297" s="161">
        <f t="shared" si="18"/>
        <v>0</v>
      </c>
      <c r="P297" s="161">
        <v>0</v>
      </c>
      <c r="Q297" s="161">
        <f t="shared" si="19"/>
        <v>0</v>
      </c>
      <c r="R297" s="162"/>
      <c r="S297" s="162" t="s">
        <v>134</v>
      </c>
      <c r="T297" s="162" t="s">
        <v>134</v>
      </c>
      <c r="U297" s="162">
        <v>0.752</v>
      </c>
      <c r="V297" s="162">
        <f t="shared" si="20"/>
        <v>18.399999999999999</v>
      </c>
      <c r="W297" s="162"/>
      <c r="X297" s="162" t="s">
        <v>454</v>
      </c>
      <c r="Y297" s="162" t="s">
        <v>136</v>
      </c>
      <c r="Z297" s="152"/>
      <c r="AA297" s="152"/>
      <c r="AB297" s="152"/>
      <c r="AC297" s="152"/>
      <c r="AD297" s="152"/>
      <c r="AE297" s="152"/>
      <c r="AF297" s="152"/>
      <c r="AG297" s="152" t="s">
        <v>455</v>
      </c>
      <c r="AH297" s="152"/>
      <c r="AI297" s="152"/>
      <c r="AJ297" s="152"/>
      <c r="AK297" s="152"/>
      <c r="AL297" s="152"/>
      <c r="AM297" s="152"/>
      <c r="AN297" s="152"/>
      <c r="AO297" s="152"/>
      <c r="AP297" s="152"/>
      <c r="AQ297" s="152"/>
      <c r="AR297" s="152"/>
      <c r="AS297" s="152"/>
      <c r="AT297" s="152"/>
      <c r="AU297" s="152"/>
      <c r="AV297" s="152"/>
      <c r="AW297" s="152"/>
      <c r="AX297" s="152"/>
      <c r="AY297" s="152"/>
      <c r="AZ297" s="152"/>
      <c r="BA297" s="152"/>
      <c r="BB297" s="152"/>
      <c r="BC297" s="152"/>
      <c r="BD297" s="152"/>
      <c r="BE297" s="152"/>
      <c r="BF297" s="152"/>
      <c r="BG297" s="152"/>
      <c r="BH297" s="152"/>
    </row>
    <row r="298" spans="1:60" outlineLevel="1">
      <c r="A298" s="181">
        <v>130</v>
      </c>
      <c r="B298" s="182" t="s">
        <v>468</v>
      </c>
      <c r="C298" s="190" t="s">
        <v>469</v>
      </c>
      <c r="D298" s="183" t="s">
        <v>187</v>
      </c>
      <c r="E298" s="184">
        <v>73.411670000000001</v>
      </c>
      <c r="F298" s="185">
        <v>0</v>
      </c>
      <c r="G298" s="186">
        <f t="shared" si="14"/>
        <v>0</v>
      </c>
      <c r="H298" s="163">
        <v>0</v>
      </c>
      <c r="I298" s="162">
        <f t="shared" si="15"/>
        <v>0</v>
      </c>
      <c r="J298" s="163">
        <v>160.5</v>
      </c>
      <c r="K298" s="162">
        <f t="shared" si="16"/>
        <v>11782.57</v>
      </c>
      <c r="L298" s="162">
        <v>21</v>
      </c>
      <c r="M298" s="162">
        <f t="shared" si="17"/>
        <v>0</v>
      </c>
      <c r="N298" s="161">
        <v>0</v>
      </c>
      <c r="O298" s="161">
        <f t="shared" si="18"/>
        <v>0</v>
      </c>
      <c r="P298" s="161">
        <v>0</v>
      </c>
      <c r="Q298" s="161">
        <f t="shared" si="19"/>
        <v>0</v>
      </c>
      <c r="R298" s="162"/>
      <c r="S298" s="162" t="s">
        <v>134</v>
      </c>
      <c r="T298" s="162" t="s">
        <v>134</v>
      </c>
      <c r="U298" s="162">
        <v>0.36</v>
      </c>
      <c r="V298" s="162">
        <f t="shared" si="20"/>
        <v>26.43</v>
      </c>
      <c r="W298" s="162"/>
      <c r="X298" s="162" t="s">
        <v>454</v>
      </c>
      <c r="Y298" s="162" t="s">
        <v>136</v>
      </c>
      <c r="Z298" s="152"/>
      <c r="AA298" s="152"/>
      <c r="AB298" s="152"/>
      <c r="AC298" s="152"/>
      <c r="AD298" s="152"/>
      <c r="AE298" s="152"/>
      <c r="AF298" s="152"/>
      <c r="AG298" s="152" t="s">
        <v>455</v>
      </c>
      <c r="AH298" s="152"/>
      <c r="AI298" s="152"/>
      <c r="AJ298" s="152"/>
      <c r="AK298" s="152"/>
      <c r="AL298" s="152"/>
      <c r="AM298" s="152"/>
      <c r="AN298" s="152"/>
      <c r="AO298" s="152"/>
      <c r="AP298" s="152"/>
      <c r="AQ298" s="152"/>
      <c r="AR298" s="152"/>
      <c r="AS298" s="152"/>
      <c r="AT298" s="152"/>
      <c r="AU298" s="152"/>
      <c r="AV298" s="152"/>
      <c r="AW298" s="152"/>
      <c r="AX298" s="152"/>
      <c r="AY298" s="152"/>
      <c r="AZ298" s="152"/>
      <c r="BA298" s="152"/>
      <c r="BB298" s="152"/>
      <c r="BC298" s="152"/>
      <c r="BD298" s="152"/>
      <c r="BE298" s="152"/>
      <c r="BF298" s="152"/>
      <c r="BG298" s="152"/>
      <c r="BH298" s="152"/>
    </row>
    <row r="299" spans="1:60">
      <c r="A299" s="168" t="s">
        <v>130</v>
      </c>
      <c r="B299" s="169" t="s">
        <v>102</v>
      </c>
      <c r="C299" s="187" t="s">
        <v>28</v>
      </c>
      <c r="D299" s="170"/>
      <c r="E299" s="171"/>
      <c r="F299" s="172"/>
      <c r="G299" s="173">
        <f>SUMIF(AG300:AG300,"&lt;&gt;NOR",G300:G300)</f>
        <v>0</v>
      </c>
      <c r="H299" s="167"/>
      <c r="I299" s="167">
        <f>SUM(I300:I300)</f>
        <v>0</v>
      </c>
      <c r="J299" s="167"/>
      <c r="K299" s="167">
        <f>SUM(K300:K300)</f>
        <v>27261.200000000001</v>
      </c>
      <c r="L299" s="167"/>
      <c r="M299" s="167">
        <f>SUM(M300:M300)</f>
        <v>0</v>
      </c>
      <c r="N299" s="166"/>
      <c r="O299" s="166">
        <f>SUM(O300:O300)</f>
        <v>0</v>
      </c>
      <c r="P299" s="166"/>
      <c r="Q299" s="166">
        <f>SUM(Q300:Q300)</f>
        <v>0</v>
      </c>
      <c r="R299" s="167"/>
      <c r="S299" s="167"/>
      <c r="T299" s="167"/>
      <c r="U299" s="167"/>
      <c r="V299" s="167">
        <f>SUM(V300:V300)</f>
        <v>0</v>
      </c>
      <c r="W299" s="167"/>
      <c r="X299" s="167"/>
      <c r="Y299" s="167"/>
      <c r="AG299" t="s">
        <v>131</v>
      </c>
    </row>
    <row r="300" spans="1:60" outlineLevel="1">
      <c r="A300" s="181">
        <v>131</v>
      </c>
      <c r="B300" s="182" t="s">
        <v>470</v>
      </c>
      <c r="C300" s="190" t="s">
        <v>471</v>
      </c>
      <c r="D300" s="183" t="s">
        <v>472</v>
      </c>
      <c r="E300" s="184">
        <v>1</v>
      </c>
      <c r="F300" s="185">
        <v>0</v>
      </c>
      <c r="G300" s="186">
        <f>ROUND(E300*F300,2)</f>
        <v>0</v>
      </c>
      <c r="H300" s="163">
        <v>0</v>
      </c>
      <c r="I300" s="162">
        <f>ROUND(E300*H300,2)</f>
        <v>0</v>
      </c>
      <c r="J300" s="163">
        <v>27261.200000000001</v>
      </c>
      <c r="K300" s="162">
        <f>ROUND(E300*J300,2)</f>
        <v>27261.200000000001</v>
      </c>
      <c r="L300" s="162">
        <v>21</v>
      </c>
      <c r="M300" s="162">
        <f>G300*(1+L300/100)</f>
        <v>0</v>
      </c>
      <c r="N300" s="161">
        <v>0</v>
      </c>
      <c r="O300" s="161">
        <f>ROUND(E300*N300,2)</f>
        <v>0</v>
      </c>
      <c r="P300" s="161">
        <v>0</v>
      </c>
      <c r="Q300" s="161">
        <f>ROUND(E300*P300,2)</f>
        <v>0</v>
      </c>
      <c r="R300" s="162"/>
      <c r="S300" s="162" t="s">
        <v>134</v>
      </c>
      <c r="T300" s="162" t="s">
        <v>158</v>
      </c>
      <c r="U300" s="162">
        <v>0</v>
      </c>
      <c r="V300" s="162">
        <f>ROUND(E300*U300,2)</f>
        <v>0</v>
      </c>
      <c r="W300" s="162"/>
      <c r="X300" s="162" t="s">
        <v>473</v>
      </c>
      <c r="Y300" s="162" t="s">
        <v>136</v>
      </c>
      <c r="Z300" s="152"/>
      <c r="AA300" s="152"/>
      <c r="AB300" s="152"/>
      <c r="AC300" s="152"/>
      <c r="AD300" s="152"/>
      <c r="AE300" s="152"/>
      <c r="AF300" s="152"/>
      <c r="AG300" s="152" t="s">
        <v>474</v>
      </c>
      <c r="AH300" s="152"/>
      <c r="AI300" s="152"/>
      <c r="AJ300" s="152"/>
      <c r="AK300" s="152"/>
      <c r="AL300" s="152"/>
      <c r="AM300" s="152"/>
      <c r="AN300" s="152"/>
      <c r="AO300" s="152"/>
      <c r="AP300" s="152"/>
      <c r="AQ300" s="152"/>
      <c r="AR300" s="152"/>
      <c r="AS300" s="152"/>
      <c r="AT300" s="152"/>
      <c r="AU300" s="152"/>
      <c r="AV300" s="152"/>
      <c r="AW300" s="152"/>
      <c r="AX300" s="152"/>
      <c r="AY300" s="152"/>
      <c r="AZ300" s="152"/>
      <c r="BA300" s="152"/>
      <c r="BB300" s="152"/>
      <c r="BC300" s="152"/>
      <c r="BD300" s="152"/>
      <c r="BE300" s="152"/>
      <c r="BF300" s="152"/>
      <c r="BG300" s="152"/>
      <c r="BH300" s="152"/>
    </row>
    <row r="301" spans="1:60">
      <c r="A301" s="168" t="s">
        <v>130</v>
      </c>
      <c r="B301" s="169" t="s">
        <v>103</v>
      </c>
      <c r="C301" s="187" t="s">
        <v>29</v>
      </c>
      <c r="D301" s="170"/>
      <c r="E301" s="171"/>
      <c r="F301" s="172"/>
      <c r="G301" s="173">
        <f>SUMIF(AG302:AG304,"&lt;&gt;NOR",G302:G304)</f>
        <v>0</v>
      </c>
      <c r="H301" s="167"/>
      <c r="I301" s="167">
        <f>SUM(I302:I304)</f>
        <v>0</v>
      </c>
      <c r="J301" s="167"/>
      <c r="K301" s="167">
        <f>SUM(K302:K304)</f>
        <v>58713.440000000002</v>
      </c>
      <c r="L301" s="167"/>
      <c r="M301" s="167">
        <f>SUM(M302:M304)</f>
        <v>0</v>
      </c>
      <c r="N301" s="166"/>
      <c r="O301" s="166">
        <f>SUM(O302:O304)</f>
        <v>0</v>
      </c>
      <c r="P301" s="166"/>
      <c r="Q301" s="166">
        <f>SUM(Q302:Q304)</f>
        <v>0</v>
      </c>
      <c r="R301" s="167"/>
      <c r="S301" s="167"/>
      <c r="T301" s="167"/>
      <c r="U301" s="167"/>
      <c r="V301" s="167">
        <f>SUM(V302:V304)</f>
        <v>0</v>
      </c>
      <c r="W301" s="167"/>
      <c r="X301" s="167"/>
      <c r="Y301" s="167"/>
      <c r="AG301" t="s">
        <v>131</v>
      </c>
    </row>
    <row r="302" spans="1:60" outlineLevel="1">
      <c r="A302" s="181">
        <v>132</v>
      </c>
      <c r="B302" s="182" t="s">
        <v>475</v>
      </c>
      <c r="C302" s="190" t="s">
        <v>476</v>
      </c>
      <c r="D302" s="183" t="s">
        <v>472</v>
      </c>
      <c r="E302" s="184">
        <v>1</v>
      </c>
      <c r="F302" s="185">
        <v>0</v>
      </c>
      <c r="G302" s="186">
        <f>ROUND(E302*F302,2)</f>
        <v>0</v>
      </c>
      <c r="H302" s="163">
        <v>0</v>
      </c>
      <c r="I302" s="162">
        <f>ROUND(E302*H302,2)</f>
        <v>0</v>
      </c>
      <c r="J302" s="163">
        <v>32713.439999999999</v>
      </c>
      <c r="K302" s="162">
        <f>ROUND(E302*J302,2)</f>
        <v>32713.439999999999</v>
      </c>
      <c r="L302" s="162">
        <v>21</v>
      </c>
      <c r="M302" s="162">
        <f>G302*(1+L302/100)</f>
        <v>0</v>
      </c>
      <c r="N302" s="161">
        <v>0</v>
      </c>
      <c r="O302" s="161">
        <f>ROUND(E302*N302,2)</f>
        <v>0</v>
      </c>
      <c r="P302" s="161">
        <v>0</v>
      </c>
      <c r="Q302" s="161">
        <f>ROUND(E302*P302,2)</f>
        <v>0</v>
      </c>
      <c r="R302" s="162"/>
      <c r="S302" s="162" t="s">
        <v>134</v>
      </c>
      <c r="T302" s="162" t="s">
        <v>158</v>
      </c>
      <c r="U302" s="162">
        <v>0</v>
      </c>
      <c r="V302" s="162">
        <f>ROUND(E302*U302,2)</f>
        <v>0</v>
      </c>
      <c r="W302" s="162"/>
      <c r="X302" s="162" t="s">
        <v>473</v>
      </c>
      <c r="Y302" s="162" t="s">
        <v>136</v>
      </c>
      <c r="Z302" s="152"/>
      <c r="AA302" s="152"/>
      <c r="AB302" s="152"/>
      <c r="AC302" s="152"/>
      <c r="AD302" s="152"/>
      <c r="AE302" s="152"/>
      <c r="AF302" s="152"/>
      <c r="AG302" s="152" t="s">
        <v>474</v>
      </c>
      <c r="AH302" s="152"/>
      <c r="AI302" s="152"/>
      <c r="AJ302" s="152"/>
      <c r="AK302" s="152"/>
      <c r="AL302" s="152"/>
      <c r="AM302" s="152"/>
      <c r="AN302" s="152"/>
      <c r="AO302" s="152"/>
      <c r="AP302" s="152"/>
      <c r="AQ302" s="152"/>
      <c r="AR302" s="152"/>
      <c r="AS302" s="152"/>
      <c r="AT302" s="152"/>
      <c r="AU302" s="152"/>
      <c r="AV302" s="152"/>
      <c r="AW302" s="152"/>
      <c r="AX302" s="152"/>
      <c r="AY302" s="152"/>
      <c r="AZ302" s="152"/>
      <c r="BA302" s="152"/>
      <c r="BB302" s="152"/>
      <c r="BC302" s="152"/>
      <c r="BD302" s="152"/>
      <c r="BE302" s="152"/>
      <c r="BF302" s="152"/>
      <c r="BG302" s="152"/>
      <c r="BH302" s="152"/>
    </row>
    <row r="303" spans="1:60" outlineLevel="1">
      <c r="A303" s="181">
        <v>133</v>
      </c>
      <c r="B303" s="182" t="s">
        <v>477</v>
      </c>
      <c r="C303" s="190" t="s">
        <v>478</v>
      </c>
      <c r="D303" s="183" t="s">
        <v>472</v>
      </c>
      <c r="E303" s="184">
        <v>1</v>
      </c>
      <c r="F303" s="185">
        <v>0</v>
      </c>
      <c r="G303" s="186">
        <f>ROUND(E303*F303,2)</f>
        <v>0</v>
      </c>
      <c r="H303" s="163">
        <v>0</v>
      </c>
      <c r="I303" s="162">
        <f>ROUND(E303*H303,2)</f>
        <v>0</v>
      </c>
      <c r="J303" s="163">
        <v>18000</v>
      </c>
      <c r="K303" s="162">
        <f>ROUND(E303*J303,2)</f>
        <v>18000</v>
      </c>
      <c r="L303" s="162">
        <v>21</v>
      </c>
      <c r="M303" s="162">
        <f>G303*(1+L303/100)</f>
        <v>0</v>
      </c>
      <c r="N303" s="161">
        <v>0</v>
      </c>
      <c r="O303" s="161">
        <f>ROUND(E303*N303,2)</f>
        <v>0</v>
      </c>
      <c r="P303" s="161">
        <v>0</v>
      </c>
      <c r="Q303" s="161">
        <f>ROUND(E303*P303,2)</f>
        <v>0</v>
      </c>
      <c r="R303" s="162"/>
      <c r="S303" s="162" t="s">
        <v>134</v>
      </c>
      <c r="T303" s="162" t="s">
        <v>158</v>
      </c>
      <c r="U303" s="162">
        <v>0</v>
      </c>
      <c r="V303" s="162">
        <f>ROUND(E303*U303,2)</f>
        <v>0</v>
      </c>
      <c r="W303" s="162"/>
      <c r="X303" s="162" t="s">
        <v>473</v>
      </c>
      <c r="Y303" s="162" t="s">
        <v>136</v>
      </c>
      <c r="Z303" s="152"/>
      <c r="AA303" s="152"/>
      <c r="AB303" s="152"/>
      <c r="AC303" s="152"/>
      <c r="AD303" s="152"/>
      <c r="AE303" s="152"/>
      <c r="AF303" s="152"/>
      <c r="AG303" s="152" t="s">
        <v>479</v>
      </c>
      <c r="AH303" s="152"/>
      <c r="AI303" s="152"/>
      <c r="AJ303" s="152"/>
      <c r="AK303" s="152"/>
      <c r="AL303" s="152"/>
      <c r="AM303" s="152"/>
      <c r="AN303" s="152"/>
      <c r="AO303" s="152"/>
      <c r="AP303" s="152"/>
      <c r="AQ303" s="152"/>
      <c r="AR303" s="152"/>
      <c r="AS303" s="152"/>
      <c r="AT303" s="152"/>
      <c r="AU303" s="152"/>
      <c r="AV303" s="152"/>
      <c r="AW303" s="152"/>
      <c r="AX303" s="152"/>
      <c r="AY303" s="152"/>
      <c r="AZ303" s="152"/>
      <c r="BA303" s="152"/>
      <c r="BB303" s="152"/>
      <c r="BC303" s="152"/>
      <c r="BD303" s="152"/>
      <c r="BE303" s="152"/>
      <c r="BF303" s="152"/>
      <c r="BG303" s="152"/>
      <c r="BH303" s="152"/>
    </row>
    <row r="304" spans="1:60" outlineLevel="1">
      <c r="A304" s="175">
        <v>134</v>
      </c>
      <c r="B304" s="176" t="s">
        <v>480</v>
      </c>
      <c r="C304" s="188" t="s">
        <v>481</v>
      </c>
      <c r="D304" s="177" t="s">
        <v>472</v>
      </c>
      <c r="E304" s="178">
        <v>1</v>
      </c>
      <c r="F304" s="179">
        <v>0</v>
      </c>
      <c r="G304" s="180">
        <f>ROUND(E304*F304,2)</f>
        <v>0</v>
      </c>
      <c r="H304" s="163">
        <v>0</v>
      </c>
      <c r="I304" s="162">
        <f>ROUND(E304*H304,2)</f>
        <v>0</v>
      </c>
      <c r="J304" s="163">
        <v>8000</v>
      </c>
      <c r="K304" s="162">
        <f>ROUND(E304*J304,2)</f>
        <v>8000</v>
      </c>
      <c r="L304" s="162">
        <v>21</v>
      </c>
      <c r="M304" s="162">
        <f>G304*(1+L304/100)</f>
        <v>0</v>
      </c>
      <c r="N304" s="161">
        <v>0</v>
      </c>
      <c r="O304" s="161">
        <f>ROUND(E304*N304,2)</f>
        <v>0</v>
      </c>
      <c r="P304" s="161">
        <v>0</v>
      </c>
      <c r="Q304" s="161">
        <f>ROUND(E304*P304,2)</f>
        <v>0</v>
      </c>
      <c r="R304" s="162"/>
      <c r="S304" s="162" t="s">
        <v>134</v>
      </c>
      <c r="T304" s="162" t="s">
        <v>158</v>
      </c>
      <c r="U304" s="162">
        <v>0</v>
      </c>
      <c r="V304" s="162">
        <f>ROUND(E304*U304,2)</f>
        <v>0</v>
      </c>
      <c r="W304" s="162"/>
      <c r="X304" s="162" t="s">
        <v>473</v>
      </c>
      <c r="Y304" s="162" t="s">
        <v>136</v>
      </c>
      <c r="Z304" s="152"/>
      <c r="AA304" s="152"/>
      <c r="AB304" s="152"/>
      <c r="AC304" s="152"/>
      <c r="AD304" s="152"/>
      <c r="AE304" s="152"/>
      <c r="AF304" s="152"/>
      <c r="AG304" s="152" t="s">
        <v>479</v>
      </c>
      <c r="AH304" s="152"/>
      <c r="AI304" s="152"/>
      <c r="AJ304" s="152"/>
      <c r="AK304" s="152"/>
      <c r="AL304" s="152"/>
      <c r="AM304" s="152"/>
      <c r="AN304" s="152"/>
      <c r="AO304" s="152"/>
      <c r="AP304" s="152"/>
      <c r="AQ304" s="152"/>
      <c r="AR304" s="152"/>
      <c r="AS304" s="152"/>
      <c r="AT304" s="152"/>
      <c r="AU304" s="152"/>
      <c r="AV304" s="152"/>
      <c r="AW304" s="152"/>
      <c r="AX304" s="152"/>
      <c r="AY304" s="152"/>
      <c r="AZ304" s="152"/>
      <c r="BA304" s="152"/>
      <c r="BB304" s="152"/>
      <c r="BC304" s="152"/>
      <c r="BD304" s="152"/>
      <c r="BE304" s="152"/>
      <c r="BF304" s="152"/>
      <c r="BG304" s="152"/>
      <c r="BH304" s="152"/>
    </row>
    <row r="305" spans="1:33">
      <c r="A305" s="3"/>
      <c r="B305" s="4"/>
      <c r="C305" s="191"/>
      <c r="D305" s="6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AE305">
        <v>15</v>
      </c>
      <c r="AF305">
        <v>21</v>
      </c>
      <c r="AG305" t="s">
        <v>116</v>
      </c>
    </row>
    <row r="306" spans="1:33">
      <c r="A306" s="155"/>
      <c r="B306" s="156" t="s">
        <v>30</v>
      </c>
      <c r="C306" s="192"/>
      <c r="D306" s="157"/>
      <c r="E306" s="158"/>
      <c r="F306" s="158"/>
      <c r="G306" s="174">
        <f>G8+G13+G26+G44+G57+G69+G72+G75+G114+G116+G133+G149+G158+G166+G197+G200+G211+G221+G232+G251+G265+G269+G286+G288+G290+G299+G301</f>
        <v>0</v>
      </c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AE306">
        <f>SUMIF(L7:L304,AE305,G7:G304)</f>
        <v>0</v>
      </c>
      <c r="AF306">
        <f>SUMIF(L7:L304,AF305,G7:G304)</f>
        <v>0</v>
      </c>
      <c r="AG306" t="s">
        <v>482</v>
      </c>
    </row>
    <row r="307" spans="1:33">
      <c r="A307" s="3"/>
      <c r="B307" s="4"/>
      <c r="C307" s="191"/>
      <c r="D307" s="6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</row>
    <row r="308" spans="1:33">
      <c r="A308" s="270" t="s">
        <v>483</v>
      </c>
      <c r="B308" s="270"/>
      <c r="C308" s="271"/>
      <c r="D308" s="6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</row>
    <row r="309" spans="1:33">
      <c r="A309" s="251"/>
      <c r="B309" s="252"/>
      <c r="C309" s="253"/>
      <c r="D309" s="252"/>
      <c r="E309" s="252"/>
      <c r="F309" s="252"/>
      <c r="G309" s="254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AG309" t="s">
        <v>484</v>
      </c>
    </row>
    <row r="310" spans="1:33">
      <c r="A310" s="255"/>
      <c r="B310" s="256"/>
      <c r="C310" s="257"/>
      <c r="D310" s="256"/>
      <c r="E310" s="256"/>
      <c r="F310" s="256"/>
      <c r="G310" s="258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</row>
    <row r="311" spans="1:33">
      <c r="A311" s="255"/>
      <c r="B311" s="256"/>
      <c r="C311" s="257"/>
      <c r="D311" s="256"/>
      <c r="E311" s="256"/>
      <c r="F311" s="256"/>
      <c r="G311" s="258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</row>
    <row r="312" spans="1:33">
      <c r="A312" s="255"/>
      <c r="B312" s="256"/>
      <c r="C312" s="257"/>
      <c r="D312" s="256"/>
      <c r="E312" s="256"/>
      <c r="F312" s="256"/>
      <c r="G312" s="258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</row>
    <row r="313" spans="1:33">
      <c r="A313" s="259"/>
      <c r="B313" s="260"/>
      <c r="C313" s="261"/>
      <c r="D313" s="260"/>
      <c r="E313" s="260"/>
      <c r="F313" s="260"/>
      <c r="G313" s="262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</row>
    <row r="314" spans="1:33">
      <c r="A314" s="3"/>
      <c r="B314" s="4"/>
      <c r="C314" s="191"/>
      <c r="D314" s="6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</row>
    <row r="315" spans="1:33">
      <c r="C315" s="193"/>
      <c r="D315" s="10"/>
      <c r="AG315" t="s">
        <v>485</v>
      </c>
    </row>
    <row r="316" spans="1:33">
      <c r="D316" s="10"/>
    </row>
    <row r="317" spans="1:33">
      <c r="D317" s="10"/>
    </row>
    <row r="318" spans="1:33">
      <c r="D318" s="10"/>
    </row>
    <row r="319" spans="1:33">
      <c r="D319" s="10"/>
    </row>
    <row r="320" spans="1:33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</sheetData>
  <sheetProtection password="FE3B" sheet="1" objects="1" scenarios="1"/>
  <mergeCells count="6">
    <mergeCell ref="A309:G313"/>
    <mergeCell ref="A1:G1"/>
    <mergeCell ref="C2:G2"/>
    <mergeCell ref="C3:G3"/>
    <mergeCell ref="C4:G4"/>
    <mergeCell ref="A308:C30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48</vt:i4>
      </vt:variant>
    </vt:vector>
  </HeadingPairs>
  <TitlesOfParts>
    <vt:vector size="51" baseType="lpstr">
      <vt:lpstr>Stavba</vt:lpstr>
      <vt:lpstr>VzorPolozky</vt:lpstr>
      <vt:lpstr>SO 01 HPB23_10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HPB23_10 Pol'!Názvy_tisku</vt:lpstr>
      <vt:lpstr>oadresa</vt:lpstr>
      <vt:lpstr>Stavba!Objednatel</vt:lpstr>
      <vt:lpstr>Stavba!Objekt</vt:lpstr>
      <vt:lpstr>'SO 01 HPB23_10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Honsa Martin</dc:creator>
  <cp:lastModifiedBy>ppodmajersky@volny.cz</cp:lastModifiedBy>
  <cp:lastPrinted>2023-10-23T05:35:44Z</cp:lastPrinted>
  <dcterms:created xsi:type="dcterms:W3CDTF">2009-04-08T07:15:50Z</dcterms:created>
  <dcterms:modified xsi:type="dcterms:W3CDTF">2024-09-27T05:51:42Z</dcterms:modified>
</cp:coreProperties>
</file>